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Nejdek - opak/"/>
    </mc:Choice>
  </mc:AlternateContent>
  <xr:revisionPtr revIDLastSave="2" documentId="11_F601FC3BD97A97F8B606516B75F14F609798E457" xr6:coauthVersionLast="47" xr6:coauthVersionMax="47" xr10:uidLastSave="{62817094-6F6E-48C9-AC90-8E6216B38A6C}"/>
  <bookViews>
    <workbookView xWindow="-28920" yWindow="-120" windowWidth="29040" windowHeight="15720" xr2:uid="{00000000-000D-0000-FFFF-FFFF00000000}"/>
  </bookViews>
  <sheets>
    <sheet name="Rekapitulace stavby" sheetId="1" r:id="rId1"/>
    <sheet name="1 - SO 03 sídliště 9. kvě..." sheetId="2" r:id="rId2"/>
  </sheets>
  <definedNames>
    <definedName name="_xlnm._FilterDatabase" localSheetId="1" hidden="1">'1 - SO 03 sídliště 9. kvě...'!$C$128:$K$488</definedName>
    <definedName name="_xlnm.Print_Titles" localSheetId="1">'1 - SO 03 sídliště 9. kvě...'!$128:$128</definedName>
    <definedName name="_xlnm.Print_Titles" localSheetId="0">'Rekapitulace stavby'!$92:$92</definedName>
    <definedName name="_xlnm.Print_Area" localSheetId="1">'1 - SO 03 sídliště 9. kvě...'!$C$4:$J$76,'1 - SO 03 sídliště 9. kvě...'!$C$82:$J$110,'1 - SO 03 sídliště 9. kvě...'!$C$116:$J$488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88" i="2"/>
  <c r="BH488" i="2"/>
  <c r="BG488" i="2"/>
  <c r="BF488" i="2"/>
  <c r="T488" i="2"/>
  <c r="T487" i="2" s="1"/>
  <c r="R488" i="2"/>
  <c r="R487" i="2" s="1"/>
  <c r="P488" i="2"/>
  <c r="P487" i="2" s="1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0" i="2"/>
  <c r="BH170" i="2"/>
  <c r="BG170" i="2"/>
  <c r="BF170" i="2"/>
  <c r="T170" i="2"/>
  <c r="R170" i="2"/>
  <c r="P170" i="2"/>
  <c r="BI156" i="2"/>
  <c r="BH156" i="2"/>
  <c r="BG156" i="2"/>
  <c r="BF156" i="2"/>
  <c r="T156" i="2"/>
  <c r="R156" i="2"/>
  <c r="P15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J126" i="2"/>
  <c r="F123" i="2"/>
  <c r="E121" i="2"/>
  <c r="J92" i="2"/>
  <c r="F89" i="2"/>
  <c r="E87" i="2"/>
  <c r="J21" i="2"/>
  <c r="E21" i="2"/>
  <c r="J125" i="2" s="1"/>
  <c r="J20" i="2"/>
  <c r="J18" i="2"/>
  <c r="E18" i="2"/>
  <c r="F92" i="2" s="1"/>
  <c r="J17" i="2"/>
  <c r="J15" i="2"/>
  <c r="E15" i="2"/>
  <c r="F125" i="2"/>
  <c r="J14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BK488" i="2"/>
  <c r="BK486" i="2"/>
  <c r="BK485" i="2"/>
  <c r="BK484" i="2"/>
  <c r="BK483" i="2"/>
  <c r="BK482" i="2"/>
  <c r="J479" i="2"/>
  <c r="J478" i="2"/>
  <c r="BK477" i="2"/>
  <c r="BK475" i="2"/>
  <c r="BK474" i="2"/>
  <c r="J473" i="2"/>
  <c r="J472" i="2"/>
  <c r="J471" i="2"/>
  <c r="J469" i="2"/>
  <c r="BK468" i="2"/>
  <c r="BK466" i="2"/>
  <c r="J465" i="2"/>
  <c r="J464" i="2"/>
  <c r="J463" i="2"/>
  <c r="BK462" i="2"/>
  <c r="BK461" i="2"/>
  <c r="J459" i="2"/>
  <c r="J458" i="2"/>
  <c r="BK455" i="2"/>
  <c r="BK447" i="2"/>
  <c r="J445" i="2"/>
  <c r="J443" i="2"/>
  <c r="J442" i="2"/>
  <c r="BK440" i="2"/>
  <c r="J438" i="2"/>
  <c r="J437" i="2"/>
  <c r="J435" i="2"/>
  <c r="J433" i="2"/>
  <c r="BK431" i="2"/>
  <c r="J428" i="2"/>
  <c r="J425" i="2"/>
  <c r="J423" i="2"/>
  <c r="J421" i="2"/>
  <c r="BK419" i="2"/>
  <c r="J416" i="2"/>
  <c r="J413" i="2"/>
  <c r="J409" i="2"/>
  <c r="J408" i="2"/>
  <c r="BK406" i="2"/>
  <c r="BK403" i="2"/>
  <c r="J401" i="2"/>
  <c r="BK399" i="2"/>
  <c r="J397" i="2"/>
  <c r="BK394" i="2"/>
  <c r="BK392" i="2"/>
  <c r="BK391" i="2"/>
  <c r="J388" i="2"/>
  <c r="J386" i="2"/>
  <c r="BK384" i="2"/>
  <c r="J381" i="2"/>
  <c r="J379" i="2"/>
  <c r="J378" i="2"/>
  <c r="J376" i="2"/>
  <c r="J373" i="2"/>
  <c r="BK369" i="2"/>
  <c r="J364" i="2"/>
  <c r="J357" i="2"/>
  <c r="J342" i="2"/>
  <c r="J339" i="2"/>
  <c r="J334" i="2"/>
  <c r="BK327" i="2"/>
  <c r="BK323" i="2"/>
  <c r="J318" i="2"/>
  <c r="J313" i="2"/>
  <c r="BK310" i="2"/>
  <c r="J300" i="2"/>
  <c r="J296" i="2"/>
  <c r="J292" i="2"/>
  <c r="J281" i="2"/>
  <c r="J269" i="2"/>
  <c r="BK264" i="2"/>
  <c r="J261" i="2"/>
  <c r="J253" i="2"/>
  <c r="J251" i="2"/>
  <c r="BK244" i="2"/>
  <c r="BK231" i="2"/>
  <c r="BK229" i="2"/>
  <c r="J200" i="2"/>
  <c r="BK196" i="2"/>
  <c r="BK194" i="2"/>
  <c r="J184" i="2"/>
  <c r="BK156" i="2"/>
  <c r="J142" i="2"/>
  <c r="BK132" i="2"/>
  <c r="AS94" i="1"/>
  <c r="J457" i="2"/>
  <c r="BK452" i="2"/>
  <c r="BK451" i="2"/>
  <c r="BK450" i="2"/>
  <c r="BK449" i="2"/>
  <c r="J448" i="2"/>
  <c r="J446" i="2"/>
  <c r="J444" i="2"/>
  <c r="BK441" i="2"/>
  <c r="J439" i="2"/>
  <c r="BK437" i="2"/>
  <c r="BK435" i="2"/>
  <c r="BK433" i="2"/>
  <c r="J432" i="2"/>
  <c r="J430" i="2"/>
  <c r="J427" i="2"/>
  <c r="J424" i="2"/>
  <c r="BK423" i="2"/>
  <c r="BK421" i="2"/>
  <c r="BK418" i="2"/>
  <c r="BK414" i="2"/>
  <c r="J411" i="2"/>
  <c r="BK408" i="2"/>
  <c r="J406" i="2"/>
  <c r="J403" i="2"/>
  <c r="BK401" i="2"/>
  <c r="J399" i="2"/>
  <c r="BK398" i="2"/>
  <c r="BK396" i="2"/>
  <c r="J394" i="2"/>
  <c r="J392" i="2"/>
  <c r="BK390" i="2"/>
  <c r="BK388" i="2"/>
  <c r="BK386" i="2"/>
  <c r="J384" i="2"/>
  <c r="BK381" i="2"/>
  <c r="BK379" i="2"/>
  <c r="J377" i="2"/>
  <c r="BK373" i="2"/>
  <c r="J369" i="2"/>
  <c r="BK367" i="2"/>
  <c r="BK364" i="2"/>
  <c r="J362" i="2"/>
  <c r="J358" i="2"/>
  <c r="BK342" i="2"/>
  <c r="BK339" i="2"/>
  <c r="BK334" i="2"/>
  <c r="BK329" i="2"/>
  <c r="J327" i="2"/>
  <c r="J323" i="2"/>
  <c r="BK318" i="2"/>
  <c r="BK313" i="2"/>
  <c r="J308" i="2"/>
  <c r="J298" i="2"/>
  <c r="J294" i="2"/>
  <c r="BK292" i="2"/>
  <c r="BK281" i="2"/>
  <c r="BK269" i="2"/>
  <c r="J266" i="2"/>
  <c r="BK263" i="2"/>
  <c r="BK259" i="2"/>
  <c r="BK256" i="2"/>
  <c r="J252" i="2"/>
  <c r="J244" i="2"/>
  <c r="J231" i="2"/>
  <c r="BK201" i="2"/>
  <c r="J198" i="2"/>
  <c r="J196" i="2"/>
  <c r="J192" i="2"/>
  <c r="BK184" i="2"/>
  <c r="J170" i="2"/>
  <c r="BK139" i="2"/>
  <c r="J132" i="2"/>
  <c r="J488" i="2"/>
  <c r="J486" i="2"/>
  <c r="J485" i="2"/>
  <c r="J484" i="2"/>
  <c r="J483" i="2"/>
  <c r="J482" i="2"/>
  <c r="BK479" i="2"/>
  <c r="BK478" i="2"/>
  <c r="J477" i="2"/>
  <c r="J475" i="2"/>
  <c r="J474" i="2"/>
  <c r="BK473" i="2"/>
  <c r="BK472" i="2"/>
  <c r="BK471" i="2"/>
  <c r="BK469" i="2"/>
  <c r="J468" i="2"/>
  <c r="J466" i="2"/>
  <c r="BK465" i="2"/>
  <c r="BK464" i="2"/>
  <c r="BK463" i="2"/>
  <c r="J462" i="2"/>
  <c r="J461" i="2"/>
  <c r="BK459" i="2"/>
  <c r="BK458" i="2"/>
  <c r="BK457" i="2"/>
  <c r="J452" i="2"/>
  <c r="BK446" i="2"/>
  <c r="BK444" i="2"/>
  <c r="BK442" i="2"/>
  <c r="J441" i="2"/>
  <c r="BK439" i="2"/>
  <c r="BK436" i="2"/>
  <c r="BK434" i="2"/>
  <c r="BK432" i="2"/>
  <c r="BK430" i="2"/>
  <c r="BK427" i="2"/>
  <c r="BK424" i="2"/>
  <c r="BK422" i="2"/>
  <c r="J420" i="2"/>
  <c r="J418" i="2"/>
  <c r="J414" i="2"/>
  <c r="BK411" i="2"/>
  <c r="BK407" i="2"/>
  <c r="BK405" i="2"/>
  <c r="BK402" i="2"/>
  <c r="BK400" i="2"/>
  <c r="J398" i="2"/>
  <c r="J396" i="2"/>
  <c r="BK395" i="2"/>
  <c r="J393" i="2"/>
  <c r="J390" i="2"/>
  <c r="J389" i="2"/>
  <c r="BK387" i="2"/>
  <c r="J385" i="2"/>
  <c r="J383" i="2"/>
  <c r="J380" i="2"/>
  <c r="BK377" i="2"/>
  <c r="J375" i="2"/>
  <c r="BK371" i="2"/>
  <c r="J367" i="2"/>
  <c r="J365" i="2"/>
  <c r="J363" i="2"/>
  <c r="BK362" i="2"/>
  <c r="BK358" i="2"/>
  <c r="BK354" i="2"/>
  <c r="BK341" i="2"/>
  <c r="BK336" i="2"/>
  <c r="BK332" i="2"/>
  <c r="J329" i="2"/>
  <c r="BK325" i="2"/>
  <c r="J321" i="2"/>
  <c r="J316" i="2"/>
  <c r="BK308" i="2"/>
  <c r="BK298" i="2"/>
  <c r="BK294" i="2"/>
  <c r="BK291" i="2"/>
  <c r="BK279" i="2"/>
  <c r="BK266" i="2"/>
  <c r="J263" i="2"/>
  <c r="J259" i="2"/>
  <c r="J256" i="2"/>
  <c r="BK252" i="2"/>
  <c r="J235" i="2"/>
  <c r="J233" i="2"/>
  <c r="J201" i="2"/>
  <c r="BK198" i="2"/>
  <c r="BK195" i="2"/>
  <c r="BK192" i="2"/>
  <c r="BK187" i="2"/>
  <c r="BK170" i="2"/>
  <c r="J139" i="2"/>
  <c r="J136" i="2"/>
  <c r="J455" i="2"/>
  <c r="J451" i="2"/>
  <c r="J450" i="2"/>
  <c r="J449" i="2"/>
  <c r="BK448" i="2"/>
  <c r="J447" i="2"/>
  <c r="BK445" i="2"/>
  <c r="BK443" i="2"/>
  <c r="J440" i="2"/>
  <c r="BK438" i="2"/>
  <c r="J436" i="2"/>
  <c r="J434" i="2"/>
  <c r="J431" i="2"/>
  <c r="BK428" i="2"/>
  <c r="BK425" i="2"/>
  <c r="J422" i="2"/>
  <c r="BK420" i="2"/>
  <c r="J419" i="2"/>
  <c r="BK416" i="2"/>
  <c r="BK413" i="2"/>
  <c r="BK409" i="2"/>
  <c r="J407" i="2"/>
  <c r="J405" i="2"/>
  <c r="J402" i="2"/>
  <c r="J400" i="2"/>
  <c r="BK397" i="2"/>
  <c r="J395" i="2"/>
  <c r="BK393" i="2"/>
  <c r="J391" i="2"/>
  <c r="BK389" i="2"/>
  <c r="J387" i="2"/>
  <c r="BK385" i="2"/>
  <c r="BK383" i="2"/>
  <c r="BK380" i="2"/>
  <c r="BK378" i="2"/>
  <c r="BK376" i="2"/>
  <c r="BK375" i="2"/>
  <c r="J371" i="2"/>
  <c r="BK365" i="2"/>
  <c r="BK363" i="2"/>
  <c r="BK357" i="2"/>
  <c r="J354" i="2"/>
  <c r="J341" i="2"/>
  <c r="J336" i="2"/>
  <c r="J332" i="2"/>
  <c r="J325" i="2"/>
  <c r="BK321" i="2"/>
  <c r="BK316" i="2"/>
  <c r="J310" i="2"/>
  <c r="BK300" i="2"/>
  <c r="BK296" i="2"/>
  <c r="J291" i="2"/>
  <c r="J279" i="2"/>
  <c r="BK268" i="2"/>
  <c r="J268" i="2"/>
  <c r="J264" i="2"/>
  <c r="BK261" i="2"/>
  <c r="BK253" i="2"/>
  <c r="BK251" i="2"/>
  <c r="BK235" i="2"/>
  <c r="BK233" i="2"/>
  <c r="J229" i="2"/>
  <c r="BK200" i="2"/>
  <c r="J195" i="2"/>
  <c r="J194" i="2"/>
  <c r="J187" i="2"/>
  <c r="J156" i="2"/>
  <c r="BK142" i="2"/>
  <c r="BK136" i="2"/>
  <c r="BK131" i="2" l="1"/>
  <c r="T131" i="2"/>
  <c r="R295" i="2"/>
  <c r="T295" i="2"/>
  <c r="P299" i="2"/>
  <c r="BK312" i="2"/>
  <c r="J312" i="2"/>
  <c r="J101" i="2" s="1"/>
  <c r="R312" i="2"/>
  <c r="BK353" i="2"/>
  <c r="J353" i="2" s="1"/>
  <c r="J102" i="2" s="1"/>
  <c r="P353" i="2"/>
  <c r="T353" i="2"/>
  <c r="P361" i="2"/>
  <c r="T361" i="2"/>
  <c r="P454" i="2"/>
  <c r="T454" i="2"/>
  <c r="P467" i="2"/>
  <c r="T467" i="2"/>
  <c r="P476" i="2"/>
  <c r="T476" i="2"/>
  <c r="P131" i="2"/>
  <c r="R131" i="2"/>
  <c r="BK295" i="2"/>
  <c r="J295" i="2" s="1"/>
  <c r="J99" i="2" s="1"/>
  <c r="P295" i="2"/>
  <c r="BK299" i="2"/>
  <c r="J299" i="2"/>
  <c r="J100" i="2"/>
  <c r="R299" i="2"/>
  <c r="T299" i="2"/>
  <c r="P312" i="2"/>
  <c r="T312" i="2"/>
  <c r="R353" i="2"/>
  <c r="BK361" i="2"/>
  <c r="J361" i="2" s="1"/>
  <c r="J103" i="2" s="1"/>
  <c r="R361" i="2"/>
  <c r="BK454" i="2"/>
  <c r="J454" i="2" s="1"/>
  <c r="J104" i="2" s="1"/>
  <c r="R454" i="2"/>
  <c r="BK467" i="2"/>
  <c r="J467" i="2" s="1"/>
  <c r="J105" i="2" s="1"/>
  <c r="R467" i="2"/>
  <c r="BK476" i="2"/>
  <c r="J476" i="2" s="1"/>
  <c r="J106" i="2" s="1"/>
  <c r="R476" i="2"/>
  <c r="BK481" i="2"/>
  <c r="J481" i="2" s="1"/>
  <c r="J108" i="2" s="1"/>
  <c r="P481" i="2"/>
  <c r="P480" i="2" s="1"/>
  <c r="R481" i="2"/>
  <c r="R480" i="2"/>
  <c r="T481" i="2"/>
  <c r="T480" i="2"/>
  <c r="BK487" i="2"/>
  <c r="J487" i="2" s="1"/>
  <c r="J109" i="2" s="1"/>
  <c r="F126" i="2"/>
  <c r="BE136" i="2"/>
  <c r="BE139" i="2"/>
  <c r="BE170" i="2"/>
  <c r="BE194" i="2"/>
  <c r="BE195" i="2"/>
  <c r="BE196" i="2"/>
  <c r="BE198" i="2"/>
  <c r="BE200" i="2"/>
  <c r="BE201" i="2"/>
  <c r="BE233" i="2"/>
  <c r="BE235" i="2"/>
  <c r="BE244" i="2"/>
  <c r="BE252" i="2"/>
  <c r="BE259" i="2"/>
  <c r="BE261" i="2"/>
  <c r="BE266" i="2"/>
  <c r="BE268" i="2"/>
  <c r="BE269" i="2"/>
  <c r="BE279" i="2"/>
  <c r="BE294" i="2"/>
  <c r="BE318" i="2"/>
  <c r="BE323" i="2"/>
  <c r="BE329" i="2"/>
  <c r="BE332" i="2"/>
  <c r="BE341" i="2"/>
  <c r="BE354" i="2"/>
  <c r="BE357" i="2"/>
  <c r="BE358" i="2"/>
  <c r="BE362" i="2"/>
  <c r="BE363" i="2"/>
  <c r="BE364" i="2"/>
  <c r="BE365" i="2"/>
  <c r="BE371" i="2"/>
  <c r="BE373" i="2"/>
  <c r="BE375" i="2"/>
  <c r="BE377" i="2"/>
  <c r="BE378" i="2"/>
  <c r="BE379" i="2"/>
  <c r="BE380" i="2"/>
  <c r="BE384" i="2"/>
  <c r="BE386" i="2"/>
  <c r="BE387" i="2"/>
  <c r="BE391" i="2"/>
  <c r="BE392" i="2"/>
  <c r="BE394" i="2"/>
  <c r="BE395" i="2"/>
  <c r="BE396" i="2"/>
  <c r="BE397" i="2"/>
  <c r="BE398" i="2"/>
  <c r="BE400" i="2"/>
  <c r="BE407" i="2"/>
  <c r="BE408" i="2"/>
  <c r="BE411" i="2"/>
  <c r="BE413" i="2"/>
  <c r="BE416" i="2"/>
  <c r="BE419" i="2"/>
  <c r="BE420" i="2"/>
  <c r="BE422" i="2"/>
  <c r="BE424" i="2"/>
  <c r="BE425" i="2"/>
  <c r="BE427" i="2"/>
  <c r="BE431" i="2"/>
  <c r="BE434" i="2"/>
  <c r="BE437" i="2"/>
  <c r="BE440" i="2"/>
  <c r="BE441" i="2"/>
  <c r="BE443" i="2"/>
  <c r="BE444" i="2"/>
  <c r="BE447" i="2"/>
  <c r="BE448" i="2"/>
  <c r="BE449" i="2"/>
  <c r="BE450" i="2"/>
  <c r="BE451" i="2"/>
  <c r="BE455" i="2"/>
  <c r="E85" i="2"/>
  <c r="J89" i="2"/>
  <c r="F91" i="2"/>
  <c r="J91" i="2"/>
  <c r="BE132" i="2"/>
  <c r="BE142" i="2"/>
  <c r="BE156" i="2"/>
  <c r="BE184" i="2"/>
  <c r="BE187" i="2"/>
  <c r="BE192" i="2"/>
  <c r="BE229" i="2"/>
  <c r="BE231" i="2"/>
  <c r="BE251" i="2"/>
  <c r="BE253" i="2"/>
  <c r="BE256" i="2"/>
  <c r="BE263" i="2"/>
  <c r="BE264" i="2"/>
  <c r="BE281" i="2"/>
  <c r="BE291" i="2"/>
  <c r="BE292" i="2"/>
  <c r="BE296" i="2"/>
  <c r="BE298" i="2"/>
  <c r="BE300" i="2"/>
  <c r="BE308" i="2"/>
  <c r="BE310" i="2"/>
  <c r="BE313" i="2"/>
  <c r="BE316" i="2"/>
  <c r="BE321" i="2"/>
  <c r="BE325" i="2"/>
  <c r="BE327" i="2"/>
  <c r="BE334" i="2"/>
  <c r="BE336" i="2"/>
  <c r="BE339" i="2"/>
  <c r="BE342" i="2"/>
  <c r="BE367" i="2"/>
  <c r="BE369" i="2"/>
  <c r="BE376" i="2"/>
  <c r="BE381" i="2"/>
  <c r="BE383" i="2"/>
  <c r="BE385" i="2"/>
  <c r="BE388" i="2"/>
  <c r="BE389" i="2"/>
  <c r="BE390" i="2"/>
  <c r="BE393" i="2"/>
  <c r="BE399" i="2"/>
  <c r="BE401" i="2"/>
  <c r="BE402" i="2"/>
  <c r="BE403" i="2"/>
  <c r="BE405" i="2"/>
  <c r="BE406" i="2"/>
  <c r="BE409" i="2"/>
  <c r="BE414" i="2"/>
  <c r="BE418" i="2"/>
  <c r="BE421" i="2"/>
  <c r="BE423" i="2"/>
  <c r="BE428" i="2"/>
  <c r="BE430" i="2"/>
  <c r="BE432" i="2"/>
  <c r="BE433" i="2"/>
  <c r="BE435" i="2"/>
  <c r="BE436" i="2"/>
  <c r="BE438" i="2"/>
  <c r="BE439" i="2"/>
  <c r="BE442" i="2"/>
  <c r="BE445" i="2"/>
  <c r="BE446" i="2"/>
  <c r="BE452" i="2"/>
  <c r="BE457" i="2"/>
  <c r="BE458" i="2"/>
  <c r="BE459" i="2"/>
  <c r="BE461" i="2"/>
  <c r="BE462" i="2"/>
  <c r="BE463" i="2"/>
  <c r="BE464" i="2"/>
  <c r="BE465" i="2"/>
  <c r="BE466" i="2"/>
  <c r="BE468" i="2"/>
  <c r="BE469" i="2"/>
  <c r="BE471" i="2"/>
  <c r="BE472" i="2"/>
  <c r="BE473" i="2"/>
  <c r="BE474" i="2"/>
  <c r="BE475" i="2"/>
  <c r="BE477" i="2"/>
  <c r="BE478" i="2"/>
  <c r="BE479" i="2"/>
  <c r="BE482" i="2"/>
  <c r="BE483" i="2"/>
  <c r="BE484" i="2"/>
  <c r="BE485" i="2"/>
  <c r="BE486" i="2"/>
  <c r="BE488" i="2"/>
  <c r="J34" i="2"/>
  <c r="AW95" i="1" s="1"/>
  <c r="F36" i="2"/>
  <c r="BC95" i="1"/>
  <c r="BC94" i="1"/>
  <c r="W32" i="1"/>
  <c r="F35" i="2"/>
  <c r="BB95" i="1" s="1"/>
  <c r="BB94" i="1" s="1"/>
  <c r="W31" i="1" s="1"/>
  <c r="F34" i="2"/>
  <c r="BA95" i="1" s="1"/>
  <c r="BA94" i="1" s="1"/>
  <c r="W30" i="1" s="1"/>
  <c r="F37" i="2"/>
  <c r="BD95" i="1"/>
  <c r="BD94" i="1"/>
  <c r="W33" i="1"/>
  <c r="T130" i="2" l="1"/>
  <c r="T129" i="2" s="1"/>
  <c r="R130" i="2"/>
  <c r="R129" i="2"/>
  <c r="P130" i="2"/>
  <c r="P129" i="2" s="1"/>
  <c r="AU95" i="1" s="1"/>
  <c r="AU94" i="1" s="1"/>
  <c r="BK130" i="2"/>
  <c r="J131" i="2"/>
  <c r="J98" i="2"/>
  <c r="BK480" i="2"/>
  <c r="J480" i="2"/>
  <c r="J107" i="2" s="1"/>
  <c r="AW94" i="1"/>
  <c r="AK30" i="1"/>
  <c r="AX94" i="1"/>
  <c r="J33" i="2"/>
  <c r="AV95" i="1" s="1"/>
  <c r="AT95" i="1" s="1"/>
  <c r="AY94" i="1"/>
  <c r="F33" i="2"/>
  <c r="AZ95" i="1" s="1"/>
  <c r="AZ94" i="1" s="1"/>
  <c r="W29" i="1" s="1"/>
  <c r="BK129" i="2" l="1"/>
  <c r="J129" i="2" s="1"/>
  <c r="J96" i="2" s="1"/>
  <c r="J130" i="2"/>
  <c r="J97" i="2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<sst xmlns="http://schemas.openxmlformats.org/spreadsheetml/2006/main" count="4278" uniqueCount="926">
  <si>
    <t>Export Komplet</t>
  </si>
  <si>
    <t/>
  </si>
  <si>
    <t>2.0</t>
  </si>
  <si>
    <t>False</t>
  </si>
  <si>
    <t>{7cf496ed-517f-40c9-a2cb-e7da9f0b612b}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</si>
  <si>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</si>
  <si>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</si>
  <si>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</si>
  <si>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</si>
  <si>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</si>
  <si>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</si>
  <si>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</si>
  <si>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</si>
  <si>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</si>
  <si>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</si>
  <si>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</si>
  <si>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</si>
  <si>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</si>
  <si>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</si>
  <si>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</si>
  <si>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</si>
  <si>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29. 7. 2024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</si>
  <si>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</si>
  <si>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</si>
  <si>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</si>
  <si>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</si>
  <si>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</si>
  <si>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</si>
  <si>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</si>
  <si>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</si>
  <si>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 xml:space="preserve">Ing. Simona Kalinová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</si>
  <si>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</si>
  <si>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</si>
  <si>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</si>
  <si>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</si>
  <si>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</si>
  <si>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</si>
  <si>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</si>
  <si>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</si>
  <si>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</si>
  <si>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</si>
  <si>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</si>
  <si>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</si>
  <si>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</si>
  <si>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</si>
  <si>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</si>
  <si>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</si>
  <si>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</si>
  <si>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</si>
  <si>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</si>
  <si>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</si>
  <si>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</si>
  <si>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</si>
  <si>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</si>
  <si>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</si>
  <si>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</si>
  <si>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</si>
  <si>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</si>
  <si>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</si>
  <si>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</si>
  <si>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</si>
  <si>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</si>
  <si>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</si>
  <si>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</si>
  <si>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</si>
  <si>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</si>
  <si>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</si>
  <si>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</si>
  <si>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</si>
  <si>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</si>
  <si>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</si>
  <si>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</si>
  <si>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</si>
  <si>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</si>
  <si>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</si>
  <si>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</si>
  <si>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</si>
  <si>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</si>
  <si>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SO 03 sídliště 9. května </t>
  </si>
  <si>
    <t>STA</t>
  </si>
  <si>
    <t>{a98855db-9972-429e-a2f3-f0cc4acd0138}</t>
  </si>
  <si>
    <t>2</t>
  </si>
  <si>
    <t>KRYCÍ LIST SOUPISU PRACÍ</t>
  </si>
  <si>
    <t>Objekt:</t>
  </si>
  <si>
    <t xml:space="preserve">1 - SO 03 sídliště 9. května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</si>
  <si>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</si>
  <si>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</si>
  <si>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</si>
  <si>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</si>
  <si>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</si>
  <si>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</si>
  <si>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</si>
  <si>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</si>
  <si>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</si>
  <si>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</si>
  <si>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</si>
  <si>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</si>
  <si>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</si>
  <si>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</si>
  <si>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</si>
  <si>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</si>
  <si>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</si>
  <si>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</si>
  <si>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</si>
  <si>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</si>
  <si>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</si>
  <si>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</si>
  <si>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</si>
  <si>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</si>
  <si>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</si>
  <si>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</si>
  <si>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</si>
  <si>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</si>
  <si>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</si>
  <si>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</si>
  <si>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</si>
  <si>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</si>
  <si>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</si>
  <si>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</si>
  <si>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</si>
  <si>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</si>
  <si>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111151101</t>
  </si>
  <si>
    <t>Odstranění travin z celkové plochy do 100 m2 strojně</t>
  </si>
  <si>
    <t>m2</t>
  </si>
  <si>
    <t>4</t>
  </si>
  <si>
    <t>-1454234100</t>
  </si>
  <si>
    <t>VV</t>
  </si>
  <si>
    <t>"S" 1,3*9,2</t>
  </si>
  <si>
    <t>"S3" 1,2*24,8</t>
  </si>
  <si>
    <t>Součet</t>
  </si>
  <si>
    <t>113106171</t>
  </si>
  <si>
    <t>Rozebrání dlažeb vozovek ze zámkové dlažby s ložem z kameniva ručně</t>
  </si>
  <si>
    <t>-170289873</t>
  </si>
  <si>
    <t xml:space="preserve">"zámk. dlažba" </t>
  </si>
  <si>
    <t>"S - dn300" 1,3*21,5</t>
  </si>
  <si>
    <t>3</t>
  </si>
  <si>
    <t>113107123</t>
  </si>
  <si>
    <t>Odstranění podkladu z kameniva drceného tl přes 200 do 300 mm ručně</t>
  </si>
  <si>
    <t>-711262284</t>
  </si>
  <si>
    <t>113107225</t>
  </si>
  <si>
    <t>Odstranění podkladu z kameniva drceného tl přes 400 do 500 mm strojně pl přes 200 m2</t>
  </si>
  <si>
    <t>562755359</t>
  </si>
  <si>
    <t xml:space="preserve">"asfalt vrstvy 420 mm" </t>
  </si>
  <si>
    <t>"S - dn300" 1,3*27,6</t>
  </si>
  <si>
    <t>"S - dn250" 1,2*9,3</t>
  </si>
  <si>
    <t>"S1 - dn300" 1,3*4,2</t>
  </si>
  <si>
    <t>"S1 - dn300, v souběhu s VS1 a VS2" 0,74*67,7</t>
  </si>
  <si>
    <t>"S1-1, S2 - dn250" 1,2*(3,9+16,6)</t>
  </si>
  <si>
    <t>"VS1 - dn300, v souběhu s VS2" 1,0*11,5</t>
  </si>
  <si>
    <t>"VS2 - dn90, v souběhu s VS1" 0,5*11,5</t>
  </si>
  <si>
    <t>"VS1 - dn300, v souběhu s VS2 a S1" 1,0*53,0</t>
  </si>
  <si>
    <t>"VS2 - dn90, v souběhu s VS1 a S1" 0,5*47,3</t>
  </si>
  <si>
    <t>"VS2 - dn90" 1,0*82,2</t>
  </si>
  <si>
    <t>"VS2-1 - dn90, v souběhu s S1" 0,44*22,7</t>
  </si>
  <si>
    <t>5</t>
  </si>
  <si>
    <t>113107241</t>
  </si>
  <si>
    <t>Odstranění podkladu živičného tl 50 mm strojně pl přes 200 m2</t>
  </si>
  <si>
    <t>1585628911</t>
  </si>
  <si>
    <t xml:space="preserve">"asfalt tl. 40 mm" </t>
  </si>
  <si>
    <t>"S - dn300" (1,3+1,0)*27,6</t>
  </si>
  <si>
    <t>"S - dn250" (1,2+1,0)*9,3</t>
  </si>
  <si>
    <t>"S1 - dn300" (1,3+1,0)*4,2</t>
  </si>
  <si>
    <t>"S1 - dn300, v souběhu s VS1 a VS2" (0,74+0,5)*67,7</t>
  </si>
  <si>
    <t>"S1-1, S2 - dn250" (1,2+1,0)*(3,9+16,6)</t>
  </si>
  <si>
    <t>"VS1 - dn300, v souběhu s VS2" (1,0+0,5)*11,5</t>
  </si>
  <si>
    <t>"VS2 - dn90, v souběhu s VS1" (0,5+0,5)*11,5</t>
  </si>
  <si>
    <t>"VS1 - dn300, v souběhu s VS2 a S1" (1,0+0,5)*53,0</t>
  </si>
  <si>
    <t>"VS2 - dn90" (1,2+1,0)*82,2</t>
  </si>
  <si>
    <t>"VS2-1 - dn90, v souběhu s S1" (0,44+0,5)*22,7</t>
  </si>
  <si>
    <t>6</t>
  </si>
  <si>
    <t>113107242</t>
  </si>
  <si>
    <t>Odstranění podkladu živičného tl přes 50 do 100 mm strojně pl přes 200 m2</t>
  </si>
  <si>
    <t>704261944</t>
  </si>
  <si>
    <t xml:space="preserve">"asfalt tl. 70 mm" </t>
  </si>
  <si>
    <t>7</t>
  </si>
  <si>
    <t>113107323</t>
  </si>
  <si>
    <t>Odstranění podkladu z kameniva drceného tl přes 200 do 300 mm strojně pl do 50 m2</t>
  </si>
  <si>
    <t>-2070312335</t>
  </si>
  <si>
    <t xml:space="preserve">"štěrk" </t>
  </si>
  <si>
    <t>"S -dn300" 1,3*45,2</t>
  </si>
  <si>
    <t>8</t>
  </si>
  <si>
    <t>113107334</t>
  </si>
  <si>
    <t>Odstranění podkladu z betonu prostého tl přes 400 do 500 mm strojně pl do 50 m2</t>
  </si>
  <si>
    <t>91086095</t>
  </si>
  <si>
    <t xml:space="preserve">"beton" </t>
  </si>
  <si>
    <t>"S3" 1,5*1,2</t>
  </si>
  <si>
    <t>"VS2-1" 1,0*1,2</t>
  </si>
  <si>
    <t>9</t>
  </si>
  <si>
    <t>113201111</t>
  </si>
  <si>
    <t>Vytrhání obrub chodníkových ležatých</t>
  </si>
  <si>
    <t>m</t>
  </si>
  <si>
    <t>874356866</t>
  </si>
  <si>
    <t>3*1,5</t>
  </si>
  <si>
    <t>10</t>
  </si>
  <si>
    <t>115101201</t>
  </si>
  <si>
    <t>Čerpání vody na dopravní výšku do 10 m průměrný přítok do 500 l/min</t>
  </si>
  <si>
    <t>hod</t>
  </si>
  <si>
    <t>-1909803603</t>
  </si>
  <si>
    <t>11</t>
  </si>
  <si>
    <t>115101301</t>
  </si>
  <si>
    <t>Pohotovost čerpací soupravy pro dopravní výšku do 10 m přítok do 500 l/min</t>
  </si>
  <si>
    <t>den</t>
  </si>
  <si>
    <t>844520077</t>
  </si>
  <si>
    <t>12</t>
  </si>
  <si>
    <t>119001401</t>
  </si>
  <si>
    <t>Dočasné zajištění potrubí ocelového nebo litinového DN do 200 mm</t>
  </si>
  <si>
    <t>9042048</t>
  </si>
  <si>
    <t>28*1,5</t>
  </si>
  <si>
    <t>13</t>
  </si>
  <si>
    <t>119001421</t>
  </si>
  <si>
    <t>Dočasné zajištění kabelů a kabelových tratí ze 3 volně ložených kabelů</t>
  </si>
  <si>
    <t>2065623738</t>
  </si>
  <si>
    <t>54*1,5</t>
  </si>
  <si>
    <t>14</t>
  </si>
  <si>
    <t>121151113</t>
  </si>
  <si>
    <t>Sejmutí ornice plochy do 500 m2 tl vrstvy do 200 mm strojně</t>
  </si>
  <si>
    <t>945892907</t>
  </si>
  <si>
    <t>132254205</t>
  </si>
  <si>
    <t>Hloubení zapažených rýh š do 2000 mm v hornině třídy těžitelnosti I, skupiny 3 objem do 1000 m3</t>
  </si>
  <si>
    <t>m3</t>
  </si>
  <si>
    <t>-1968023689</t>
  </si>
  <si>
    <t>"S dn300, lože 0,25 m" (2,3+2,24)*3,31+(2,2+3,17)*12,3+(3,17+2,63)*24,1+(2,63+1,50)*13,8+(1,50+2,28)*18,3+(2,28+3,13)*3,4+(3,13+2,76)*23,1</t>
  </si>
  <si>
    <t>"S dn300" (2,76+2,55)*6,8</t>
  </si>
  <si>
    <t>"S dn250, lože 0,23 m" (2,55+2,02)*9,3</t>
  </si>
  <si>
    <t>"S1 dn300, lože 0,25 m" (2,30+2,27)*4,2</t>
  </si>
  <si>
    <t>"S1 dn300 v souběhu" (2,27+1,97)*28,2+(1,97+1,97)*11,3+(1,97+1,84)*4,6+(1,84+1,99)*19,5+(1,99+1,95)*4,0</t>
  </si>
  <si>
    <t>"S1-1 dn250, lože 0,23 m" (1,95+1,82)*3,9</t>
  </si>
  <si>
    <t>"S2 dn250, lože 0,23 m" (1,48+1,41)*3,4+(1,41+1,99)*11,5+(1,99+1,88)*1,7</t>
  </si>
  <si>
    <t>"S3 dn250, lože 0,23 m" (2,26+2,69)*8,2+(2,69+2,13)*7,8+(2,13+2,28)*10,3</t>
  </si>
  <si>
    <t>"VS1 dn300 v souběhu" (1,47+1,18)*21,5+(1,18+1,49)*29,3+(1,49+1,45)*7,3+(1,45+1,49)*6,4</t>
  </si>
  <si>
    <t>"VS2 dn90 v souběhu do stan 58,8" (1,49+1,18)*21,3+(1,18+1,49)*29,5+(1,49+1,70)*8,0</t>
  </si>
  <si>
    <t>"VS2 dn90" (1,70+1,55)*2,1+(1,55+1,63)*36,9+(1,63+1,62)*11,3+(1,62+1,49)*11,6+(1,49+1,49)*20,1</t>
  </si>
  <si>
    <t>"VS2-1 dn90 v souběhu" (1,49+1,49)*23,7</t>
  </si>
  <si>
    <t>Mezisoučet</t>
  </si>
  <si>
    <t>(501,479+36,108+19,194)*1,3*0,5</t>
  </si>
  <si>
    <t>(42,501+14,703+55,505+123,609)*1,2*0,5</t>
  </si>
  <si>
    <t>272,061*0,74*0,5</t>
  </si>
  <si>
    <t>(175,484+256,866)*1,0*0,5</t>
  </si>
  <si>
    <t>161,156*0,5*0,5</t>
  </si>
  <si>
    <t>70,626*0,44*0,5</t>
  </si>
  <si>
    <t>"rozšíření výkopu pro RŠ" 15*1,103</t>
  </si>
  <si>
    <t>"odpočet asfaltu" -0,53*1,3*(27,6+4,2)-0,53*1,2*(9,3+3,9+16,6)-0,53*0,74*67,7-0,53*1,0*(11,5+53,0+82,2)-0,53*0,5*(11,5+47,3)-0,53*0,44*22,7</t>
  </si>
  <si>
    <t>"odpočet štěrk" -0,25*1,3*45,2</t>
  </si>
  <si>
    <t>"odpočet dlažba" -0,31*1,3*21,5</t>
  </si>
  <si>
    <t>"odpočet beton" -0,50*1,2*(1,5+1,0)</t>
  </si>
  <si>
    <t>"odpočet VT" -0,20*1,3*9,2-0,20*1,2*24,8</t>
  </si>
  <si>
    <t>693,668*0,5</t>
  </si>
  <si>
    <t>16</t>
  </si>
  <si>
    <t>132354205</t>
  </si>
  <si>
    <t>Hloubení zapažených rýh š do 2000 mm v hornině třídy těžitelnosti II, skupiny 4 objem do 1000 m3</t>
  </si>
  <si>
    <t>1497621048</t>
  </si>
  <si>
    <t>693,668*0,4</t>
  </si>
  <si>
    <t>17</t>
  </si>
  <si>
    <t>132454205</t>
  </si>
  <si>
    <t>Hloubení zapažených rýh š do 2000 mm v hornině třídy těžitelnosti II, skupiny 5 objem do 1000 m3</t>
  </si>
  <si>
    <t>1756872087</t>
  </si>
  <si>
    <t>693,668*0,1</t>
  </si>
  <si>
    <t>18</t>
  </si>
  <si>
    <t>139001101</t>
  </si>
  <si>
    <t>Příplatek za ztížení vykopávky v blízkosti podzemního vedení</t>
  </si>
  <si>
    <t>-92306961</t>
  </si>
  <si>
    <t>693,668*0,3</t>
  </si>
  <si>
    <t>19</t>
  </si>
  <si>
    <t>151101101</t>
  </si>
  <si>
    <t>Zřízení příložného pažení a rozepření stěn rýh hl do 2 m</t>
  </si>
  <si>
    <t>1212851971</t>
  </si>
  <si>
    <t>(272,061+175,484+161,156+70,626)*0,5+14,703+55,505+256,866</t>
  </si>
  <si>
    <t>20</t>
  </si>
  <si>
    <t>151101102</t>
  </si>
  <si>
    <t>Zřízení příložného pažení a rozepření stěn rýh hl přes 2 do 4 m</t>
  </si>
  <si>
    <t>692020739</t>
  </si>
  <si>
    <t>151101111</t>
  </si>
  <si>
    <t>Odstranění příložného pažení a rozepření stěn rýh hl do 2 m</t>
  </si>
  <si>
    <t>1704756249</t>
  </si>
  <si>
    <t>22</t>
  </si>
  <si>
    <t>151101112</t>
  </si>
  <si>
    <t>Odstranění příložného pažení a rozepření stěn rýh hl přes 2 do 4 m</t>
  </si>
  <si>
    <t>-1602530417</t>
  </si>
  <si>
    <t>23</t>
  </si>
  <si>
    <t>162451106</t>
  </si>
  <si>
    <t>Vodorovné přemístění přes 1500 do 2000 m výkopku/sypaniny z horniny třídy těžitelnosti I, skupiny 1 až 3</t>
  </si>
  <si>
    <t>-1520865989</t>
  </si>
  <si>
    <t>"zásyp+obsyp+lože" 352,451+197,72+87,754</t>
  </si>
  <si>
    <t>"mezideponie - materiál pro zásyp ve volném terénu" 346,834*2</t>
  </si>
  <si>
    <t>24</t>
  </si>
  <si>
    <t>162451126</t>
  </si>
  <si>
    <t>Vodorovné přemístění přes 1500 do 2000 m výkopku/sypaniny z horniny třídy těžitelnosti II, skupiny 4 a 5</t>
  </si>
  <si>
    <t>-1437105301</t>
  </si>
  <si>
    <t>"mezideponie - materiál pro zásyp ve volném terénu" 637,925-346,834</t>
  </si>
  <si>
    <t>291,091*2</t>
  </si>
  <si>
    <t>25</t>
  </si>
  <si>
    <t>162751137</t>
  </si>
  <si>
    <t>Vodorovné přemístění přes 9000 do 10000 m výkopku/sypaniny z horniny třídy těžitelnosti II, skupiny 4 a 5</t>
  </si>
  <si>
    <t>495079866</t>
  </si>
  <si>
    <t>"zásyp+obsyp+lože" 693,668-637,925</t>
  </si>
  <si>
    <t>26</t>
  </si>
  <si>
    <t>162751139</t>
  </si>
  <si>
    <t>Příplatek k vodorovnému přemístění výkopku/sypaniny z horniny třídy těžitelnosti II, skupiny 4 a 5 ZKD 1000 m přes 10000 m</t>
  </si>
  <si>
    <t>195080669</t>
  </si>
  <si>
    <t>55,743*10</t>
  </si>
  <si>
    <t>27</t>
  </si>
  <si>
    <t>167151111</t>
  </si>
  <si>
    <t>Nakládání výkopku z hornin třídy těžitelnosti I, skupiny 1 až 3 přes 100 m3</t>
  </si>
  <si>
    <t>-363615077</t>
  </si>
  <si>
    <t>28</t>
  </si>
  <si>
    <t>167151112</t>
  </si>
  <si>
    <t>Nakládání výkopku z hornin třídy těžitelnosti II, skupiny 4 a 5 přes 100 m3</t>
  </si>
  <si>
    <t>-945675896</t>
  </si>
  <si>
    <t>"zásyp+obsyp+lože" (352,451+197,72+87,754)-346,834</t>
  </si>
  <si>
    <t>29</t>
  </si>
  <si>
    <t>171201221</t>
  </si>
  <si>
    <t>Poplatek za uložení na skládce (skládkovné) zeminy a kamení kód odpadu 17 05 04</t>
  </si>
  <si>
    <t>t</t>
  </si>
  <si>
    <t>-1682635436</t>
  </si>
  <si>
    <t>55,743*1,6</t>
  </si>
  <si>
    <t>30</t>
  </si>
  <si>
    <t>171251201</t>
  </si>
  <si>
    <t>Uložení sypaniny na skládky nebo meziskládky</t>
  </si>
  <si>
    <t>1579814307</t>
  </si>
  <si>
    <t>31</t>
  </si>
  <si>
    <t>174151101</t>
  </si>
  <si>
    <t>Zásyp jam, šachet rýh nebo kolem objektů sypaninou se zhutněním</t>
  </si>
  <si>
    <t>383821988</t>
  </si>
  <si>
    <t>"výkop celkem" 693,668</t>
  </si>
  <si>
    <t>"kanal dn300" -0,85*1,3*(105,11+4,2)</t>
  </si>
  <si>
    <t>"kanal dn300 v souběhu" -0,85*0,74*67,6</t>
  </si>
  <si>
    <t>"voda dn300 v souběhu" -0,70*1,0*64,5</t>
  </si>
  <si>
    <t>"kanal dn250" -0,78*1,2*(9,3+3,9+16,6+26,3)</t>
  </si>
  <si>
    <t>"voda dn90" -0,39*1,0*82,0</t>
  </si>
  <si>
    <t>"voda dn90 v souběhu" -0,39*0,5*58,8-0,39*0,44*23,7</t>
  </si>
  <si>
    <t>"RŠ" -3,14*0,6*0,6*28,96</t>
  </si>
  <si>
    <t>32</t>
  </si>
  <si>
    <t>17510110R</t>
  </si>
  <si>
    <t>Drcení výkopku pro obsyp, lože a zpětný zásyp</t>
  </si>
  <si>
    <t>-823152663</t>
  </si>
  <si>
    <t>197,72+87,754+(637,925-346,834-277,467)</t>
  </si>
  <si>
    <t>33</t>
  </si>
  <si>
    <t>175151101</t>
  </si>
  <si>
    <t>Obsypání potrubí strojně sypaninou bez prohození, uloženou do 3 m</t>
  </si>
  <si>
    <t>-1890489780</t>
  </si>
  <si>
    <t>"kanal dn300" 0,60*1,3*(105,11+4,2-6)</t>
  </si>
  <si>
    <t>"kanal dn300 v souběhu" 0,60*0,74*(67,6-4)</t>
  </si>
  <si>
    <t>"voda dn300 v souběhu" 0,60*1,0*64,5</t>
  </si>
  <si>
    <t>"kanal dn250" 0,55*1,2*(9,3+3,9+16,6+26,3-5)</t>
  </si>
  <si>
    <t>"voda dn90" 0,29*1,0*82,0</t>
  </si>
  <si>
    <t>"voda dn90 v souběhu" 0,29*0,5*58,8+0,29*0,44*23,7</t>
  </si>
  <si>
    <t>-3,14*0,15*0,15*(105,11+4,2+67,6+64,5-10)</t>
  </si>
  <si>
    <t>-3,14*0,125*0,125*(9,3+3,9+16,6+26,3-5)</t>
  </si>
  <si>
    <t>34</t>
  </si>
  <si>
    <t>180404111</t>
  </si>
  <si>
    <t>Založení trávníku výsevem na vrstvě ornice</t>
  </si>
  <si>
    <t>-297559209</t>
  </si>
  <si>
    <t>35</t>
  </si>
  <si>
    <t>M</t>
  </si>
  <si>
    <t>00572472</t>
  </si>
  <si>
    <t>osivo směs travní krajinná-rovinná</t>
  </si>
  <si>
    <t>kg</t>
  </si>
  <si>
    <t>803528495</t>
  </si>
  <si>
    <t>41,72*0,03*1,08</t>
  </si>
  <si>
    <t>36</t>
  </si>
  <si>
    <t>181006113</t>
  </si>
  <si>
    <t>Rozprostření zemin tl vrstvy do 0,2 m schopných zúrodnění v rovině a sklonu do 1:5</t>
  </si>
  <si>
    <t>-1704345432</t>
  </si>
  <si>
    <t>Svislé a kompletní konstrukce</t>
  </si>
  <si>
    <t>37</t>
  </si>
  <si>
    <t>359901111</t>
  </si>
  <si>
    <t>Vyčištění potrubí</t>
  </si>
  <si>
    <t>1224247797</t>
  </si>
  <si>
    <t>114,6+71,9+3,9+16,6+26,3</t>
  </si>
  <si>
    <t>38</t>
  </si>
  <si>
    <t>359901211</t>
  </si>
  <si>
    <t>Monitoring stoky jakékoli výšky na nové kanalizaci</t>
  </si>
  <si>
    <t>1243264148</t>
  </si>
  <si>
    <t>Vodorovné konstrukce</t>
  </si>
  <si>
    <t>39</t>
  </si>
  <si>
    <t>451595111</t>
  </si>
  <si>
    <t>Lože pod potrubí otevřený výkop z prohozeného výkopku</t>
  </si>
  <si>
    <t>-1370040883</t>
  </si>
  <si>
    <t>"kanal dn300" 0,25*1,3*(105,11+4,2-6)</t>
  </si>
  <si>
    <t>"kanal dn300 v souběhu" 0,25*0,74*(67,6-4)</t>
  </si>
  <si>
    <t>"voda dn300 v souběhu" 0,25*1,0*64,5</t>
  </si>
  <si>
    <t>"kanal dn250" 0,23*1,2*(9,3+3,9+16,6+26,3-5)</t>
  </si>
  <si>
    <t>"voda dn90" 0,10*1,0*82,0</t>
  </si>
  <si>
    <t>"voda dn90 v souběhu" 0,10*0,5*58,8+0,10*0,44*23,7</t>
  </si>
  <si>
    <t>40</t>
  </si>
  <si>
    <t>452313131</t>
  </si>
  <si>
    <t>Podkladní bloky z betonu prostého bez zvýšených nároků na prostředí tř. C 12/15 otevřený výkop</t>
  </si>
  <si>
    <t>-414722248</t>
  </si>
  <si>
    <t>0,5*0,7*0,5*7</t>
  </si>
  <si>
    <t>41</t>
  </si>
  <si>
    <t>452353101</t>
  </si>
  <si>
    <t>Bednění podkladních bloků otevřený výkop</t>
  </si>
  <si>
    <t>401563838</t>
  </si>
  <si>
    <t>(0,5+0,7)*2*0,5*7</t>
  </si>
  <si>
    <t>Komunikace</t>
  </si>
  <si>
    <t>42</t>
  </si>
  <si>
    <t>564771111</t>
  </si>
  <si>
    <t>Podklad z kameniva hrubého drceného vel. 32-63 mm tl 250 mm</t>
  </si>
  <si>
    <t>-462461631</t>
  </si>
  <si>
    <t>43</t>
  </si>
  <si>
    <t>564851111</t>
  </si>
  <si>
    <t>Podklad ze štěrkodrtě ŠD tl 150 mm</t>
  </si>
  <si>
    <t>198786659</t>
  </si>
  <si>
    <t>"beton - konstrukční vrstvy budou upřesněny" 3,0</t>
  </si>
  <si>
    <t>44</t>
  </si>
  <si>
    <t>564871111</t>
  </si>
  <si>
    <t>Podklad ze štěrkodrtě ŠD tl 250 mm</t>
  </si>
  <si>
    <t>-1920114267</t>
  </si>
  <si>
    <t>45</t>
  </si>
  <si>
    <t>564871116</t>
  </si>
  <si>
    <t>Podklad ze štěrkodrtě ŠD tl. 300 mm</t>
  </si>
  <si>
    <t>184910441</t>
  </si>
  <si>
    <t>"asfalt" 313,286</t>
  </si>
  <si>
    <t>46</t>
  </si>
  <si>
    <t>564932111</t>
  </si>
  <si>
    <t>Podklad z mechanicky zpevněného kameniva MZK tl 100 mm</t>
  </si>
  <si>
    <t>138032028</t>
  </si>
  <si>
    <t>"beton" 3,0</t>
  </si>
  <si>
    <t>47</t>
  </si>
  <si>
    <t>565175113</t>
  </si>
  <si>
    <t>Asfaltový beton vrstva podkladní ACP 16 (obalované kamenivo OKS) tl 120 mm š do 3 m</t>
  </si>
  <si>
    <t>-707157649</t>
  </si>
  <si>
    <t>48</t>
  </si>
  <si>
    <t>567122114</t>
  </si>
  <si>
    <t>Podklad ze směsi stmelené cementem SC C 8/10 (KSC I) tl 150 mm</t>
  </si>
  <si>
    <t>-341053048</t>
  </si>
  <si>
    <t>49</t>
  </si>
  <si>
    <t>571902111</t>
  </si>
  <si>
    <t>Posyp krytu kamenivem drceným nebo těženým do 10 kg/m2</t>
  </si>
  <si>
    <t>-1471977432</t>
  </si>
  <si>
    <t>50</t>
  </si>
  <si>
    <t>577166111</t>
  </si>
  <si>
    <t>Asfaltový beton vrstva ložní ACL 22 (ABVH) tl 70 mm š do 3 m z nemodifikovaného asfaltu</t>
  </si>
  <si>
    <t>-1822792287</t>
  </si>
  <si>
    <t>51</t>
  </si>
  <si>
    <t>581114113</t>
  </si>
  <si>
    <t>Kryt z betonu komunikace pro pěší tl 100 mm</t>
  </si>
  <si>
    <t>737223508</t>
  </si>
  <si>
    <t>52</t>
  </si>
  <si>
    <t>596211110</t>
  </si>
  <si>
    <t>Kladení zámkové dlažby komunikací pro pěší tl 60 mm skupiny A pl do 50 m2</t>
  </si>
  <si>
    <t>915263828</t>
  </si>
  <si>
    <t xml:space="preserve">"zámk. dlažba - použití původních kostek" </t>
  </si>
  <si>
    <t>53</t>
  </si>
  <si>
    <t>577134111</t>
  </si>
  <si>
    <t>Asfaltový beton vrstva obrusná ACO 11 (ABS) tř. I tl 40 mm š do 3 m z nemodifikovaného asfaltu</t>
  </si>
  <si>
    <t>-799642960</t>
  </si>
  <si>
    <t>"asfalt" 556,726</t>
  </si>
  <si>
    <t>54</t>
  </si>
  <si>
    <t>573231111</t>
  </si>
  <si>
    <t>Postřik živičný spojovací ze silniční emulze v množství do 0,7 kg/m2</t>
  </si>
  <si>
    <t>1669215857</t>
  </si>
  <si>
    <t>55</t>
  </si>
  <si>
    <t>599142111</t>
  </si>
  <si>
    <t>Úprava zálivky dilatačních nebo pracovních spár v cementobetonovém krytu hl do 40 mm š do 40 mm</t>
  </si>
  <si>
    <t>955702586</t>
  </si>
  <si>
    <t>"S - dn300" 27,6*2</t>
  </si>
  <si>
    <t>"S - dn250" 9,3*2</t>
  </si>
  <si>
    <t>"S1 - dn300" 4,2*2</t>
  </si>
  <si>
    <t>"S1 - dn300, v souběhu s VS1 a VS2" 67,7</t>
  </si>
  <si>
    <t>"S1-1, S2 - dn250" (3,9+16,6)*2</t>
  </si>
  <si>
    <t>"VS1 - dn300, v souběhu s VS2" 64,5</t>
  </si>
  <si>
    <t>"VS2 - dn90, v souběhu s VS1" 11,5</t>
  </si>
  <si>
    <t>"VS2 - dn90" 82,2*2</t>
  </si>
  <si>
    <t>"VS2-1 - dn90, v souběhu s S1" 22,7</t>
  </si>
  <si>
    <t>Úpravy povrchů, podlahy a osazování výplní</t>
  </si>
  <si>
    <t>56</t>
  </si>
  <si>
    <t>631311133</t>
  </si>
  <si>
    <t>Mazanina tl do 240 mm z betonu prostého bez zvýšených nároků na prostředí tř. C 12/15</t>
  </si>
  <si>
    <t>1318169621</t>
  </si>
  <si>
    <t>"podklad.beton.desky" 3,14*0,82*0,82*0,2</t>
  </si>
  <si>
    <t>0,422*15</t>
  </si>
  <si>
    <t>57</t>
  </si>
  <si>
    <t>631319175</t>
  </si>
  <si>
    <t>Příplatek k mazanině tl do 240 mm za stržení povrchu spodní vrstvy před vložením výztuže</t>
  </si>
  <si>
    <t>1644213558</t>
  </si>
  <si>
    <t>58</t>
  </si>
  <si>
    <t>631362021</t>
  </si>
  <si>
    <t>Výztuž mazanin svařovanými sítěmi Kari</t>
  </si>
  <si>
    <t>164823097</t>
  </si>
  <si>
    <t>"podklad.beton.desky" (3,14*0,82*0,82)*0,0035*1,08</t>
  </si>
  <si>
    <t>0,008*15</t>
  </si>
  <si>
    <t>Trubní vedení</t>
  </si>
  <si>
    <t>59</t>
  </si>
  <si>
    <t>830391811</t>
  </si>
  <si>
    <t>Bourání stávajícího kameninového potrubí DN přes 205 do 400</t>
  </si>
  <si>
    <t>-1331493374</t>
  </si>
  <si>
    <t>60</t>
  </si>
  <si>
    <t>837314111</t>
  </si>
  <si>
    <t>Montáž  útesů s hrdlem DN 150</t>
  </si>
  <si>
    <t>kus</t>
  </si>
  <si>
    <t>216271691</t>
  </si>
  <si>
    <t>61</t>
  </si>
  <si>
    <t>837395121</t>
  </si>
  <si>
    <t>Výsek na stáv. potrubí DN 400</t>
  </si>
  <si>
    <t>1528601667</t>
  </si>
  <si>
    <t>62</t>
  </si>
  <si>
    <t>831362121</t>
  </si>
  <si>
    <t>Montáž potrubí z trub kameninových hrdlových s integrovaným těsněním výkop sklon do 20 % DN 250</t>
  </si>
  <si>
    <t>-826304273</t>
  </si>
  <si>
    <t>9,3+3,9+16,6+26,3</t>
  </si>
  <si>
    <t>63</t>
  </si>
  <si>
    <t>59710705</t>
  </si>
  <si>
    <t>trouba kameninová glazovaná pouze uvnitř DN 250 dl 2,50m spojovací systém C Třída 240</t>
  </si>
  <si>
    <t>506095436</t>
  </si>
  <si>
    <t>56,1*1,015</t>
  </si>
  <si>
    <t>64</t>
  </si>
  <si>
    <t>831372121</t>
  </si>
  <si>
    <t>Montáž potrubí z trub kameninových hrdlových s integrovaným těsněním výkop sklon do 20 % DN 300</t>
  </si>
  <si>
    <t>547828285</t>
  </si>
  <si>
    <t>105,3+71,9</t>
  </si>
  <si>
    <t>65</t>
  </si>
  <si>
    <t>59710707</t>
  </si>
  <si>
    <t>trouba kameninová glazovaná DN 300 dl 2,50m spojovací systém C Třída 240</t>
  </si>
  <si>
    <t>918867330</t>
  </si>
  <si>
    <t>177,2*1,015</t>
  </si>
  <si>
    <t>66</t>
  </si>
  <si>
    <t>890431851</t>
  </si>
  <si>
    <t>Bourání šachet z prefabrikovaných skruží strojně obestavěného prostoru do 3 m3</t>
  </si>
  <si>
    <t>-272113426</t>
  </si>
  <si>
    <t>3,14*0,6*0,6*18,87</t>
  </si>
  <si>
    <t>67</t>
  </si>
  <si>
    <t>892372111</t>
  </si>
  <si>
    <t>Zabezpečení konců potrubí DN do 300 při tlakových zkouškách vodou</t>
  </si>
  <si>
    <t>1415912324</t>
  </si>
  <si>
    <t>68</t>
  </si>
  <si>
    <t>892381111</t>
  </si>
  <si>
    <t>Tlaková zkouška vodou potrubí DN 250, DN 300 nebo 350</t>
  </si>
  <si>
    <t>1014081638</t>
  </si>
  <si>
    <t>69</t>
  </si>
  <si>
    <t>892585111</t>
  </si>
  <si>
    <t>Zkouška těsnosti kanalizace DN do 300, vodou</t>
  </si>
  <si>
    <t>-1966786073</t>
  </si>
  <si>
    <t>70</t>
  </si>
  <si>
    <t>894118001</t>
  </si>
  <si>
    <t>Příplatek ZKD 0,60 m výšky vstupu na potrubí</t>
  </si>
  <si>
    <t>-1509090112</t>
  </si>
  <si>
    <t>71</t>
  </si>
  <si>
    <t>894411121</t>
  </si>
  <si>
    <t>Zřízení šachet kanalizačních z betonových dílců na potrubí DN nad 200 do 300 dno beton tř. C 25/30</t>
  </si>
  <si>
    <t>-2136972345</t>
  </si>
  <si>
    <t>72</t>
  </si>
  <si>
    <t>899104112</t>
  </si>
  <si>
    <t>Osazení poklopů litinových nebo ocelových včetně rámů pro třídu zatížení D400, E600</t>
  </si>
  <si>
    <t>458574282</t>
  </si>
  <si>
    <t>73</t>
  </si>
  <si>
    <t>55241014</t>
  </si>
  <si>
    <t>poklop šachtový třída D400, kruhový rám 785, vstup 600mm, bez ventilace</t>
  </si>
  <si>
    <t>-1767425955</t>
  </si>
  <si>
    <t>"tříbodový, uzamykatelný" 15</t>
  </si>
  <si>
    <t>74</t>
  </si>
  <si>
    <t>59224337R</t>
  </si>
  <si>
    <t>dno betonové šachty kanalizační TBZ-Q PERF250-735</t>
  </si>
  <si>
    <t>-531162279</t>
  </si>
  <si>
    <t>75</t>
  </si>
  <si>
    <t>59224338R</t>
  </si>
  <si>
    <t>dno betonové šachty kanalizační TBZ-Q PERF300-785</t>
  </si>
  <si>
    <t>-1748767988</t>
  </si>
  <si>
    <t>76</t>
  </si>
  <si>
    <t>59224339R</t>
  </si>
  <si>
    <t>dno betonové šachty kanalizační TBZ-Q PERF400-885</t>
  </si>
  <si>
    <t>1360079577</t>
  </si>
  <si>
    <t>77</t>
  </si>
  <si>
    <t>59224348</t>
  </si>
  <si>
    <t>těsnění elastometrové pro spojení šachetních dílů EMT DN 1000</t>
  </si>
  <si>
    <t>-176833469</t>
  </si>
  <si>
    <t>78</t>
  </si>
  <si>
    <t>592243050</t>
  </si>
  <si>
    <t>skruž betonová šachetní TBS-Q.1 100/25 D100x25x12 cm</t>
  </si>
  <si>
    <t>-741580112</t>
  </si>
  <si>
    <t>79</t>
  </si>
  <si>
    <t>592243060</t>
  </si>
  <si>
    <t>skruž betonová šachetní TBS-Q.1 100/50 D100x50x12 cm</t>
  </si>
  <si>
    <t>-1048703395</t>
  </si>
  <si>
    <t>80</t>
  </si>
  <si>
    <t>592243070</t>
  </si>
  <si>
    <t>skruž betonová šachetní TBS-Q.1 100/100 D100x100x12 cm</t>
  </si>
  <si>
    <t>-1405079672</t>
  </si>
  <si>
    <t>81</t>
  </si>
  <si>
    <t>59224184</t>
  </si>
  <si>
    <t>prstenec šachtový vyrovnávací betonový 625x120x40mm</t>
  </si>
  <si>
    <t>1657483181</t>
  </si>
  <si>
    <t>82</t>
  </si>
  <si>
    <t>59224185</t>
  </si>
  <si>
    <t>prstenec šachtový vyrovnávací betonový 625x120x60mm</t>
  </si>
  <si>
    <t>-1802563462</t>
  </si>
  <si>
    <t>83</t>
  </si>
  <si>
    <t>59224176</t>
  </si>
  <si>
    <t>prstenec šachtový vyrovnávací betonový 625x120x80mm</t>
  </si>
  <si>
    <t>-503498131</t>
  </si>
  <si>
    <t>84</t>
  </si>
  <si>
    <t>59224187</t>
  </si>
  <si>
    <t>prstenec šachtový vyrovnávací betonový 625x120x100mm</t>
  </si>
  <si>
    <t>381689466</t>
  </si>
  <si>
    <t>85</t>
  </si>
  <si>
    <t>59224188</t>
  </si>
  <si>
    <t>prstenec šachtový vyrovnávací betonový 625x120x120mm</t>
  </si>
  <si>
    <t>1858691766</t>
  </si>
  <si>
    <t>86</t>
  </si>
  <si>
    <t>59224312R</t>
  </si>
  <si>
    <t xml:space="preserve">konus šachetní betonový TBR-Q.1 100-63/58/12 SPK 100x62,5x58 cm </t>
  </si>
  <si>
    <t>606736994</t>
  </si>
  <si>
    <t>87</t>
  </si>
  <si>
    <t>59224315R</t>
  </si>
  <si>
    <t>deska betonová zákrytová TZK-Q 200/120 T int. poklop</t>
  </si>
  <si>
    <t>1371435803</t>
  </si>
  <si>
    <t>88</t>
  </si>
  <si>
    <t>899104211</t>
  </si>
  <si>
    <t>Demontáž poklopů litinových nebo ocelových včetně rámů hmotnosti přes 150 kg</t>
  </si>
  <si>
    <t>850212167</t>
  </si>
  <si>
    <t>89</t>
  </si>
  <si>
    <t>850391811</t>
  </si>
  <si>
    <t>Bourání stávajícího potrubí z trub litinových DN přes 250 do 400</t>
  </si>
  <si>
    <t>818982293</t>
  </si>
  <si>
    <t>90</t>
  </si>
  <si>
    <t>850311811</t>
  </si>
  <si>
    <t>Bourání stávajícího potrubí z trub litinových DN 150</t>
  </si>
  <si>
    <t>-9982526</t>
  </si>
  <si>
    <t>91</t>
  </si>
  <si>
    <t>850355121</t>
  </si>
  <si>
    <t>Výřez nebo výsek na potrubí z trub litinových tlakových nebo plastických hmot DN 200</t>
  </si>
  <si>
    <t>1896300101</t>
  </si>
  <si>
    <t>92</t>
  </si>
  <si>
    <t>850361811</t>
  </si>
  <si>
    <t>Bourání stávajícího potrubí z trub litinových DN přes 150 do 250</t>
  </si>
  <si>
    <t>1443037128</t>
  </si>
  <si>
    <t>93</t>
  </si>
  <si>
    <t>852241122</t>
  </si>
  <si>
    <t>Montáž potrubí z trub litinových tlakových přírubových normálních délek otevřený výkop DN 80</t>
  </si>
  <si>
    <t>-1593700519</t>
  </si>
  <si>
    <t>94</t>
  </si>
  <si>
    <t>55253241</t>
  </si>
  <si>
    <t>trouba přírubová litinová vodovodní  PN10/16 DN 80 dl 500mm</t>
  </si>
  <si>
    <t>-1259003362</t>
  </si>
  <si>
    <t>"rozměr upřesní provozovatel" 2,02</t>
  </si>
  <si>
    <t>95</t>
  </si>
  <si>
    <t>857242122</t>
  </si>
  <si>
    <t>Montáž litinových tvarovek jednoosých přírubových otevřený výkop DN 80</t>
  </si>
  <si>
    <t>1455056775</t>
  </si>
  <si>
    <t>96</t>
  </si>
  <si>
    <t>55251820</t>
  </si>
  <si>
    <t>koleno přírubové prodloužené s patkou pro připojení k hydrantu 80/90mm</t>
  </si>
  <si>
    <t>963316066</t>
  </si>
  <si>
    <t>97</t>
  </si>
  <si>
    <t>31951011R</t>
  </si>
  <si>
    <t>spojka jištěná proti posunu hrdlo/příruba DN 80 č. 7994</t>
  </si>
  <si>
    <t>-1248726940</t>
  </si>
  <si>
    <t>98</t>
  </si>
  <si>
    <t>422929321</t>
  </si>
  <si>
    <t>Příruba jištěná proti posunu pro potrubí PE 80/90</t>
  </si>
  <si>
    <t>876712864</t>
  </si>
  <si>
    <t>99</t>
  </si>
  <si>
    <t>871241221</t>
  </si>
  <si>
    <t>Montáž potrubí z PE100 SDR 17 otevřený výkop svařovaných elektrotvarovkou D 90 x 5,4 mm</t>
  </si>
  <si>
    <t>-1381284310</t>
  </si>
  <si>
    <t>141,0+23,7</t>
  </si>
  <si>
    <t>100</t>
  </si>
  <si>
    <t>28613129</t>
  </si>
  <si>
    <t>trubka vodovodní PE100 PN 10 SDR17 90x5,4mm</t>
  </si>
  <si>
    <t>-129979109</t>
  </si>
  <si>
    <t>164,7*1,03</t>
  </si>
  <si>
    <t>101</t>
  </si>
  <si>
    <t>877241101</t>
  </si>
  <si>
    <t>Montáž elektrospojek na potrubí z PE trub d 90</t>
  </si>
  <si>
    <t>301449063</t>
  </si>
  <si>
    <t>102</t>
  </si>
  <si>
    <t>28615974</t>
  </si>
  <si>
    <t>elektrospojka SDR11 PE 100 PN16 D 90mm</t>
  </si>
  <si>
    <t>-178082822</t>
  </si>
  <si>
    <t>"potrubí v návinu, vč. rezervy 4 ks" 14*1,015</t>
  </si>
  <si>
    <t>103</t>
  </si>
  <si>
    <t>28653135</t>
  </si>
  <si>
    <t>nákružek lemový PE 100 SDR11 90mm</t>
  </si>
  <si>
    <t>48705819</t>
  </si>
  <si>
    <t>10*1,015</t>
  </si>
  <si>
    <t>104</t>
  </si>
  <si>
    <t>891249111</t>
  </si>
  <si>
    <t>Montáž navrtávacích pasů na potrubí z jakýchkoli trub DN 80</t>
  </si>
  <si>
    <t>-58691689</t>
  </si>
  <si>
    <t>105</t>
  </si>
  <si>
    <t>42273546</t>
  </si>
  <si>
    <t>pás navrtávací se závitovým výstupem z tvárné litiny pro vodovodní PE a PVC potrubí 90-2”</t>
  </si>
  <si>
    <t>1578576729</t>
  </si>
  <si>
    <t>106</t>
  </si>
  <si>
    <t>891211112</t>
  </si>
  <si>
    <t>Montáž vodovodních šoupátek otevřený výkop DN 50</t>
  </si>
  <si>
    <t>1245476742</t>
  </si>
  <si>
    <t>107</t>
  </si>
  <si>
    <t>42221111R</t>
  </si>
  <si>
    <t>šoupátko kombinované navrtávací ISO 1"</t>
  </si>
  <si>
    <t>492856024</t>
  </si>
  <si>
    <t>108</t>
  </si>
  <si>
    <t>23004000R</t>
  </si>
  <si>
    <t>Montáž trubní díly mechanické prům. 32 mm</t>
  </si>
  <si>
    <t>1661470372</t>
  </si>
  <si>
    <t>109</t>
  </si>
  <si>
    <t>42294214R</t>
  </si>
  <si>
    <t xml:space="preserve">napojovací tvarovka ISO 32 mm pro PE potrubí </t>
  </si>
  <si>
    <t>128</t>
  </si>
  <si>
    <t>1363899119</t>
  </si>
  <si>
    <t>110</t>
  </si>
  <si>
    <t>871161211</t>
  </si>
  <si>
    <t>Montáž potrubí z PE100 SDR 11 otevřený výkop svařovaných elektrotvarovkou D 32 x 3,0 mm</t>
  </si>
  <si>
    <t>2006072682</t>
  </si>
  <si>
    <t>111</t>
  </si>
  <si>
    <t>28613170</t>
  </si>
  <si>
    <t>trubka vodovodní PE100 SDR11 se signalizační vrstvou 100m 32x3,0mm</t>
  </si>
  <si>
    <t>1846457630</t>
  </si>
  <si>
    <t>5*1,015 'Přepočtené koeficientem množství</t>
  </si>
  <si>
    <t>112</t>
  </si>
  <si>
    <t>877161118</t>
  </si>
  <si>
    <t>Montáž elektrozáslepek na vodovodním potrubí z PE trub d 32</t>
  </si>
  <si>
    <t>-1110042285</t>
  </si>
  <si>
    <t>113</t>
  </si>
  <si>
    <t>28615020</t>
  </si>
  <si>
    <t>elektrozáslepka SDR11 PE 100 PN16 D 32mm</t>
  </si>
  <si>
    <t>503456563</t>
  </si>
  <si>
    <t>114</t>
  </si>
  <si>
    <t>891247111</t>
  </si>
  <si>
    <t>Montáž hydrantů podzemních DN 80</t>
  </si>
  <si>
    <t>1597201493</t>
  </si>
  <si>
    <t>115</t>
  </si>
  <si>
    <t>42273594</t>
  </si>
  <si>
    <t>hydrant podzemní DN 80 PN 16 dvojitý uzávěr s koulí krycí v 1500mm</t>
  </si>
  <si>
    <t>346376228</t>
  </si>
  <si>
    <t>116</t>
  </si>
  <si>
    <t>892241111</t>
  </si>
  <si>
    <t>Tlaková zkouška vodovodního potrubí do 80</t>
  </si>
  <si>
    <t>-2088749988</t>
  </si>
  <si>
    <t>117</t>
  </si>
  <si>
    <t>892273122</t>
  </si>
  <si>
    <t>Proplach a dezinfekce vodovodního potrubí DN od 80 do 125</t>
  </si>
  <si>
    <t>283146962</t>
  </si>
  <si>
    <t>118</t>
  </si>
  <si>
    <t>-1915802210</t>
  </si>
  <si>
    <t>119</t>
  </si>
  <si>
    <t>857244122</t>
  </si>
  <si>
    <t>Montáž litinových tvarovek odbočných přírubových otevřený výkop DN 80</t>
  </si>
  <si>
    <t>-1321522692</t>
  </si>
  <si>
    <t>120</t>
  </si>
  <si>
    <t>55253510</t>
  </si>
  <si>
    <t>tvarovka přírubová litinová vodovodní s přírubovou odbočkou PN10/40 T-kus DN 80/80</t>
  </si>
  <si>
    <t>668211600</t>
  </si>
  <si>
    <t>121</t>
  </si>
  <si>
    <t>891241112</t>
  </si>
  <si>
    <t>Montáž vodovodních šoupátek otevřený výkop DN 80</t>
  </si>
  <si>
    <t>946137927</t>
  </si>
  <si>
    <t>122</t>
  </si>
  <si>
    <t>42221116</t>
  </si>
  <si>
    <t>šoupátko s přírubami voda DN 80 PN16</t>
  </si>
  <si>
    <t>1887605047</t>
  </si>
  <si>
    <t>123</t>
  </si>
  <si>
    <t>899401111</t>
  </si>
  <si>
    <t>Osazení poklopů litinových ventilových</t>
  </si>
  <si>
    <t>1422954121</t>
  </si>
  <si>
    <t>124</t>
  </si>
  <si>
    <t>422914021</t>
  </si>
  <si>
    <t>uliční poklop ventilový tuhý</t>
  </si>
  <si>
    <t>-427293785</t>
  </si>
  <si>
    <t>125</t>
  </si>
  <si>
    <t>42291082R</t>
  </si>
  <si>
    <t>souprava zemní tuhá č. 9101 tuhá pro přípojky hl. 1,5m</t>
  </si>
  <si>
    <t>-2111521442</t>
  </si>
  <si>
    <t>126</t>
  </si>
  <si>
    <t>422926260</t>
  </si>
  <si>
    <t xml:space="preserve">podkladní deska univerzální </t>
  </si>
  <si>
    <t>-65483218</t>
  </si>
  <si>
    <t>127</t>
  </si>
  <si>
    <t>899401112</t>
  </si>
  <si>
    <t>Osazení poklopů litinových šoupátkových</t>
  </si>
  <si>
    <t>446534722</t>
  </si>
  <si>
    <t>422914022</t>
  </si>
  <si>
    <t>uliční poklop šoupátkový tuhý</t>
  </si>
  <si>
    <t>2058351857</t>
  </si>
  <si>
    <t>129</t>
  </si>
  <si>
    <t>422910761</t>
  </si>
  <si>
    <t xml:space="preserve">souprava zemní tuhá pro šoupátka </t>
  </si>
  <si>
    <t>1555380744</t>
  </si>
  <si>
    <t>130</t>
  </si>
  <si>
    <t>66437402</t>
  </si>
  <si>
    <t>131</t>
  </si>
  <si>
    <t>899401113</t>
  </si>
  <si>
    <t>Osazení poklopů litinových hydrantových</t>
  </si>
  <si>
    <t>-1524892650</t>
  </si>
  <si>
    <t>132</t>
  </si>
  <si>
    <t>422914023</t>
  </si>
  <si>
    <t>uliční poklop hydrantový tuhý</t>
  </si>
  <si>
    <t>-384910691</t>
  </si>
  <si>
    <t>133</t>
  </si>
  <si>
    <t>422926261</t>
  </si>
  <si>
    <t>podkladní deska hydrantová</t>
  </si>
  <si>
    <t>-609622515</t>
  </si>
  <si>
    <t>134</t>
  </si>
  <si>
    <t>899712111</t>
  </si>
  <si>
    <t>Orientační tabulky na zdivu</t>
  </si>
  <si>
    <t>557138239</t>
  </si>
  <si>
    <t>135</t>
  </si>
  <si>
    <t>899721112</t>
  </si>
  <si>
    <t>Signalizační vodič DN nad 150 mm na potrubí</t>
  </si>
  <si>
    <t>1027334995</t>
  </si>
  <si>
    <t>136</t>
  </si>
  <si>
    <t>899722113</t>
  </si>
  <si>
    <t>Krytí potrubí z plastů výstražnou fólií z PVC 34cm</t>
  </si>
  <si>
    <t>-2139990414</t>
  </si>
  <si>
    <t>"vč. přepojení přípojek" 141,0+23,7+5,0</t>
  </si>
  <si>
    <t>Ostatní konstrukce a práce-bourání</t>
  </si>
  <si>
    <t>137</t>
  </si>
  <si>
    <t>916231213</t>
  </si>
  <si>
    <t>Osazení chodníkového obrubníku betonového stojatého s boční opěrou do lože z betonu prostého</t>
  </si>
  <si>
    <t>1688247235</t>
  </si>
  <si>
    <t>"použití původních obrubníků" 3*1,5</t>
  </si>
  <si>
    <t>138</t>
  </si>
  <si>
    <t>919121111</t>
  </si>
  <si>
    <t>Těsnění spár zálivkou za studena pro komůrky š 10 mm hl 20 mm s těsnicím profilem</t>
  </si>
  <si>
    <t>808985619</t>
  </si>
  <si>
    <t>139</t>
  </si>
  <si>
    <t>919735112</t>
  </si>
  <si>
    <t>Řezání stávajícího živičného krytu hl do 100 mm</t>
  </si>
  <si>
    <t>878605699</t>
  </si>
  <si>
    <t>140</t>
  </si>
  <si>
    <t>919735125</t>
  </si>
  <si>
    <t>Řezání stávajícího betonového krytu hl do 250 mm</t>
  </si>
  <si>
    <t>443119394</t>
  </si>
  <si>
    <t>2*(1,5+1,0)</t>
  </si>
  <si>
    <t>141</t>
  </si>
  <si>
    <t>99000R</t>
  </si>
  <si>
    <t xml:space="preserve">Uvedení schodů do původního stavu </t>
  </si>
  <si>
    <t xml:space="preserve">kpl </t>
  </si>
  <si>
    <t>797906066</t>
  </si>
  <si>
    <t>142</t>
  </si>
  <si>
    <t>99001R</t>
  </si>
  <si>
    <t>Uvedení opěrné zdi do původního stavu</t>
  </si>
  <si>
    <t>967820962</t>
  </si>
  <si>
    <t>143</t>
  </si>
  <si>
    <t>99002R</t>
  </si>
  <si>
    <t>Přepojení stáv. kanalizačních přípojek - neznámý počet</t>
  </si>
  <si>
    <t>-422653296</t>
  </si>
  <si>
    <t>144</t>
  </si>
  <si>
    <t>99003R</t>
  </si>
  <si>
    <t>Zajištění suchovodu proti posunu např. pískem včetně následného odstranění</t>
  </si>
  <si>
    <t>-1808886476</t>
  </si>
  <si>
    <t>145</t>
  </si>
  <si>
    <t>980107111</t>
  </si>
  <si>
    <t>Zkouška zhutnění zásypu</t>
  </si>
  <si>
    <t>kpl</t>
  </si>
  <si>
    <t>-692061280</t>
  </si>
  <si>
    <t>146</t>
  </si>
  <si>
    <t>980108111</t>
  </si>
  <si>
    <t>Zkouška vhodnosti zásypového materiálu</t>
  </si>
  <si>
    <t>-864243898</t>
  </si>
  <si>
    <t>997</t>
  </si>
  <si>
    <t>Přesun sutě</t>
  </si>
  <si>
    <t>147</t>
  </si>
  <si>
    <t>997221571</t>
  </si>
  <si>
    <t>Vodorovná doprava vybouraných hmot do 1 km</t>
  </si>
  <si>
    <t>-838720009</t>
  </si>
  <si>
    <t>148</t>
  </si>
  <si>
    <t>997221579</t>
  </si>
  <si>
    <t>Příplatek ZKD 1 km u vodorovné dopravy vybouraných hmot</t>
  </si>
  <si>
    <t>-1807250743</t>
  </si>
  <si>
    <t>452,569*19</t>
  </si>
  <si>
    <t>149</t>
  </si>
  <si>
    <t>997221612</t>
  </si>
  <si>
    <t>Nakládání vybouraných hmot na dopravní prostředky pro vodorovnou dopravu</t>
  </si>
  <si>
    <t>1869720413</t>
  </si>
  <si>
    <t>150</t>
  </si>
  <si>
    <t>997221875</t>
  </si>
  <si>
    <t>Poplatek za uložení stavebního odpadu na recyklační skládce (skládkovné) asfaltového bez obsahu dehtu zatříděného do Katalogu odpadů pod kódem 17 03 02</t>
  </si>
  <si>
    <t>-333609910</t>
  </si>
  <si>
    <t>151</t>
  </si>
  <si>
    <t>997221873</t>
  </si>
  <si>
    <t>Poplatek za uložení stavebního odpadu na recyklační skládce (skládkovné) zeminy a kamení zatříděného do Katalogu odpadu pod kódem 17 05 04</t>
  </si>
  <si>
    <t>-88510118</t>
  </si>
  <si>
    <t>152</t>
  </si>
  <si>
    <t>997221861</t>
  </si>
  <si>
    <t>Poplatek za uložení stavebního odpadu na recyklační skládce (skládkovné) z prostého betonu pod kódem 17 01 01</t>
  </si>
  <si>
    <t>206977206</t>
  </si>
  <si>
    <t>153</t>
  </si>
  <si>
    <t>997013607</t>
  </si>
  <si>
    <t>Poplatek za uložení na skládce (skládkovné) stavebního odpadu keramického kód odpadu 17 01 03</t>
  </si>
  <si>
    <t>-320597761</t>
  </si>
  <si>
    <t>998</t>
  </si>
  <si>
    <t>Přesun hmot</t>
  </si>
  <si>
    <t>154</t>
  </si>
  <si>
    <t>998273102</t>
  </si>
  <si>
    <t>Přesun hmot pro trubní vedení z trub litinových otevřený výkop</t>
  </si>
  <si>
    <t>-646033186</t>
  </si>
  <si>
    <t>155</t>
  </si>
  <si>
    <t>998275101</t>
  </si>
  <si>
    <t>Přesun hmot pro trubní vedení z trub kameninových otevřený výkop</t>
  </si>
  <si>
    <t>-75243943</t>
  </si>
  <si>
    <t>156</t>
  </si>
  <si>
    <t>998276101</t>
  </si>
  <si>
    <t>Přesun hmot pro trubní vedení z trub z plastických hmot otevřený výkop</t>
  </si>
  <si>
    <t>-319512871</t>
  </si>
  <si>
    <t>VRN</t>
  </si>
  <si>
    <t>Vedlejší rozpočtové náklady</t>
  </si>
  <si>
    <t>VRN1</t>
  </si>
  <si>
    <t>Průzkumné, geodetické a projektové práce</t>
  </si>
  <si>
    <t>157</t>
  </si>
  <si>
    <t>01151400R</t>
  </si>
  <si>
    <t>Fotodokumentace</t>
  </si>
  <si>
    <t>1024</t>
  </si>
  <si>
    <t>-2116247100</t>
  </si>
  <si>
    <t>158</t>
  </si>
  <si>
    <t>012103000</t>
  </si>
  <si>
    <t>Geodetické práce před výstavbou</t>
  </si>
  <si>
    <t>-1228776303</t>
  </si>
  <si>
    <t>159</t>
  </si>
  <si>
    <t>012203000</t>
  </si>
  <si>
    <t>Geodetické práce při provádění stavby</t>
  </si>
  <si>
    <t>759184737</t>
  </si>
  <si>
    <t>160</t>
  </si>
  <si>
    <t>012303000</t>
  </si>
  <si>
    <t>Geodetické práce po výstavbě</t>
  </si>
  <si>
    <t>-1853954985</t>
  </si>
  <si>
    <t>161</t>
  </si>
  <si>
    <t>013254000</t>
  </si>
  <si>
    <t>Dokumentace skutečného provedení stavby</t>
  </si>
  <si>
    <t>591927042</t>
  </si>
  <si>
    <t>VRN3</t>
  </si>
  <si>
    <t>Zařízení staveniště</t>
  </si>
  <si>
    <t>162</t>
  </si>
  <si>
    <t>030001000</t>
  </si>
  <si>
    <t>88426837</t>
  </si>
  <si>
    <t xml:space="preserve">Nejdek - rekonstrukce kanalizace a vodovodu sídliště 9. května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</si>
</sst>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E5" sqref="BE5:BE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>
        <v>1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20"/>
      <c r="BE5" s="216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20" t="s">
        <v>925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20"/>
      <c r="BE6" s="217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17"/>
      <c r="BS8" s="17" t="s">
        <v>6</v>
      </c>
    </row>
    <row r="9" spans="1:74" ht="14.45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17"/>
      <c r="BS10" s="17" t="s">
        <v>6</v>
      </c>
    </row>
    <row r="11" spans="1:74" ht="18.600000000000001" customHeight="1">
      <c r="B11" s="20"/>
      <c r="E11" s="25" t="s">
        <v>19</v>
      </c>
      <c r="AK11" s="27" t="s">
        <v>24</v>
      </c>
      <c r="AN11" s="25" t="s">
        <v>1</v>
      </c>
      <c r="AR11" s="20"/>
      <c r="BE11" s="217"/>
      <c r="BS11" s="17" t="s">
        <v>6</v>
      </c>
    </row>
    <row r="12" spans="1:74" ht="6.95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17"/>
      <c r="BS13" s="17" t="s">
        <v>6</v>
      </c>
    </row>
    <row r="14" spans="1:74" ht="12.75">
      <c r="B14" s="20"/>
      <c r="E14" s="221" t="s">
        <v>26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24</v>
      </c>
      <c r="AN14" s="29" t="s">
        <v>26</v>
      </c>
      <c r="AR14" s="20"/>
      <c r="BE14" s="217"/>
      <c r="BS14" s="17" t="s">
        <v>6</v>
      </c>
    </row>
    <row r="15" spans="1:74" ht="6.95" customHeight="1">
      <c r="B15" s="20"/>
      <c r="AR15" s="20"/>
      <c r="BE15" s="217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17"/>
      <c r="BS16" s="17" t="s">
        <v>3</v>
      </c>
    </row>
    <row r="17" spans="2:71" ht="18.600000000000001" customHeight="1">
      <c r="B17" s="20"/>
      <c r="E17" s="25" t="s">
        <v>19</v>
      </c>
      <c r="AK17" s="27" t="s">
        <v>24</v>
      </c>
      <c r="AN17" s="25" t="s">
        <v>1</v>
      </c>
      <c r="AR17" s="20"/>
      <c r="BE17" s="217"/>
      <c r="BS17" s="17" t="s">
        <v>28</v>
      </c>
    </row>
    <row r="18" spans="2:71" ht="6.95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29</v>
      </c>
      <c r="AK19" s="27" t="s">
        <v>23</v>
      </c>
      <c r="AN19" s="25" t="s">
        <v>1</v>
      </c>
      <c r="AR19" s="20"/>
      <c r="BE19" s="217"/>
      <c r="BS19" s="17" t="s">
        <v>6</v>
      </c>
    </row>
    <row r="20" spans="2:71" ht="18.600000000000001" customHeight="1">
      <c r="B20" s="20"/>
      <c r="E20" s="25" t="s">
        <v>30</v>
      </c>
      <c r="AK20" s="27" t="s">
        <v>24</v>
      </c>
      <c r="AN20" s="25" t="s">
        <v>1</v>
      </c>
      <c r="AR20" s="20"/>
      <c r="BE20" s="217"/>
      <c r="BS20" s="17" t="s">
        <v>28</v>
      </c>
    </row>
    <row r="21" spans="2:71" ht="6.95" customHeight="1">
      <c r="B21" s="20"/>
      <c r="AR21" s="20"/>
      <c r="BE21" s="217"/>
    </row>
    <row r="22" spans="2:71" ht="12" customHeight="1">
      <c r="B22" s="20"/>
      <c r="D22" s="27" t="s">
        <v>31</v>
      </c>
      <c r="AR22" s="20"/>
      <c r="BE22" s="217"/>
    </row>
    <row r="23" spans="2:7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7"/>
    </row>
    <row r="24" spans="2:71" ht="6.95" customHeight="1">
      <c r="B24" s="20"/>
      <c r="AR24" s="20"/>
      <c r="BE24" s="21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17"/>
    </row>
    <row r="27" spans="2:71" s="1" customFormat="1" ht="6.95" customHeight="1">
      <c r="B27" s="32"/>
      <c r="AR27" s="32"/>
      <c r="BE27" s="217"/>
    </row>
    <row r="28" spans="2:71" s="1" customFormat="1" ht="12.75">
      <c r="B28" s="32"/>
      <c r="L28" s="226" t="s">
        <v>33</v>
      </c>
      <c r="M28" s="226"/>
      <c r="N28" s="226"/>
      <c r="O28" s="226"/>
      <c r="P28" s="226"/>
      <c r="W28" s="226" t="s">
        <v>34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35</v>
      </c>
      <c r="AL28" s="226"/>
      <c r="AM28" s="226"/>
      <c r="AN28" s="226"/>
      <c r="AO28" s="226"/>
      <c r="AR28" s="32"/>
      <c r="BE28" s="217"/>
    </row>
    <row r="29" spans="2:71" s="2" customFormat="1" ht="14.45" customHeight="1">
      <c r="B29" s="36"/>
      <c r="D29" s="27" t="s">
        <v>36</v>
      </c>
      <c r="F29" s="27" t="s">
        <v>37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6"/>
      <c r="BE29" s="218"/>
    </row>
    <row r="30" spans="2:71" s="2" customFormat="1" ht="14.45" customHeight="1">
      <c r="B30" s="36"/>
      <c r="F30" s="27" t="s">
        <v>38</v>
      </c>
      <c r="L30" s="211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6"/>
      <c r="BE30" s="218"/>
    </row>
    <row r="31" spans="2:71" s="2" customFormat="1" ht="14.45" hidden="1" customHeight="1">
      <c r="B31" s="36"/>
      <c r="F31" s="27" t="s">
        <v>39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6"/>
      <c r="BE31" s="218"/>
    </row>
    <row r="32" spans="2:71" s="2" customFormat="1" ht="14.45" hidden="1" customHeight="1">
      <c r="B32" s="36"/>
      <c r="F32" s="27" t="s">
        <v>40</v>
      </c>
      <c r="L32" s="211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6"/>
      <c r="BE32" s="218"/>
    </row>
    <row r="33" spans="2:57" s="2" customFormat="1" ht="14.45" hidden="1" customHeight="1">
      <c r="B33" s="36"/>
      <c r="F33" s="27" t="s">
        <v>41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6"/>
      <c r="BE33" s="218"/>
    </row>
    <row r="34" spans="2:57" s="1" customFormat="1" ht="6.95" customHeight="1">
      <c r="B34" s="32"/>
      <c r="AR34" s="32"/>
      <c r="BE34" s="217"/>
    </row>
    <row r="35" spans="2:57" s="1" customFormat="1" ht="25.9" customHeight="1">
      <c r="B35" s="32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212" t="s">
        <v>44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4">
        <f>SUM(AK26:AK33)</f>
        <v>0</v>
      </c>
      <c r="AL35" s="213"/>
      <c r="AM35" s="213"/>
      <c r="AN35" s="213"/>
      <c r="AO35" s="21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47</v>
      </c>
      <c r="AI60" s="34"/>
      <c r="AJ60" s="34"/>
      <c r="AK60" s="34"/>
      <c r="AL60" s="34"/>
      <c r="AM60" s="43" t="s">
        <v>48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47</v>
      </c>
      <c r="AI75" s="34"/>
      <c r="AJ75" s="34"/>
      <c r="AK75" s="34"/>
      <c r="AL75" s="34"/>
      <c r="AM75" s="43" t="s">
        <v>48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1</v>
      </c>
      <c r="AR84" s="48"/>
    </row>
    <row r="85" spans="1:91" s="4" customFormat="1" ht="36.950000000000003" customHeight="1">
      <c r="B85" s="49"/>
      <c r="C85" s="50" t="s">
        <v>15</v>
      </c>
      <c r="L85" s="200" t="str">
        <f>K6</f>
        <v xml:space="preserve">Nejdek - rekonstrukce kanalizace a vodovodu sídliště 9. května 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18</v>
      </c>
      <c r="L87" s="51" t="str">
        <f>IF(K8="","",K8)</f>
        <v xml:space="preserve"> </v>
      </c>
      <c r="AI87" s="27" t="s">
        <v>20</v>
      </c>
      <c r="AM87" s="202" t="str">
        <f>IF(AN8= "","",AN8)</f>
        <v>29. 7. 2024</v>
      </c>
      <c r="AN87" s="20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27</v>
      </c>
      <c r="AM89" s="203" t="str">
        <f>IF(E17="","",E17)</f>
        <v xml:space="preserve"> </v>
      </c>
      <c r="AN89" s="204"/>
      <c r="AO89" s="204"/>
      <c r="AP89" s="204"/>
      <c r="AR89" s="32"/>
      <c r="AS89" s="205" t="s">
        <v>52</v>
      </c>
      <c r="AT89" s="20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29</v>
      </c>
      <c r="AM90" s="203" t="str">
        <f>IF(E20="","",E20)</f>
        <v xml:space="preserve">Ing. Simona Kalinová </v>
      </c>
      <c r="AN90" s="204"/>
      <c r="AO90" s="204"/>
      <c r="AP90" s="204"/>
      <c r="AR90" s="32"/>
      <c r="AS90" s="207"/>
      <c r="AT90" s="208"/>
      <c r="BD90" s="55"/>
    </row>
    <row r="91" spans="1:91" s="1" customFormat="1" ht="10.7" customHeight="1">
      <c r="B91" s="32"/>
      <c r="AR91" s="32"/>
      <c r="AS91" s="207"/>
      <c r="AT91" s="208"/>
      <c r="BD91" s="55"/>
    </row>
    <row r="92" spans="1:91" s="1" customFormat="1" ht="29.25" customHeight="1">
      <c r="B92" s="32"/>
      <c r="C92" s="190" t="s">
        <v>53</v>
      </c>
      <c r="D92" s="191"/>
      <c r="E92" s="191"/>
      <c r="F92" s="191"/>
      <c r="G92" s="191"/>
      <c r="H92" s="56"/>
      <c r="I92" s="192" t="s">
        <v>54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55</v>
      </c>
      <c r="AH92" s="191"/>
      <c r="AI92" s="191"/>
      <c r="AJ92" s="191"/>
      <c r="AK92" s="191"/>
      <c r="AL92" s="191"/>
      <c r="AM92" s="191"/>
      <c r="AN92" s="192" t="s">
        <v>56</v>
      </c>
      <c r="AO92" s="191"/>
      <c r="AP92" s="194"/>
      <c r="AQ92" s="57" t="s">
        <v>57</v>
      </c>
      <c r="AR92" s="32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" customFormat="1" ht="10.7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6" customFormat="1" ht="16.5" customHeight="1">
      <c r="A95" s="73" t="s">
        <v>76</v>
      </c>
      <c r="B95" s="74"/>
      <c r="C95" s="75"/>
      <c r="D95" s="197" t="s">
        <v>77</v>
      </c>
      <c r="E95" s="197"/>
      <c r="F95" s="197"/>
      <c r="G95" s="197"/>
      <c r="H95" s="197"/>
      <c r="I95" s="76"/>
      <c r="J95" s="197" t="s">
        <v>78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'1 - SO 03 sídliště 9. kvě...'!J30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7" t="s">
        <v>79</v>
      </c>
      <c r="AR95" s="74"/>
      <c r="AS95" s="78">
        <v>0</v>
      </c>
      <c r="AT95" s="79">
        <f>ROUND(SUM(AV95:AW95),2)</f>
        <v>0</v>
      </c>
      <c r="AU95" s="80">
        <f>'1 - SO 03 sídliště 9. kvě...'!P129</f>
        <v>0</v>
      </c>
      <c r="AV95" s="79">
        <f>'1 - SO 03 sídliště 9. kvě...'!J33</f>
        <v>0</v>
      </c>
      <c r="AW95" s="79">
        <f>'1 - SO 03 sídliště 9. kvě...'!J34</f>
        <v>0</v>
      </c>
      <c r="AX95" s="79">
        <f>'1 - SO 03 sídliště 9. kvě...'!J35</f>
        <v>0</v>
      </c>
      <c r="AY95" s="79">
        <f>'1 - SO 03 sídliště 9. kvě...'!J36</f>
        <v>0</v>
      </c>
      <c r="AZ95" s="79">
        <f>'1 - SO 03 sídliště 9. kvě...'!F33</f>
        <v>0</v>
      </c>
      <c r="BA95" s="79">
        <f>'1 - SO 03 sídliště 9. kvě...'!F34</f>
        <v>0</v>
      </c>
      <c r="BB95" s="79">
        <f>'1 - SO 03 sídliště 9. kvě...'!F35</f>
        <v>0</v>
      </c>
      <c r="BC95" s="79">
        <f>'1 - SO 03 sídliště 9. kvě...'!F36</f>
        <v>0</v>
      </c>
      <c r="BD95" s="81">
        <f>'1 - SO 03 sídliště 9. kvě...'!F37</f>
        <v>0</v>
      </c>
      <c r="BT95" s="82" t="s">
        <v>77</v>
      </c>
      <c r="BV95" s="82" t="s">
        <v>74</v>
      </c>
      <c r="BW95" s="82" t="s">
        <v>80</v>
      </c>
      <c r="BX95" s="82" t="s">
        <v>4</v>
      </c>
      <c r="CL95" s="82" t="s">
        <v>1</v>
      </c>
      <c r="CM95" s="82" t="s">
        <v>81</v>
      </c>
    </row>
    <row r="96" spans="1:91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SO 03 sídliště 9. kvě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9"/>
  <sheetViews>
    <sheetView showGridLines="0" workbookViewId="0">
      <selection activeCell="Z12" sqref="Z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82</v>
      </c>
      <c r="L4" s="20"/>
      <c r="M4" s="8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28" t="str">
        <f>'Rekapitulace stavby'!K6</f>
        <v xml:space="preserve">Nejdek - rekonstrukce kanalizace a vodovodu sídliště 9. května </v>
      </c>
      <c r="F7" s="229"/>
      <c r="G7" s="229"/>
      <c r="H7" s="229"/>
      <c r="L7" s="20"/>
    </row>
    <row r="8" spans="2:46" s="1" customFormat="1" ht="12" customHeight="1">
      <c r="B8" s="32"/>
      <c r="D8" s="27" t="s">
        <v>83</v>
      </c>
      <c r="L8" s="32"/>
    </row>
    <row r="9" spans="2:46" s="1" customFormat="1" ht="16.5" customHeight="1">
      <c r="B9" s="32"/>
      <c r="E9" s="200" t="s">
        <v>84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2" t="str">
        <f>'Rekapitulace stavby'!AN8</f>
        <v>29. 7. 2024</v>
      </c>
      <c r="L12" s="32"/>
    </row>
    <row r="13" spans="2:46" s="1" customFormat="1" ht="10.7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24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19"/>
      <c r="G18" s="219"/>
      <c r="H18" s="219"/>
      <c r="I18" s="27" t="s">
        <v>24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24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30</v>
      </c>
      <c r="I24" s="27" t="s">
        <v>24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4"/>
      <c r="E27" s="223" t="s">
        <v>1</v>
      </c>
      <c r="F27" s="223"/>
      <c r="G27" s="223"/>
      <c r="H27" s="223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5" t="s">
        <v>32</v>
      </c>
      <c r="J30" s="65">
        <f>ROUND(J129,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86" t="s">
        <v>36</v>
      </c>
      <c r="E33" s="27" t="s">
        <v>37</v>
      </c>
      <c r="F33" s="87">
        <f>ROUND((SUM(BE129:BE488)),  2)</f>
        <v>0</v>
      </c>
      <c r="I33" s="88">
        <v>0.21</v>
      </c>
      <c r="J33" s="87">
        <f>ROUND(((SUM(BE129:BE488))*I33),  2)</f>
        <v>0</v>
      </c>
      <c r="L33" s="32"/>
    </row>
    <row r="34" spans="2:12" s="1" customFormat="1" ht="14.45" customHeight="1">
      <c r="B34" s="32"/>
      <c r="E34" s="27" t="s">
        <v>38</v>
      </c>
      <c r="F34" s="87">
        <f>ROUND((SUM(BF129:BF488)),  2)</f>
        <v>0</v>
      </c>
      <c r="I34" s="88">
        <v>0.15</v>
      </c>
      <c r="J34" s="87">
        <f>ROUND(((SUM(BF129:BF488))*I34),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87">
        <f>ROUND((SUM(BG129:BG488)),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87">
        <f>ROUND((SUM(BH129:BH488)),  2)</f>
        <v>0</v>
      </c>
      <c r="I36" s="88">
        <v>0.15</v>
      </c>
      <c r="J36" s="87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87">
        <f>ROUND((SUM(BI129:BI488)),  2)</f>
        <v>0</v>
      </c>
      <c r="I37" s="88">
        <v>0</v>
      </c>
      <c r="J37" s="87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9"/>
      <c r="D39" s="90" t="s">
        <v>42</v>
      </c>
      <c r="E39" s="56"/>
      <c r="F39" s="56"/>
      <c r="G39" s="91" t="s">
        <v>43</v>
      </c>
      <c r="H39" s="92" t="s">
        <v>44</v>
      </c>
      <c r="I39" s="56"/>
      <c r="J39" s="93">
        <f>SUM(J30:J37)</f>
        <v>0</v>
      </c>
      <c r="K39" s="9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5" t="s">
        <v>48</v>
      </c>
      <c r="G61" s="43" t="s">
        <v>47</v>
      </c>
      <c r="H61" s="34"/>
      <c r="I61" s="34"/>
      <c r="J61" s="96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5" t="s">
        <v>48</v>
      </c>
      <c r="G76" s="43" t="s">
        <v>47</v>
      </c>
      <c r="H76" s="34"/>
      <c r="I76" s="34"/>
      <c r="J76" s="96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85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28" t="str">
        <f>E7</f>
        <v xml:space="preserve">Nejdek - rekonstrukce kanalizace a vodovodu sídliště 9. května 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83</v>
      </c>
      <c r="L86" s="32"/>
    </row>
    <row r="87" spans="2:47" s="1" customFormat="1" ht="16.5" customHeight="1">
      <c r="B87" s="32"/>
      <c r="E87" s="200" t="str">
        <f>E9</f>
        <v xml:space="preserve">1 - SO 03 sídliště 9. května 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27" t="s">
        <v>20</v>
      </c>
      <c r="J89" s="52" t="str">
        <f>IF(J12="","",J12)</f>
        <v>29. 7. 2024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Ing. Simona Kalinová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97" t="s">
        <v>86</v>
      </c>
      <c r="D94" s="89"/>
      <c r="E94" s="89"/>
      <c r="F94" s="89"/>
      <c r="G94" s="89"/>
      <c r="H94" s="89"/>
      <c r="I94" s="89"/>
      <c r="J94" s="98" t="s">
        <v>87</v>
      </c>
      <c r="K94" s="89"/>
      <c r="L94" s="32"/>
    </row>
    <row r="95" spans="2:47" s="1" customFormat="1" ht="10.35" customHeight="1">
      <c r="B95" s="32"/>
      <c r="L95" s="32"/>
    </row>
    <row r="96" spans="2:47" s="1" customFormat="1" ht="22.7" customHeight="1">
      <c r="B96" s="32"/>
      <c r="C96" s="99" t="s">
        <v>88</v>
      </c>
      <c r="J96" s="65">
        <f>J129</f>
        <v>0</v>
      </c>
      <c r="L96" s="32"/>
      <c r="AU96" s="17" t="s">
        <v>89</v>
      </c>
    </row>
    <row r="97" spans="2:12" s="8" customFormat="1" ht="24.95" customHeight="1">
      <c r="B97" s="100"/>
      <c r="D97" s="101" t="s">
        <v>90</v>
      </c>
      <c r="E97" s="102"/>
      <c r="F97" s="102"/>
      <c r="G97" s="102"/>
      <c r="H97" s="102"/>
      <c r="I97" s="102"/>
      <c r="J97" s="103">
        <f>J130</f>
        <v>0</v>
      </c>
      <c r="L97" s="100"/>
    </row>
    <row r="98" spans="2:12" s="9" customFormat="1" ht="19.899999999999999" customHeight="1">
      <c r="B98" s="104"/>
      <c r="D98" s="105" t="s">
        <v>91</v>
      </c>
      <c r="E98" s="106"/>
      <c r="F98" s="106"/>
      <c r="G98" s="106"/>
      <c r="H98" s="106"/>
      <c r="I98" s="106"/>
      <c r="J98" s="107">
        <f>J131</f>
        <v>0</v>
      </c>
      <c r="L98" s="104"/>
    </row>
    <row r="99" spans="2:12" s="9" customFormat="1" ht="19.899999999999999" customHeight="1">
      <c r="B99" s="104"/>
      <c r="D99" s="105" t="s">
        <v>92</v>
      </c>
      <c r="E99" s="106"/>
      <c r="F99" s="106"/>
      <c r="G99" s="106"/>
      <c r="H99" s="106"/>
      <c r="I99" s="106"/>
      <c r="J99" s="107">
        <f>J295</f>
        <v>0</v>
      </c>
      <c r="L99" s="104"/>
    </row>
    <row r="100" spans="2:12" s="9" customFormat="1" ht="19.899999999999999" customHeight="1">
      <c r="B100" s="104"/>
      <c r="D100" s="105" t="s">
        <v>93</v>
      </c>
      <c r="E100" s="106"/>
      <c r="F100" s="106"/>
      <c r="G100" s="106"/>
      <c r="H100" s="106"/>
      <c r="I100" s="106"/>
      <c r="J100" s="107">
        <f>J299</f>
        <v>0</v>
      </c>
      <c r="L100" s="104"/>
    </row>
    <row r="101" spans="2:12" s="9" customFormat="1" ht="19.899999999999999" customHeight="1">
      <c r="B101" s="104"/>
      <c r="D101" s="105" t="s">
        <v>94</v>
      </c>
      <c r="E101" s="106"/>
      <c r="F101" s="106"/>
      <c r="G101" s="106"/>
      <c r="H101" s="106"/>
      <c r="I101" s="106"/>
      <c r="J101" s="107">
        <f>J312</f>
        <v>0</v>
      </c>
      <c r="L101" s="104"/>
    </row>
    <row r="102" spans="2:12" s="9" customFormat="1" ht="19.899999999999999" customHeight="1">
      <c r="B102" s="104"/>
      <c r="D102" s="105" t="s">
        <v>95</v>
      </c>
      <c r="E102" s="106"/>
      <c r="F102" s="106"/>
      <c r="G102" s="106"/>
      <c r="H102" s="106"/>
      <c r="I102" s="106"/>
      <c r="J102" s="107">
        <f>J353</f>
        <v>0</v>
      </c>
      <c r="L102" s="104"/>
    </row>
    <row r="103" spans="2:12" s="9" customFormat="1" ht="19.899999999999999" customHeight="1">
      <c r="B103" s="104"/>
      <c r="D103" s="105" t="s">
        <v>96</v>
      </c>
      <c r="E103" s="106"/>
      <c r="F103" s="106"/>
      <c r="G103" s="106"/>
      <c r="H103" s="106"/>
      <c r="I103" s="106"/>
      <c r="J103" s="107">
        <f>J361</f>
        <v>0</v>
      </c>
      <c r="L103" s="104"/>
    </row>
    <row r="104" spans="2:12" s="9" customFormat="1" ht="19.899999999999999" customHeight="1">
      <c r="B104" s="104"/>
      <c r="D104" s="105" t="s">
        <v>97</v>
      </c>
      <c r="E104" s="106"/>
      <c r="F104" s="106"/>
      <c r="G104" s="106"/>
      <c r="H104" s="106"/>
      <c r="I104" s="106"/>
      <c r="J104" s="107">
        <f>J454</f>
        <v>0</v>
      </c>
      <c r="L104" s="104"/>
    </row>
    <row r="105" spans="2:12" s="9" customFormat="1" ht="19.899999999999999" customHeight="1">
      <c r="B105" s="104"/>
      <c r="D105" s="105" t="s">
        <v>98</v>
      </c>
      <c r="E105" s="106"/>
      <c r="F105" s="106"/>
      <c r="G105" s="106"/>
      <c r="H105" s="106"/>
      <c r="I105" s="106"/>
      <c r="J105" s="107">
        <f>J467</f>
        <v>0</v>
      </c>
      <c r="L105" s="104"/>
    </row>
    <row r="106" spans="2:12" s="9" customFormat="1" ht="19.899999999999999" customHeight="1">
      <c r="B106" s="104"/>
      <c r="D106" s="105" t="s">
        <v>99</v>
      </c>
      <c r="E106" s="106"/>
      <c r="F106" s="106"/>
      <c r="G106" s="106"/>
      <c r="H106" s="106"/>
      <c r="I106" s="106"/>
      <c r="J106" s="107">
        <f>J476</f>
        <v>0</v>
      </c>
      <c r="L106" s="104"/>
    </row>
    <row r="107" spans="2:12" s="8" customFormat="1" ht="24.95" customHeight="1">
      <c r="B107" s="100"/>
      <c r="D107" s="101" t="s">
        <v>100</v>
      </c>
      <c r="E107" s="102"/>
      <c r="F107" s="102"/>
      <c r="G107" s="102"/>
      <c r="H107" s="102"/>
      <c r="I107" s="102"/>
      <c r="J107" s="103">
        <f>J480</f>
        <v>0</v>
      </c>
      <c r="L107" s="100"/>
    </row>
    <row r="108" spans="2:12" s="9" customFormat="1" ht="19.899999999999999" customHeight="1">
      <c r="B108" s="104"/>
      <c r="D108" s="105" t="s">
        <v>101</v>
      </c>
      <c r="E108" s="106"/>
      <c r="F108" s="106"/>
      <c r="G108" s="106"/>
      <c r="H108" s="106"/>
      <c r="I108" s="106"/>
      <c r="J108" s="107">
        <f>J481</f>
        <v>0</v>
      </c>
      <c r="L108" s="104"/>
    </row>
    <row r="109" spans="2:12" s="9" customFormat="1" ht="19.899999999999999" customHeight="1">
      <c r="B109" s="104"/>
      <c r="D109" s="105" t="s">
        <v>102</v>
      </c>
      <c r="E109" s="106"/>
      <c r="F109" s="106"/>
      <c r="G109" s="106"/>
      <c r="H109" s="106"/>
      <c r="I109" s="106"/>
      <c r="J109" s="107">
        <f>J487</f>
        <v>0</v>
      </c>
      <c r="L109" s="104"/>
    </row>
    <row r="110" spans="2:12" s="1" customFormat="1" ht="21.75" customHeight="1">
      <c r="B110" s="32"/>
      <c r="L110" s="32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>
      <c r="B116" s="32"/>
      <c r="C116" s="21" t="s">
        <v>103</v>
      </c>
      <c r="L116" s="32"/>
    </row>
    <row r="117" spans="2:20" s="1" customFormat="1" ht="6.95" customHeight="1">
      <c r="B117" s="32"/>
      <c r="L117" s="32"/>
    </row>
    <row r="118" spans="2:20" s="1" customFormat="1" ht="12" customHeight="1">
      <c r="B118" s="32"/>
      <c r="C118" s="27" t="s">
        <v>15</v>
      </c>
      <c r="L118" s="32"/>
    </row>
    <row r="119" spans="2:20" s="1" customFormat="1" ht="26.25" customHeight="1">
      <c r="B119" s="32"/>
      <c r="E119" s="228" t="str">
        <f>E7</f>
        <v xml:space="preserve">Nejdek - rekonstrukce kanalizace a vodovodu sídliště 9. května </v>
      </c>
      <c r="F119" s="229"/>
      <c r="G119" s="229"/>
      <c r="H119" s="229"/>
      <c r="L119" s="32"/>
    </row>
    <row r="120" spans="2:20" s="1" customFormat="1" ht="12" customHeight="1">
      <c r="B120" s="32"/>
      <c r="C120" s="27" t="s">
        <v>83</v>
      </c>
      <c r="L120" s="32"/>
    </row>
    <row r="121" spans="2:20" s="1" customFormat="1" ht="16.5" customHeight="1">
      <c r="B121" s="32"/>
      <c r="E121" s="200" t="str">
        <f>E9</f>
        <v xml:space="preserve">1 - SO 03 sídliště 9. května </v>
      </c>
      <c r="F121" s="227"/>
      <c r="G121" s="227"/>
      <c r="H121" s="22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18</v>
      </c>
      <c r="F123" s="25" t="str">
        <f>F12</f>
        <v xml:space="preserve"> </v>
      </c>
      <c r="I123" s="27" t="s">
        <v>20</v>
      </c>
      <c r="J123" s="52" t="str">
        <f>IF(J12="","",J12)</f>
        <v>29. 7. 2024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22</v>
      </c>
      <c r="F125" s="25" t="str">
        <f>E15</f>
        <v xml:space="preserve"> </v>
      </c>
      <c r="I125" s="27" t="s">
        <v>27</v>
      </c>
      <c r="J125" s="30" t="str">
        <f>E21</f>
        <v xml:space="preserve"> </v>
      </c>
      <c r="L125" s="32"/>
    </row>
    <row r="126" spans="2:20" s="1" customFormat="1" ht="15.2" customHeight="1">
      <c r="B126" s="32"/>
      <c r="C126" s="27" t="s">
        <v>25</v>
      </c>
      <c r="F126" s="25" t="str">
        <f>IF(E18="","",E18)</f>
        <v>Vyplň údaj</v>
      </c>
      <c r="I126" s="27" t="s">
        <v>29</v>
      </c>
      <c r="J126" s="30" t="str">
        <f>E24</f>
        <v xml:space="preserve">Ing. Simona Kalinová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08"/>
      <c r="C128" s="109" t="s">
        <v>104</v>
      </c>
      <c r="D128" s="110" t="s">
        <v>57</v>
      </c>
      <c r="E128" s="110" t="s">
        <v>53</v>
      </c>
      <c r="F128" s="110" t="s">
        <v>54</v>
      </c>
      <c r="G128" s="110" t="s">
        <v>105</v>
      </c>
      <c r="H128" s="110" t="s">
        <v>106</v>
      </c>
      <c r="I128" s="110" t="s">
        <v>107</v>
      </c>
      <c r="J128" s="111" t="s">
        <v>87</v>
      </c>
      <c r="K128" s="112" t="s">
        <v>108</v>
      </c>
      <c r="L128" s="108"/>
      <c r="M128" s="58" t="s">
        <v>1</v>
      </c>
      <c r="N128" s="59" t="s">
        <v>36</v>
      </c>
      <c r="O128" s="59" t="s">
        <v>109</v>
      </c>
      <c r="P128" s="59" t="s">
        <v>110</v>
      </c>
      <c r="Q128" s="59" t="s">
        <v>111</v>
      </c>
      <c r="R128" s="59" t="s">
        <v>112</v>
      </c>
      <c r="S128" s="59" t="s">
        <v>113</v>
      </c>
      <c r="T128" s="60" t="s">
        <v>114</v>
      </c>
    </row>
    <row r="129" spans="2:65" s="1" customFormat="1" ht="22.7" customHeight="1">
      <c r="B129" s="32"/>
      <c r="C129" s="63" t="s">
        <v>115</v>
      </c>
      <c r="J129" s="113">
        <f>BK129</f>
        <v>0</v>
      </c>
      <c r="L129" s="32"/>
      <c r="M129" s="61"/>
      <c r="N129" s="53"/>
      <c r="O129" s="53"/>
      <c r="P129" s="114">
        <f>P130+P480</f>
        <v>0</v>
      </c>
      <c r="Q129" s="53"/>
      <c r="R129" s="114">
        <f>R130+R480</f>
        <v>136.45460803</v>
      </c>
      <c r="S129" s="53"/>
      <c r="T129" s="115">
        <f>T130+T480</f>
        <v>480.45951800000006</v>
      </c>
      <c r="AT129" s="17" t="s">
        <v>71</v>
      </c>
      <c r="AU129" s="17" t="s">
        <v>89</v>
      </c>
      <c r="BK129" s="116">
        <f>BK130+BK480</f>
        <v>0</v>
      </c>
    </row>
    <row r="130" spans="2:65" s="11" customFormat="1" ht="25.9" customHeight="1">
      <c r="B130" s="117"/>
      <c r="D130" s="118" t="s">
        <v>71</v>
      </c>
      <c r="E130" s="119" t="s">
        <v>116</v>
      </c>
      <c r="F130" s="119" t="s">
        <v>117</v>
      </c>
      <c r="I130" s="120"/>
      <c r="J130" s="121">
        <f>BK130</f>
        <v>0</v>
      </c>
      <c r="L130" s="117"/>
      <c r="M130" s="122"/>
      <c r="P130" s="123">
        <f>P131+P295+P299+P312+P353+P361+P454+P467+P476</f>
        <v>0</v>
      </c>
      <c r="R130" s="123">
        <f>R131+R295+R299+R312+R353+R361+R454+R467+R476</f>
        <v>136.45460803</v>
      </c>
      <c r="T130" s="124">
        <f>T131+T295+T299+T312+T353+T361+T454+T467+T476</f>
        <v>480.45951800000006</v>
      </c>
      <c r="AR130" s="118" t="s">
        <v>77</v>
      </c>
      <c r="AT130" s="125" t="s">
        <v>71</v>
      </c>
      <c r="AU130" s="125" t="s">
        <v>72</v>
      </c>
      <c r="AY130" s="118" t="s">
        <v>118</v>
      </c>
      <c r="BK130" s="126">
        <f>BK131+BK295+BK299+BK312+BK353+BK361+BK454+BK467+BK476</f>
        <v>0</v>
      </c>
    </row>
    <row r="131" spans="2:65" s="11" customFormat="1" ht="22.7" customHeight="1">
      <c r="B131" s="117"/>
      <c r="D131" s="118" t="s">
        <v>71</v>
      </c>
      <c r="E131" s="127" t="s">
        <v>77</v>
      </c>
      <c r="F131" s="127" t="s">
        <v>119</v>
      </c>
      <c r="I131" s="120"/>
      <c r="J131" s="128">
        <f>BK131</f>
        <v>0</v>
      </c>
      <c r="L131" s="117"/>
      <c r="M131" s="122"/>
      <c r="P131" s="123">
        <f>SUM(P132:P294)</f>
        <v>0</v>
      </c>
      <c r="R131" s="123">
        <f>SUM(R132:R294)</f>
        <v>4.5293292699999999</v>
      </c>
      <c r="T131" s="124">
        <f>SUM(T132:T294)</f>
        <v>409.23921800000005</v>
      </c>
      <c r="AR131" s="118" t="s">
        <v>77</v>
      </c>
      <c r="AT131" s="125" t="s">
        <v>71</v>
      </c>
      <c r="AU131" s="125" t="s">
        <v>77</v>
      </c>
      <c r="AY131" s="118" t="s">
        <v>118</v>
      </c>
      <c r="BK131" s="126">
        <f>SUM(BK132:BK294)</f>
        <v>0</v>
      </c>
    </row>
    <row r="132" spans="2:65" s="1" customFormat="1" ht="21.75" customHeight="1">
      <c r="B132" s="129"/>
      <c r="C132" s="130" t="s">
        <v>77</v>
      </c>
      <c r="D132" s="130" t="s">
        <v>120</v>
      </c>
      <c r="E132" s="131" t="s">
        <v>121</v>
      </c>
      <c r="F132" s="132" t="s">
        <v>122</v>
      </c>
      <c r="G132" s="133" t="s">
        <v>123</v>
      </c>
      <c r="H132" s="134">
        <v>41.72</v>
      </c>
      <c r="I132" s="135"/>
      <c r="J132" s="136">
        <f>ROUND(I132*H132,2)</f>
        <v>0</v>
      </c>
      <c r="K132" s="137"/>
      <c r="L132" s="32"/>
      <c r="M132" s="138" t="s">
        <v>1</v>
      </c>
      <c r="N132" s="139" t="s">
        <v>37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124</v>
      </c>
      <c r="AT132" s="142" t="s">
        <v>120</v>
      </c>
      <c r="AU132" s="142" t="s">
        <v>81</v>
      </c>
      <c r="AY132" s="17" t="s">
        <v>118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77</v>
      </c>
      <c r="BK132" s="143">
        <f>ROUND(I132*H132,2)</f>
        <v>0</v>
      </c>
      <c r="BL132" s="17" t="s">
        <v>124</v>
      </c>
      <c r="BM132" s="142" t="s">
        <v>125</v>
      </c>
    </row>
    <row r="133" spans="2:65" s="12" customFormat="1">
      <c r="B133" s="144"/>
      <c r="D133" s="145" t="s">
        <v>126</v>
      </c>
      <c r="E133" s="146" t="s">
        <v>1</v>
      </c>
      <c r="F133" s="147" t="s">
        <v>127</v>
      </c>
      <c r="H133" s="148">
        <v>11.96</v>
      </c>
      <c r="I133" s="149"/>
      <c r="L133" s="144"/>
      <c r="M133" s="150"/>
      <c r="T133" s="151"/>
      <c r="AT133" s="146" t="s">
        <v>126</v>
      </c>
      <c r="AU133" s="146" t="s">
        <v>81</v>
      </c>
      <c r="AV133" s="12" t="s">
        <v>81</v>
      </c>
      <c r="AW133" s="12" t="s">
        <v>28</v>
      </c>
      <c r="AX133" s="12" t="s">
        <v>72</v>
      </c>
      <c r="AY133" s="146" t="s">
        <v>118</v>
      </c>
    </row>
    <row r="134" spans="2:65" s="12" customFormat="1">
      <c r="B134" s="144"/>
      <c r="D134" s="145" t="s">
        <v>126</v>
      </c>
      <c r="E134" s="146" t="s">
        <v>1</v>
      </c>
      <c r="F134" s="147" t="s">
        <v>128</v>
      </c>
      <c r="H134" s="148">
        <v>29.76</v>
      </c>
      <c r="I134" s="149"/>
      <c r="L134" s="144"/>
      <c r="M134" s="150"/>
      <c r="T134" s="151"/>
      <c r="AT134" s="146" t="s">
        <v>126</v>
      </c>
      <c r="AU134" s="146" t="s">
        <v>81</v>
      </c>
      <c r="AV134" s="12" t="s">
        <v>81</v>
      </c>
      <c r="AW134" s="12" t="s">
        <v>28</v>
      </c>
      <c r="AX134" s="12" t="s">
        <v>72</v>
      </c>
      <c r="AY134" s="146" t="s">
        <v>118</v>
      </c>
    </row>
    <row r="135" spans="2:65" s="13" customFormat="1">
      <c r="B135" s="152"/>
      <c r="D135" s="145" t="s">
        <v>126</v>
      </c>
      <c r="E135" s="153" t="s">
        <v>1</v>
      </c>
      <c r="F135" s="154" t="s">
        <v>129</v>
      </c>
      <c r="H135" s="155">
        <v>41.72</v>
      </c>
      <c r="I135" s="156"/>
      <c r="L135" s="152"/>
      <c r="M135" s="157"/>
      <c r="T135" s="158"/>
      <c r="AT135" s="153" t="s">
        <v>126</v>
      </c>
      <c r="AU135" s="153" t="s">
        <v>81</v>
      </c>
      <c r="AV135" s="13" t="s">
        <v>124</v>
      </c>
      <c r="AW135" s="13" t="s">
        <v>28</v>
      </c>
      <c r="AX135" s="13" t="s">
        <v>77</v>
      </c>
      <c r="AY135" s="153" t="s">
        <v>118</v>
      </c>
    </row>
    <row r="136" spans="2:65" s="1" customFormat="1" ht="24.2" customHeight="1">
      <c r="B136" s="129"/>
      <c r="C136" s="130" t="s">
        <v>81</v>
      </c>
      <c r="D136" s="130" t="s">
        <v>120</v>
      </c>
      <c r="E136" s="131" t="s">
        <v>130</v>
      </c>
      <c r="F136" s="132" t="s">
        <v>131</v>
      </c>
      <c r="G136" s="133" t="s">
        <v>123</v>
      </c>
      <c r="H136" s="134">
        <v>27.95</v>
      </c>
      <c r="I136" s="135"/>
      <c r="J136" s="136">
        <f>ROUND(I136*H136,2)</f>
        <v>0</v>
      </c>
      <c r="K136" s="137"/>
      <c r="L136" s="32"/>
      <c r="M136" s="138" t="s">
        <v>1</v>
      </c>
      <c r="N136" s="139" t="s">
        <v>37</v>
      </c>
      <c r="P136" s="140">
        <f>O136*H136</f>
        <v>0</v>
      </c>
      <c r="Q136" s="140">
        <v>0</v>
      </c>
      <c r="R136" s="140">
        <f>Q136*H136</f>
        <v>0</v>
      </c>
      <c r="S136" s="140">
        <v>0.29499999999999998</v>
      </c>
      <c r="T136" s="141">
        <f>S136*H136</f>
        <v>8.2452499999999986</v>
      </c>
      <c r="AR136" s="142" t="s">
        <v>124</v>
      </c>
      <c r="AT136" s="142" t="s">
        <v>120</v>
      </c>
      <c r="AU136" s="142" t="s">
        <v>81</v>
      </c>
      <c r="AY136" s="17" t="s">
        <v>118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77</v>
      </c>
      <c r="BK136" s="143">
        <f>ROUND(I136*H136,2)</f>
        <v>0</v>
      </c>
      <c r="BL136" s="17" t="s">
        <v>124</v>
      </c>
      <c r="BM136" s="142" t="s">
        <v>132</v>
      </c>
    </row>
    <row r="137" spans="2:65" s="14" customFormat="1">
      <c r="B137" s="159"/>
      <c r="D137" s="145" t="s">
        <v>126</v>
      </c>
      <c r="E137" s="160" t="s">
        <v>1</v>
      </c>
      <c r="F137" s="161" t="s">
        <v>133</v>
      </c>
      <c r="H137" s="160" t="s">
        <v>1</v>
      </c>
      <c r="I137" s="162"/>
      <c r="L137" s="159"/>
      <c r="M137" s="163"/>
      <c r="T137" s="164"/>
      <c r="AT137" s="160" t="s">
        <v>126</v>
      </c>
      <c r="AU137" s="160" t="s">
        <v>81</v>
      </c>
      <c r="AV137" s="14" t="s">
        <v>77</v>
      </c>
      <c r="AW137" s="14" t="s">
        <v>28</v>
      </c>
      <c r="AX137" s="14" t="s">
        <v>72</v>
      </c>
      <c r="AY137" s="160" t="s">
        <v>118</v>
      </c>
    </row>
    <row r="138" spans="2:65" s="12" customFormat="1">
      <c r="B138" s="144"/>
      <c r="D138" s="145" t="s">
        <v>126</v>
      </c>
      <c r="E138" s="146" t="s">
        <v>1</v>
      </c>
      <c r="F138" s="147" t="s">
        <v>134</v>
      </c>
      <c r="H138" s="148">
        <v>27.95</v>
      </c>
      <c r="I138" s="149"/>
      <c r="L138" s="144"/>
      <c r="M138" s="150"/>
      <c r="T138" s="151"/>
      <c r="AT138" s="146" t="s">
        <v>126</v>
      </c>
      <c r="AU138" s="146" t="s">
        <v>81</v>
      </c>
      <c r="AV138" s="12" t="s">
        <v>81</v>
      </c>
      <c r="AW138" s="12" t="s">
        <v>28</v>
      </c>
      <c r="AX138" s="12" t="s">
        <v>77</v>
      </c>
      <c r="AY138" s="146" t="s">
        <v>118</v>
      </c>
    </row>
    <row r="139" spans="2:65" s="1" customFormat="1" ht="24.2" customHeight="1">
      <c r="B139" s="129"/>
      <c r="C139" s="130" t="s">
        <v>135</v>
      </c>
      <c r="D139" s="130" t="s">
        <v>120</v>
      </c>
      <c r="E139" s="131" t="s">
        <v>136</v>
      </c>
      <c r="F139" s="132" t="s">
        <v>137</v>
      </c>
      <c r="G139" s="133" t="s">
        <v>123</v>
      </c>
      <c r="H139" s="134">
        <v>27.95</v>
      </c>
      <c r="I139" s="135"/>
      <c r="J139" s="136">
        <f>ROUND(I139*H139,2)</f>
        <v>0</v>
      </c>
      <c r="K139" s="137"/>
      <c r="L139" s="32"/>
      <c r="M139" s="138" t="s">
        <v>1</v>
      </c>
      <c r="N139" s="139" t="s">
        <v>37</v>
      </c>
      <c r="P139" s="140">
        <f>O139*H139</f>
        <v>0</v>
      </c>
      <c r="Q139" s="140">
        <v>0</v>
      </c>
      <c r="R139" s="140">
        <f>Q139*H139</f>
        <v>0</v>
      </c>
      <c r="S139" s="140">
        <v>0.44</v>
      </c>
      <c r="T139" s="141">
        <f>S139*H139</f>
        <v>12.298</v>
      </c>
      <c r="AR139" s="142" t="s">
        <v>124</v>
      </c>
      <c r="AT139" s="142" t="s">
        <v>120</v>
      </c>
      <c r="AU139" s="142" t="s">
        <v>81</v>
      </c>
      <c r="AY139" s="17" t="s">
        <v>118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77</v>
      </c>
      <c r="BK139" s="143">
        <f>ROUND(I139*H139,2)</f>
        <v>0</v>
      </c>
      <c r="BL139" s="17" t="s">
        <v>124</v>
      </c>
      <c r="BM139" s="142" t="s">
        <v>138</v>
      </c>
    </row>
    <row r="140" spans="2:65" s="14" customFormat="1">
      <c r="B140" s="159"/>
      <c r="D140" s="145" t="s">
        <v>126</v>
      </c>
      <c r="E140" s="160" t="s">
        <v>1</v>
      </c>
      <c r="F140" s="161" t="s">
        <v>133</v>
      </c>
      <c r="H140" s="160" t="s">
        <v>1</v>
      </c>
      <c r="I140" s="162"/>
      <c r="L140" s="159"/>
      <c r="M140" s="163"/>
      <c r="T140" s="164"/>
      <c r="AT140" s="160" t="s">
        <v>126</v>
      </c>
      <c r="AU140" s="160" t="s">
        <v>81</v>
      </c>
      <c r="AV140" s="14" t="s">
        <v>77</v>
      </c>
      <c r="AW140" s="14" t="s">
        <v>28</v>
      </c>
      <c r="AX140" s="14" t="s">
        <v>72</v>
      </c>
      <c r="AY140" s="160" t="s">
        <v>118</v>
      </c>
    </row>
    <row r="141" spans="2:65" s="12" customFormat="1">
      <c r="B141" s="144"/>
      <c r="D141" s="145" t="s">
        <v>126</v>
      </c>
      <c r="E141" s="146" t="s">
        <v>1</v>
      </c>
      <c r="F141" s="147" t="s">
        <v>134</v>
      </c>
      <c r="H141" s="148">
        <v>27.95</v>
      </c>
      <c r="I141" s="149"/>
      <c r="L141" s="144"/>
      <c r="M141" s="150"/>
      <c r="T141" s="151"/>
      <c r="AT141" s="146" t="s">
        <v>126</v>
      </c>
      <c r="AU141" s="146" t="s">
        <v>81</v>
      </c>
      <c r="AV141" s="12" t="s">
        <v>81</v>
      </c>
      <c r="AW141" s="12" t="s">
        <v>28</v>
      </c>
      <c r="AX141" s="12" t="s">
        <v>77</v>
      </c>
      <c r="AY141" s="146" t="s">
        <v>118</v>
      </c>
    </row>
    <row r="142" spans="2:65" s="1" customFormat="1" ht="24.2" customHeight="1">
      <c r="B142" s="129"/>
      <c r="C142" s="130" t="s">
        <v>124</v>
      </c>
      <c r="D142" s="130" t="s">
        <v>120</v>
      </c>
      <c r="E142" s="131" t="s">
        <v>139</v>
      </c>
      <c r="F142" s="132" t="s">
        <v>140</v>
      </c>
      <c r="G142" s="133" t="s">
        <v>123</v>
      </c>
      <c r="H142" s="134">
        <v>313.286</v>
      </c>
      <c r="I142" s="135"/>
      <c r="J142" s="136">
        <f>ROUND(I142*H142,2)</f>
        <v>0</v>
      </c>
      <c r="K142" s="137"/>
      <c r="L142" s="32"/>
      <c r="M142" s="138" t="s">
        <v>1</v>
      </c>
      <c r="N142" s="139" t="s">
        <v>37</v>
      </c>
      <c r="P142" s="140">
        <f>O142*H142</f>
        <v>0</v>
      </c>
      <c r="Q142" s="140">
        <v>0</v>
      </c>
      <c r="R142" s="140">
        <f>Q142*H142</f>
        <v>0</v>
      </c>
      <c r="S142" s="140">
        <v>0.75</v>
      </c>
      <c r="T142" s="141">
        <f>S142*H142</f>
        <v>234.96449999999999</v>
      </c>
      <c r="AR142" s="142" t="s">
        <v>124</v>
      </c>
      <c r="AT142" s="142" t="s">
        <v>120</v>
      </c>
      <c r="AU142" s="142" t="s">
        <v>81</v>
      </c>
      <c r="AY142" s="17" t="s">
        <v>118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77</v>
      </c>
      <c r="BK142" s="143">
        <f>ROUND(I142*H142,2)</f>
        <v>0</v>
      </c>
      <c r="BL142" s="17" t="s">
        <v>124</v>
      </c>
      <c r="BM142" s="142" t="s">
        <v>141</v>
      </c>
    </row>
    <row r="143" spans="2:65" s="14" customFormat="1">
      <c r="B143" s="159"/>
      <c r="D143" s="145" t="s">
        <v>126</v>
      </c>
      <c r="E143" s="160" t="s">
        <v>1</v>
      </c>
      <c r="F143" s="161" t="s">
        <v>142</v>
      </c>
      <c r="H143" s="160" t="s">
        <v>1</v>
      </c>
      <c r="I143" s="162"/>
      <c r="L143" s="159"/>
      <c r="M143" s="163"/>
      <c r="T143" s="164"/>
      <c r="AT143" s="160" t="s">
        <v>126</v>
      </c>
      <c r="AU143" s="160" t="s">
        <v>81</v>
      </c>
      <c r="AV143" s="14" t="s">
        <v>77</v>
      </c>
      <c r="AW143" s="14" t="s">
        <v>28</v>
      </c>
      <c r="AX143" s="14" t="s">
        <v>72</v>
      </c>
      <c r="AY143" s="160" t="s">
        <v>118</v>
      </c>
    </row>
    <row r="144" spans="2:65" s="12" customFormat="1">
      <c r="B144" s="144"/>
      <c r="D144" s="145" t="s">
        <v>126</v>
      </c>
      <c r="E144" s="146" t="s">
        <v>1</v>
      </c>
      <c r="F144" s="147" t="s">
        <v>143</v>
      </c>
      <c r="H144" s="148">
        <v>35.880000000000003</v>
      </c>
      <c r="I144" s="149"/>
      <c r="L144" s="144"/>
      <c r="M144" s="150"/>
      <c r="T144" s="151"/>
      <c r="AT144" s="146" t="s">
        <v>126</v>
      </c>
      <c r="AU144" s="146" t="s">
        <v>81</v>
      </c>
      <c r="AV144" s="12" t="s">
        <v>81</v>
      </c>
      <c r="AW144" s="12" t="s">
        <v>28</v>
      </c>
      <c r="AX144" s="12" t="s">
        <v>72</v>
      </c>
      <c r="AY144" s="146" t="s">
        <v>118</v>
      </c>
    </row>
    <row r="145" spans="2:65" s="12" customFormat="1">
      <c r="B145" s="144"/>
      <c r="D145" s="145" t="s">
        <v>126</v>
      </c>
      <c r="E145" s="146" t="s">
        <v>1</v>
      </c>
      <c r="F145" s="147" t="s">
        <v>144</v>
      </c>
      <c r="H145" s="148">
        <v>11.16</v>
      </c>
      <c r="I145" s="149"/>
      <c r="L145" s="144"/>
      <c r="M145" s="150"/>
      <c r="T145" s="151"/>
      <c r="AT145" s="146" t="s">
        <v>126</v>
      </c>
      <c r="AU145" s="146" t="s">
        <v>81</v>
      </c>
      <c r="AV145" s="12" t="s">
        <v>81</v>
      </c>
      <c r="AW145" s="12" t="s">
        <v>28</v>
      </c>
      <c r="AX145" s="12" t="s">
        <v>72</v>
      </c>
      <c r="AY145" s="146" t="s">
        <v>118</v>
      </c>
    </row>
    <row r="146" spans="2:65" s="12" customFormat="1">
      <c r="B146" s="144"/>
      <c r="D146" s="145" t="s">
        <v>126</v>
      </c>
      <c r="E146" s="146" t="s">
        <v>1</v>
      </c>
      <c r="F146" s="147" t="s">
        <v>145</v>
      </c>
      <c r="H146" s="148">
        <v>5.46</v>
      </c>
      <c r="I146" s="149"/>
      <c r="L146" s="144"/>
      <c r="M146" s="150"/>
      <c r="T146" s="151"/>
      <c r="AT146" s="146" t="s">
        <v>126</v>
      </c>
      <c r="AU146" s="146" t="s">
        <v>81</v>
      </c>
      <c r="AV146" s="12" t="s">
        <v>81</v>
      </c>
      <c r="AW146" s="12" t="s">
        <v>28</v>
      </c>
      <c r="AX146" s="12" t="s">
        <v>72</v>
      </c>
      <c r="AY146" s="146" t="s">
        <v>118</v>
      </c>
    </row>
    <row r="147" spans="2:65" s="12" customFormat="1">
      <c r="B147" s="144"/>
      <c r="D147" s="145" t="s">
        <v>126</v>
      </c>
      <c r="E147" s="146" t="s">
        <v>1</v>
      </c>
      <c r="F147" s="147" t="s">
        <v>146</v>
      </c>
      <c r="H147" s="148">
        <v>50.097999999999999</v>
      </c>
      <c r="I147" s="149"/>
      <c r="L147" s="144"/>
      <c r="M147" s="150"/>
      <c r="T147" s="151"/>
      <c r="AT147" s="146" t="s">
        <v>126</v>
      </c>
      <c r="AU147" s="146" t="s">
        <v>81</v>
      </c>
      <c r="AV147" s="12" t="s">
        <v>81</v>
      </c>
      <c r="AW147" s="12" t="s">
        <v>28</v>
      </c>
      <c r="AX147" s="12" t="s">
        <v>72</v>
      </c>
      <c r="AY147" s="146" t="s">
        <v>118</v>
      </c>
    </row>
    <row r="148" spans="2:65" s="12" customFormat="1">
      <c r="B148" s="144"/>
      <c r="D148" s="145" t="s">
        <v>126</v>
      </c>
      <c r="E148" s="146" t="s">
        <v>1</v>
      </c>
      <c r="F148" s="147" t="s">
        <v>147</v>
      </c>
      <c r="H148" s="148">
        <v>24.6</v>
      </c>
      <c r="I148" s="149"/>
      <c r="L148" s="144"/>
      <c r="M148" s="150"/>
      <c r="T148" s="151"/>
      <c r="AT148" s="146" t="s">
        <v>126</v>
      </c>
      <c r="AU148" s="146" t="s">
        <v>81</v>
      </c>
      <c r="AV148" s="12" t="s">
        <v>81</v>
      </c>
      <c r="AW148" s="12" t="s">
        <v>28</v>
      </c>
      <c r="AX148" s="12" t="s">
        <v>72</v>
      </c>
      <c r="AY148" s="146" t="s">
        <v>118</v>
      </c>
    </row>
    <row r="149" spans="2:65" s="12" customFormat="1">
      <c r="B149" s="144"/>
      <c r="D149" s="145" t="s">
        <v>126</v>
      </c>
      <c r="E149" s="146" t="s">
        <v>1</v>
      </c>
      <c r="F149" s="147" t="s">
        <v>148</v>
      </c>
      <c r="H149" s="148">
        <v>11.5</v>
      </c>
      <c r="I149" s="149"/>
      <c r="L149" s="144"/>
      <c r="M149" s="150"/>
      <c r="T149" s="151"/>
      <c r="AT149" s="146" t="s">
        <v>126</v>
      </c>
      <c r="AU149" s="146" t="s">
        <v>81</v>
      </c>
      <c r="AV149" s="12" t="s">
        <v>81</v>
      </c>
      <c r="AW149" s="12" t="s">
        <v>28</v>
      </c>
      <c r="AX149" s="12" t="s">
        <v>72</v>
      </c>
      <c r="AY149" s="146" t="s">
        <v>118</v>
      </c>
    </row>
    <row r="150" spans="2:65" s="12" customFormat="1">
      <c r="B150" s="144"/>
      <c r="D150" s="145" t="s">
        <v>126</v>
      </c>
      <c r="E150" s="146" t="s">
        <v>1</v>
      </c>
      <c r="F150" s="147" t="s">
        <v>149</v>
      </c>
      <c r="H150" s="148">
        <v>5.75</v>
      </c>
      <c r="I150" s="149"/>
      <c r="L150" s="144"/>
      <c r="M150" s="150"/>
      <c r="T150" s="151"/>
      <c r="AT150" s="146" t="s">
        <v>126</v>
      </c>
      <c r="AU150" s="146" t="s">
        <v>81</v>
      </c>
      <c r="AV150" s="12" t="s">
        <v>81</v>
      </c>
      <c r="AW150" s="12" t="s">
        <v>28</v>
      </c>
      <c r="AX150" s="12" t="s">
        <v>72</v>
      </c>
      <c r="AY150" s="146" t="s">
        <v>118</v>
      </c>
    </row>
    <row r="151" spans="2:65" s="12" customFormat="1">
      <c r="B151" s="144"/>
      <c r="D151" s="145" t="s">
        <v>126</v>
      </c>
      <c r="E151" s="146" t="s">
        <v>1</v>
      </c>
      <c r="F151" s="147" t="s">
        <v>150</v>
      </c>
      <c r="H151" s="148">
        <v>53</v>
      </c>
      <c r="I151" s="149"/>
      <c r="L151" s="144"/>
      <c r="M151" s="150"/>
      <c r="T151" s="151"/>
      <c r="AT151" s="146" t="s">
        <v>126</v>
      </c>
      <c r="AU151" s="146" t="s">
        <v>81</v>
      </c>
      <c r="AV151" s="12" t="s">
        <v>81</v>
      </c>
      <c r="AW151" s="12" t="s">
        <v>28</v>
      </c>
      <c r="AX151" s="12" t="s">
        <v>72</v>
      </c>
      <c r="AY151" s="146" t="s">
        <v>118</v>
      </c>
    </row>
    <row r="152" spans="2:65" s="12" customFormat="1">
      <c r="B152" s="144"/>
      <c r="D152" s="145" t="s">
        <v>126</v>
      </c>
      <c r="E152" s="146" t="s">
        <v>1</v>
      </c>
      <c r="F152" s="147" t="s">
        <v>151</v>
      </c>
      <c r="H152" s="148">
        <v>23.65</v>
      </c>
      <c r="I152" s="149"/>
      <c r="L152" s="144"/>
      <c r="M152" s="150"/>
      <c r="T152" s="151"/>
      <c r="AT152" s="146" t="s">
        <v>126</v>
      </c>
      <c r="AU152" s="146" t="s">
        <v>81</v>
      </c>
      <c r="AV152" s="12" t="s">
        <v>81</v>
      </c>
      <c r="AW152" s="12" t="s">
        <v>28</v>
      </c>
      <c r="AX152" s="12" t="s">
        <v>72</v>
      </c>
      <c r="AY152" s="146" t="s">
        <v>118</v>
      </c>
    </row>
    <row r="153" spans="2:65" s="12" customFormat="1">
      <c r="B153" s="144"/>
      <c r="D153" s="145" t="s">
        <v>126</v>
      </c>
      <c r="E153" s="146" t="s">
        <v>1</v>
      </c>
      <c r="F153" s="147" t="s">
        <v>152</v>
      </c>
      <c r="H153" s="148">
        <v>82.2</v>
      </c>
      <c r="I153" s="149"/>
      <c r="L153" s="144"/>
      <c r="M153" s="150"/>
      <c r="T153" s="151"/>
      <c r="AT153" s="146" t="s">
        <v>126</v>
      </c>
      <c r="AU153" s="146" t="s">
        <v>81</v>
      </c>
      <c r="AV153" s="12" t="s">
        <v>81</v>
      </c>
      <c r="AW153" s="12" t="s">
        <v>28</v>
      </c>
      <c r="AX153" s="12" t="s">
        <v>72</v>
      </c>
      <c r="AY153" s="146" t="s">
        <v>118</v>
      </c>
    </row>
    <row r="154" spans="2:65" s="12" customFormat="1">
      <c r="B154" s="144"/>
      <c r="D154" s="145" t="s">
        <v>126</v>
      </c>
      <c r="E154" s="146" t="s">
        <v>1</v>
      </c>
      <c r="F154" s="147" t="s">
        <v>153</v>
      </c>
      <c r="H154" s="148">
        <v>9.9879999999999995</v>
      </c>
      <c r="I154" s="149"/>
      <c r="L154" s="144"/>
      <c r="M154" s="150"/>
      <c r="T154" s="151"/>
      <c r="AT154" s="146" t="s">
        <v>126</v>
      </c>
      <c r="AU154" s="146" t="s">
        <v>81</v>
      </c>
      <c r="AV154" s="12" t="s">
        <v>81</v>
      </c>
      <c r="AW154" s="12" t="s">
        <v>28</v>
      </c>
      <c r="AX154" s="12" t="s">
        <v>72</v>
      </c>
      <c r="AY154" s="146" t="s">
        <v>118</v>
      </c>
    </row>
    <row r="155" spans="2:65" s="13" customFormat="1">
      <c r="B155" s="152"/>
      <c r="D155" s="145" t="s">
        <v>126</v>
      </c>
      <c r="E155" s="153" t="s">
        <v>1</v>
      </c>
      <c r="F155" s="154" t="s">
        <v>129</v>
      </c>
      <c r="H155" s="155">
        <v>313.286</v>
      </c>
      <c r="I155" s="156"/>
      <c r="L155" s="152"/>
      <c r="M155" s="157"/>
      <c r="T155" s="158"/>
      <c r="AT155" s="153" t="s">
        <v>126</v>
      </c>
      <c r="AU155" s="153" t="s">
        <v>81</v>
      </c>
      <c r="AV155" s="13" t="s">
        <v>124</v>
      </c>
      <c r="AW155" s="13" t="s">
        <v>28</v>
      </c>
      <c r="AX155" s="13" t="s">
        <v>77</v>
      </c>
      <c r="AY155" s="153" t="s">
        <v>118</v>
      </c>
    </row>
    <row r="156" spans="2:65" s="1" customFormat="1" ht="24.2" customHeight="1">
      <c r="B156" s="129"/>
      <c r="C156" s="130" t="s">
        <v>154</v>
      </c>
      <c r="D156" s="130" t="s">
        <v>120</v>
      </c>
      <c r="E156" s="131" t="s">
        <v>155</v>
      </c>
      <c r="F156" s="132" t="s">
        <v>156</v>
      </c>
      <c r="G156" s="133" t="s">
        <v>123</v>
      </c>
      <c r="H156" s="134">
        <v>556.726</v>
      </c>
      <c r="I156" s="135"/>
      <c r="J156" s="136">
        <f>ROUND(I156*H156,2)</f>
        <v>0</v>
      </c>
      <c r="K156" s="137"/>
      <c r="L156" s="32"/>
      <c r="M156" s="138" t="s">
        <v>1</v>
      </c>
      <c r="N156" s="139" t="s">
        <v>37</v>
      </c>
      <c r="P156" s="140">
        <f>O156*H156</f>
        <v>0</v>
      </c>
      <c r="Q156" s="140">
        <v>0</v>
      </c>
      <c r="R156" s="140">
        <f>Q156*H156</f>
        <v>0</v>
      </c>
      <c r="S156" s="140">
        <v>9.8000000000000004E-2</v>
      </c>
      <c r="T156" s="141">
        <f>S156*H156</f>
        <v>54.559148</v>
      </c>
      <c r="AR156" s="142" t="s">
        <v>124</v>
      </c>
      <c r="AT156" s="142" t="s">
        <v>120</v>
      </c>
      <c r="AU156" s="142" t="s">
        <v>81</v>
      </c>
      <c r="AY156" s="17" t="s">
        <v>118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77</v>
      </c>
      <c r="BK156" s="143">
        <f>ROUND(I156*H156,2)</f>
        <v>0</v>
      </c>
      <c r="BL156" s="17" t="s">
        <v>124</v>
      </c>
      <c r="BM156" s="142" t="s">
        <v>157</v>
      </c>
    </row>
    <row r="157" spans="2:65" s="14" customFormat="1">
      <c r="B157" s="159"/>
      <c r="D157" s="145" t="s">
        <v>126</v>
      </c>
      <c r="E157" s="160" t="s">
        <v>1</v>
      </c>
      <c r="F157" s="161" t="s">
        <v>158</v>
      </c>
      <c r="H157" s="160" t="s">
        <v>1</v>
      </c>
      <c r="I157" s="162"/>
      <c r="L157" s="159"/>
      <c r="M157" s="163"/>
      <c r="T157" s="164"/>
      <c r="AT157" s="160" t="s">
        <v>126</v>
      </c>
      <c r="AU157" s="160" t="s">
        <v>81</v>
      </c>
      <c r="AV157" s="14" t="s">
        <v>77</v>
      </c>
      <c r="AW157" s="14" t="s">
        <v>28</v>
      </c>
      <c r="AX157" s="14" t="s">
        <v>72</v>
      </c>
      <c r="AY157" s="160" t="s">
        <v>118</v>
      </c>
    </row>
    <row r="158" spans="2:65" s="12" customFormat="1">
      <c r="B158" s="144"/>
      <c r="D158" s="145" t="s">
        <v>126</v>
      </c>
      <c r="E158" s="146" t="s">
        <v>1</v>
      </c>
      <c r="F158" s="147" t="s">
        <v>159</v>
      </c>
      <c r="H158" s="148">
        <v>63.48</v>
      </c>
      <c r="I158" s="149"/>
      <c r="L158" s="144"/>
      <c r="M158" s="150"/>
      <c r="T158" s="151"/>
      <c r="AT158" s="146" t="s">
        <v>126</v>
      </c>
      <c r="AU158" s="146" t="s">
        <v>81</v>
      </c>
      <c r="AV158" s="12" t="s">
        <v>81</v>
      </c>
      <c r="AW158" s="12" t="s">
        <v>28</v>
      </c>
      <c r="AX158" s="12" t="s">
        <v>72</v>
      </c>
      <c r="AY158" s="146" t="s">
        <v>118</v>
      </c>
    </row>
    <row r="159" spans="2:65" s="12" customFormat="1">
      <c r="B159" s="144"/>
      <c r="D159" s="145" t="s">
        <v>126</v>
      </c>
      <c r="E159" s="146" t="s">
        <v>1</v>
      </c>
      <c r="F159" s="147" t="s">
        <v>160</v>
      </c>
      <c r="H159" s="148">
        <v>20.46</v>
      </c>
      <c r="I159" s="149"/>
      <c r="L159" s="144"/>
      <c r="M159" s="150"/>
      <c r="T159" s="151"/>
      <c r="AT159" s="146" t="s">
        <v>126</v>
      </c>
      <c r="AU159" s="146" t="s">
        <v>81</v>
      </c>
      <c r="AV159" s="12" t="s">
        <v>81</v>
      </c>
      <c r="AW159" s="12" t="s">
        <v>28</v>
      </c>
      <c r="AX159" s="12" t="s">
        <v>72</v>
      </c>
      <c r="AY159" s="146" t="s">
        <v>118</v>
      </c>
    </row>
    <row r="160" spans="2:65" s="12" customFormat="1">
      <c r="B160" s="144"/>
      <c r="D160" s="145" t="s">
        <v>126</v>
      </c>
      <c r="E160" s="146" t="s">
        <v>1</v>
      </c>
      <c r="F160" s="147" t="s">
        <v>161</v>
      </c>
      <c r="H160" s="148">
        <v>9.66</v>
      </c>
      <c r="I160" s="149"/>
      <c r="L160" s="144"/>
      <c r="M160" s="150"/>
      <c r="T160" s="151"/>
      <c r="AT160" s="146" t="s">
        <v>126</v>
      </c>
      <c r="AU160" s="146" t="s">
        <v>81</v>
      </c>
      <c r="AV160" s="12" t="s">
        <v>81</v>
      </c>
      <c r="AW160" s="12" t="s">
        <v>28</v>
      </c>
      <c r="AX160" s="12" t="s">
        <v>72</v>
      </c>
      <c r="AY160" s="146" t="s">
        <v>118</v>
      </c>
    </row>
    <row r="161" spans="2:65" s="12" customFormat="1">
      <c r="B161" s="144"/>
      <c r="D161" s="145" t="s">
        <v>126</v>
      </c>
      <c r="E161" s="146" t="s">
        <v>1</v>
      </c>
      <c r="F161" s="147" t="s">
        <v>162</v>
      </c>
      <c r="H161" s="148">
        <v>83.947999999999993</v>
      </c>
      <c r="I161" s="149"/>
      <c r="L161" s="144"/>
      <c r="M161" s="150"/>
      <c r="T161" s="151"/>
      <c r="AT161" s="146" t="s">
        <v>126</v>
      </c>
      <c r="AU161" s="146" t="s">
        <v>81</v>
      </c>
      <c r="AV161" s="12" t="s">
        <v>81</v>
      </c>
      <c r="AW161" s="12" t="s">
        <v>28</v>
      </c>
      <c r="AX161" s="12" t="s">
        <v>72</v>
      </c>
      <c r="AY161" s="146" t="s">
        <v>118</v>
      </c>
    </row>
    <row r="162" spans="2:65" s="12" customFormat="1">
      <c r="B162" s="144"/>
      <c r="D162" s="145" t="s">
        <v>126</v>
      </c>
      <c r="E162" s="146" t="s">
        <v>1</v>
      </c>
      <c r="F162" s="147" t="s">
        <v>163</v>
      </c>
      <c r="H162" s="148">
        <v>45.1</v>
      </c>
      <c r="I162" s="149"/>
      <c r="L162" s="144"/>
      <c r="M162" s="150"/>
      <c r="T162" s="151"/>
      <c r="AT162" s="146" t="s">
        <v>126</v>
      </c>
      <c r="AU162" s="146" t="s">
        <v>81</v>
      </c>
      <c r="AV162" s="12" t="s">
        <v>81</v>
      </c>
      <c r="AW162" s="12" t="s">
        <v>28</v>
      </c>
      <c r="AX162" s="12" t="s">
        <v>72</v>
      </c>
      <c r="AY162" s="146" t="s">
        <v>118</v>
      </c>
    </row>
    <row r="163" spans="2:65" s="12" customFormat="1">
      <c r="B163" s="144"/>
      <c r="D163" s="145" t="s">
        <v>126</v>
      </c>
      <c r="E163" s="146" t="s">
        <v>1</v>
      </c>
      <c r="F163" s="147" t="s">
        <v>164</v>
      </c>
      <c r="H163" s="148">
        <v>17.25</v>
      </c>
      <c r="I163" s="149"/>
      <c r="L163" s="144"/>
      <c r="M163" s="150"/>
      <c r="T163" s="151"/>
      <c r="AT163" s="146" t="s">
        <v>126</v>
      </c>
      <c r="AU163" s="146" t="s">
        <v>81</v>
      </c>
      <c r="AV163" s="12" t="s">
        <v>81</v>
      </c>
      <c r="AW163" s="12" t="s">
        <v>28</v>
      </c>
      <c r="AX163" s="12" t="s">
        <v>72</v>
      </c>
      <c r="AY163" s="146" t="s">
        <v>118</v>
      </c>
    </row>
    <row r="164" spans="2:65" s="12" customFormat="1">
      <c r="B164" s="144"/>
      <c r="D164" s="145" t="s">
        <v>126</v>
      </c>
      <c r="E164" s="146" t="s">
        <v>1</v>
      </c>
      <c r="F164" s="147" t="s">
        <v>165</v>
      </c>
      <c r="H164" s="148">
        <v>11.5</v>
      </c>
      <c r="I164" s="149"/>
      <c r="L164" s="144"/>
      <c r="M164" s="150"/>
      <c r="T164" s="151"/>
      <c r="AT164" s="146" t="s">
        <v>126</v>
      </c>
      <c r="AU164" s="146" t="s">
        <v>81</v>
      </c>
      <c r="AV164" s="12" t="s">
        <v>81</v>
      </c>
      <c r="AW164" s="12" t="s">
        <v>28</v>
      </c>
      <c r="AX164" s="12" t="s">
        <v>72</v>
      </c>
      <c r="AY164" s="146" t="s">
        <v>118</v>
      </c>
    </row>
    <row r="165" spans="2:65" s="12" customFormat="1">
      <c r="B165" s="144"/>
      <c r="D165" s="145" t="s">
        <v>126</v>
      </c>
      <c r="E165" s="146" t="s">
        <v>1</v>
      </c>
      <c r="F165" s="147" t="s">
        <v>166</v>
      </c>
      <c r="H165" s="148">
        <v>79.5</v>
      </c>
      <c r="I165" s="149"/>
      <c r="L165" s="144"/>
      <c r="M165" s="150"/>
      <c r="T165" s="151"/>
      <c r="AT165" s="146" t="s">
        <v>126</v>
      </c>
      <c r="AU165" s="146" t="s">
        <v>81</v>
      </c>
      <c r="AV165" s="12" t="s">
        <v>81</v>
      </c>
      <c r="AW165" s="12" t="s">
        <v>28</v>
      </c>
      <c r="AX165" s="12" t="s">
        <v>72</v>
      </c>
      <c r="AY165" s="146" t="s">
        <v>118</v>
      </c>
    </row>
    <row r="166" spans="2:65" s="12" customFormat="1">
      <c r="B166" s="144"/>
      <c r="D166" s="145" t="s">
        <v>126</v>
      </c>
      <c r="E166" s="146" t="s">
        <v>1</v>
      </c>
      <c r="F166" s="147" t="s">
        <v>151</v>
      </c>
      <c r="H166" s="148">
        <v>23.65</v>
      </c>
      <c r="I166" s="149"/>
      <c r="L166" s="144"/>
      <c r="M166" s="150"/>
      <c r="T166" s="151"/>
      <c r="AT166" s="146" t="s">
        <v>126</v>
      </c>
      <c r="AU166" s="146" t="s">
        <v>81</v>
      </c>
      <c r="AV166" s="12" t="s">
        <v>81</v>
      </c>
      <c r="AW166" s="12" t="s">
        <v>28</v>
      </c>
      <c r="AX166" s="12" t="s">
        <v>72</v>
      </c>
      <c r="AY166" s="146" t="s">
        <v>118</v>
      </c>
    </row>
    <row r="167" spans="2:65" s="12" customFormat="1">
      <c r="B167" s="144"/>
      <c r="D167" s="145" t="s">
        <v>126</v>
      </c>
      <c r="E167" s="146" t="s">
        <v>1</v>
      </c>
      <c r="F167" s="147" t="s">
        <v>167</v>
      </c>
      <c r="H167" s="148">
        <v>180.84</v>
      </c>
      <c r="I167" s="149"/>
      <c r="L167" s="144"/>
      <c r="M167" s="150"/>
      <c r="T167" s="151"/>
      <c r="AT167" s="146" t="s">
        <v>126</v>
      </c>
      <c r="AU167" s="146" t="s">
        <v>81</v>
      </c>
      <c r="AV167" s="12" t="s">
        <v>81</v>
      </c>
      <c r="AW167" s="12" t="s">
        <v>28</v>
      </c>
      <c r="AX167" s="12" t="s">
        <v>72</v>
      </c>
      <c r="AY167" s="146" t="s">
        <v>118</v>
      </c>
    </row>
    <row r="168" spans="2:65" s="12" customFormat="1">
      <c r="B168" s="144"/>
      <c r="D168" s="145" t="s">
        <v>126</v>
      </c>
      <c r="E168" s="146" t="s">
        <v>1</v>
      </c>
      <c r="F168" s="147" t="s">
        <v>168</v>
      </c>
      <c r="H168" s="148">
        <v>21.338000000000001</v>
      </c>
      <c r="I168" s="149"/>
      <c r="L168" s="144"/>
      <c r="M168" s="150"/>
      <c r="T168" s="151"/>
      <c r="AT168" s="146" t="s">
        <v>126</v>
      </c>
      <c r="AU168" s="146" t="s">
        <v>81</v>
      </c>
      <c r="AV168" s="12" t="s">
        <v>81</v>
      </c>
      <c r="AW168" s="12" t="s">
        <v>28</v>
      </c>
      <c r="AX168" s="12" t="s">
        <v>72</v>
      </c>
      <c r="AY168" s="146" t="s">
        <v>118</v>
      </c>
    </row>
    <row r="169" spans="2:65" s="13" customFormat="1">
      <c r="B169" s="152"/>
      <c r="D169" s="145" t="s">
        <v>126</v>
      </c>
      <c r="E169" s="153" t="s">
        <v>1</v>
      </c>
      <c r="F169" s="154" t="s">
        <v>129</v>
      </c>
      <c r="H169" s="155">
        <v>556.726</v>
      </c>
      <c r="I169" s="156"/>
      <c r="L169" s="152"/>
      <c r="M169" s="157"/>
      <c r="T169" s="158"/>
      <c r="AT169" s="153" t="s">
        <v>126</v>
      </c>
      <c r="AU169" s="153" t="s">
        <v>81</v>
      </c>
      <c r="AV169" s="13" t="s">
        <v>124</v>
      </c>
      <c r="AW169" s="13" t="s">
        <v>28</v>
      </c>
      <c r="AX169" s="13" t="s">
        <v>77</v>
      </c>
      <c r="AY169" s="153" t="s">
        <v>118</v>
      </c>
    </row>
    <row r="170" spans="2:65" s="1" customFormat="1" ht="24.2" customHeight="1">
      <c r="B170" s="129"/>
      <c r="C170" s="130" t="s">
        <v>169</v>
      </c>
      <c r="D170" s="130" t="s">
        <v>120</v>
      </c>
      <c r="E170" s="131" t="s">
        <v>170</v>
      </c>
      <c r="F170" s="132" t="s">
        <v>171</v>
      </c>
      <c r="G170" s="133" t="s">
        <v>123</v>
      </c>
      <c r="H170" s="134">
        <v>313.286</v>
      </c>
      <c r="I170" s="135"/>
      <c r="J170" s="136">
        <f>ROUND(I170*H170,2)</f>
        <v>0</v>
      </c>
      <c r="K170" s="137"/>
      <c r="L170" s="32"/>
      <c r="M170" s="138" t="s">
        <v>1</v>
      </c>
      <c r="N170" s="139" t="s">
        <v>37</v>
      </c>
      <c r="P170" s="140">
        <f>O170*H170</f>
        <v>0</v>
      </c>
      <c r="Q170" s="140">
        <v>0</v>
      </c>
      <c r="R170" s="140">
        <f>Q170*H170</f>
        <v>0</v>
      </c>
      <c r="S170" s="140">
        <v>0.22</v>
      </c>
      <c r="T170" s="141">
        <f>S170*H170</f>
        <v>68.922920000000005</v>
      </c>
      <c r="AR170" s="142" t="s">
        <v>124</v>
      </c>
      <c r="AT170" s="142" t="s">
        <v>120</v>
      </c>
      <c r="AU170" s="142" t="s">
        <v>81</v>
      </c>
      <c r="AY170" s="17" t="s">
        <v>118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77</v>
      </c>
      <c r="BK170" s="143">
        <f>ROUND(I170*H170,2)</f>
        <v>0</v>
      </c>
      <c r="BL170" s="17" t="s">
        <v>124</v>
      </c>
      <c r="BM170" s="142" t="s">
        <v>172</v>
      </c>
    </row>
    <row r="171" spans="2:65" s="14" customFormat="1">
      <c r="B171" s="159"/>
      <c r="D171" s="145" t="s">
        <v>126</v>
      </c>
      <c r="E171" s="160" t="s">
        <v>1</v>
      </c>
      <c r="F171" s="161" t="s">
        <v>173</v>
      </c>
      <c r="H171" s="160" t="s">
        <v>1</v>
      </c>
      <c r="I171" s="162"/>
      <c r="L171" s="159"/>
      <c r="M171" s="163"/>
      <c r="T171" s="164"/>
      <c r="AT171" s="160" t="s">
        <v>126</v>
      </c>
      <c r="AU171" s="160" t="s">
        <v>81</v>
      </c>
      <c r="AV171" s="14" t="s">
        <v>77</v>
      </c>
      <c r="AW171" s="14" t="s">
        <v>28</v>
      </c>
      <c r="AX171" s="14" t="s">
        <v>72</v>
      </c>
      <c r="AY171" s="160" t="s">
        <v>118</v>
      </c>
    </row>
    <row r="172" spans="2:65" s="12" customFormat="1">
      <c r="B172" s="144"/>
      <c r="D172" s="145" t="s">
        <v>126</v>
      </c>
      <c r="E172" s="146" t="s">
        <v>1</v>
      </c>
      <c r="F172" s="147" t="s">
        <v>143</v>
      </c>
      <c r="H172" s="148">
        <v>35.880000000000003</v>
      </c>
      <c r="I172" s="149"/>
      <c r="L172" s="144"/>
      <c r="M172" s="150"/>
      <c r="T172" s="151"/>
      <c r="AT172" s="146" t="s">
        <v>126</v>
      </c>
      <c r="AU172" s="146" t="s">
        <v>81</v>
      </c>
      <c r="AV172" s="12" t="s">
        <v>81</v>
      </c>
      <c r="AW172" s="12" t="s">
        <v>28</v>
      </c>
      <c r="AX172" s="12" t="s">
        <v>72</v>
      </c>
      <c r="AY172" s="146" t="s">
        <v>118</v>
      </c>
    </row>
    <row r="173" spans="2:65" s="12" customFormat="1">
      <c r="B173" s="144"/>
      <c r="D173" s="145" t="s">
        <v>126</v>
      </c>
      <c r="E173" s="146" t="s">
        <v>1</v>
      </c>
      <c r="F173" s="147" t="s">
        <v>144</v>
      </c>
      <c r="H173" s="148">
        <v>11.16</v>
      </c>
      <c r="I173" s="149"/>
      <c r="L173" s="144"/>
      <c r="M173" s="150"/>
      <c r="T173" s="151"/>
      <c r="AT173" s="146" t="s">
        <v>126</v>
      </c>
      <c r="AU173" s="146" t="s">
        <v>81</v>
      </c>
      <c r="AV173" s="12" t="s">
        <v>81</v>
      </c>
      <c r="AW173" s="12" t="s">
        <v>28</v>
      </c>
      <c r="AX173" s="12" t="s">
        <v>72</v>
      </c>
      <c r="AY173" s="146" t="s">
        <v>118</v>
      </c>
    </row>
    <row r="174" spans="2:65" s="12" customFormat="1">
      <c r="B174" s="144"/>
      <c r="D174" s="145" t="s">
        <v>126</v>
      </c>
      <c r="E174" s="146" t="s">
        <v>1</v>
      </c>
      <c r="F174" s="147" t="s">
        <v>145</v>
      </c>
      <c r="H174" s="148">
        <v>5.46</v>
      </c>
      <c r="I174" s="149"/>
      <c r="L174" s="144"/>
      <c r="M174" s="150"/>
      <c r="T174" s="151"/>
      <c r="AT174" s="146" t="s">
        <v>126</v>
      </c>
      <c r="AU174" s="146" t="s">
        <v>81</v>
      </c>
      <c r="AV174" s="12" t="s">
        <v>81</v>
      </c>
      <c r="AW174" s="12" t="s">
        <v>28</v>
      </c>
      <c r="AX174" s="12" t="s">
        <v>72</v>
      </c>
      <c r="AY174" s="146" t="s">
        <v>118</v>
      </c>
    </row>
    <row r="175" spans="2:65" s="12" customFormat="1">
      <c r="B175" s="144"/>
      <c r="D175" s="145" t="s">
        <v>126</v>
      </c>
      <c r="E175" s="146" t="s">
        <v>1</v>
      </c>
      <c r="F175" s="147" t="s">
        <v>146</v>
      </c>
      <c r="H175" s="148">
        <v>50.097999999999999</v>
      </c>
      <c r="I175" s="149"/>
      <c r="L175" s="144"/>
      <c r="M175" s="150"/>
      <c r="T175" s="151"/>
      <c r="AT175" s="146" t="s">
        <v>126</v>
      </c>
      <c r="AU175" s="146" t="s">
        <v>81</v>
      </c>
      <c r="AV175" s="12" t="s">
        <v>81</v>
      </c>
      <c r="AW175" s="12" t="s">
        <v>28</v>
      </c>
      <c r="AX175" s="12" t="s">
        <v>72</v>
      </c>
      <c r="AY175" s="146" t="s">
        <v>118</v>
      </c>
    </row>
    <row r="176" spans="2:65" s="12" customFormat="1">
      <c r="B176" s="144"/>
      <c r="D176" s="145" t="s">
        <v>126</v>
      </c>
      <c r="E176" s="146" t="s">
        <v>1</v>
      </c>
      <c r="F176" s="147" t="s">
        <v>147</v>
      </c>
      <c r="H176" s="148">
        <v>24.6</v>
      </c>
      <c r="I176" s="149"/>
      <c r="L176" s="144"/>
      <c r="M176" s="150"/>
      <c r="T176" s="151"/>
      <c r="AT176" s="146" t="s">
        <v>126</v>
      </c>
      <c r="AU176" s="146" t="s">
        <v>81</v>
      </c>
      <c r="AV176" s="12" t="s">
        <v>81</v>
      </c>
      <c r="AW176" s="12" t="s">
        <v>28</v>
      </c>
      <c r="AX176" s="12" t="s">
        <v>72</v>
      </c>
      <c r="AY176" s="146" t="s">
        <v>118</v>
      </c>
    </row>
    <row r="177" spans="2:65" s="12" customFormat="1">
      <c r="B177" s="144"/>
      <c r="D177" s="145" t="s">
        <v>126</v>
      </c>
      <c r="E177" s="146" t="s">
        <v>1</v>
      </c>
      <c r="F177" s="147" t="s">
        <v>148</v>
      </c>
      <c r="H177" s="148">
        <v>11.5</v>
      </c>
      <c r="I177" s="149"/>
      <c r="L177" s="144"/>
      <c r="M177" s="150"/>
      <c r="T177" s="151"/>
      <c r="AT177" s="146" t="s">
        <v>126</v>
      </c>
      <c r="AU177" s="146" t="s">
        <v>81</v>
      </c>
      <c r="AV177" s="12" t="s">
        <v>81</v>
      </c>
      <c r="AW177" s="12" t="s">
        <v>28</v>
      </c>
      <c r="AX177" s="12" t="s">
        <v>72</v>
      </c>
      <c r="AY177" s="146" t="s">
        <v>118</v>
      </c>
    </row>
    <row r="178" spans="2:65" s="12" customFormat="1">
      <c r="B178" s="144"/>
      <c r="D178" s="145" t="s">
        <v>126</v>
      </c>
      <c r="E178" s="146" t="s">
        <v>1</v>
      </c>
      <c r="F178" s="147" t="s">
        <v>149</v>
      </c>
      <c r="H178" s="148">
        <v>5.75</v>
      </c>
      <c r="I178" s="149"/>
      <c r="L178" s="144"/>
      <c r="M178" s="150"/>
      <c r="T178" s="151"/>
      <c r="AT178" s="146" t="s">
        <v>126</v>
      </c>
      <c r="AU178" s="146" t="s">
        <v>81</v>
      </c>
      <c r="AV178" s="12" t="s">
        <v>81</v>
      </c>
      <c r="AW178" s="12" t="s">
        <v>28</v>
      </c>
      <c r="AX178" s="12" t="s">
        <v>72</v>
      </c>
      <c r="AY178" s="146" t="s">
        <v>118</v>
      </c>
    </row>
    <row r="179" spans="2:65" s="12" customFormat="1">
      <c r="B179" s="144"/>
      <c r="D179" s="145" t="s">
        <v>126</v>
      </c>
      <c r="E179" s="146" t="s">
        <v>1</v>
      </c>
      <c r="F179" s="147" t="s">
        <v>150</v>
      </c>
      <c r="H179" s="148">
        <v>53</v>
      </c>
      <c r="I179" s="149"/>
      <c r="L179" s="144"/>
      <c r="M179" s="150"/>
      <c r="T179" s="151"/>
      <c r="AT179" s="146" t="s">
        <v>126</v>
      </c>
      <c r="AU179" s="146" t="s">
        <v>81</v>
      </c>
      <c r="AV179" s="12" t="s">
        <v>81</v>
      </c>
      <c r="AW179" s="12" t="s">
        <v>28</v>
      </c>
      <c r="AX179" s="12" t="s">
        <v>72</v>
      </c>
      <c r="AY179" s="146" t="s">
        <v>118</v>
      </c>
    </row>
    <row r="180" spans="2:65" s="12" customFormat="1">
      <c r="B180" s="144"/>
      <c r="D180" s="145" t="s">
        <v>126</v>
      </c>
      <c r="E180" s="146" t="s">
        <v>1</v>
      </c>
      <c r="F180" s="147" t="s">
        <v>151</v>
      </c>
      <c r="H180" s="148">
        <v>23.65</v>
      </c>
      <c r="I180" s="149"/>
      <c r="L180" s="144"/>
      <c r="M180" s="150"/>
      <c r="T180" s="151"/>
      <c r="AT180" s="146" t="s">
        <v>126</v>
      </c>
      <c r="AU180" s="146" t="s">
        <v>81</v>
      </c>
      <c r="AV180" s="12" t="s">
        <v>81</v>
      </c>
      <c r="AW180" s="12" t="s">
        <v>28</v>
      </c>
      <c r="AX180" s="12" t="s">
        <v>72</v>
      </c>
      <c r="AY180" s="146" t="s">
        <v>118</v>
      </c>
    </row>
    <row r="181" spans="2:65" s="12" customFormat="1">
      <c r="B181" s="144"/>
      <c r="D181" s="145" t="s">
        <v>126</v>
      </c>
      <c r="E181" s="146" t="s">
        <v>1</v>
      </c>
      <c r="F181" s="147" t="s">
        <v>152</v>
      </c>
      <c r="H181" s="148">
        <v>82.2</v>
      </c>
      <c r="I181" s="149"/>
      <c r="L181" s="144"/>
      <c r="M181" s="150"/>
      <c r="T181" s="151"/>
      <c r="AT181" s="146" t="s">
        <v>126</v>
      </c>
      <c r="AU181" s="146" t="s">
        <v>81</v>
      </c>
      <c r="AV181" s="12" t="s">
        <v>81</v>
      </c>
      <c r="AW181" s="12" t="s">
        <v>28</v>
      </c>
      <c r="AX181" s="12" t="s">
        <v>72</v>
      </c>
      <c r="AY181" s="146" t="s">
        <v>118</v>
      </c>
    </row>
    <row r="182" spans="2:65" s="12" customFormat="1">
      <c r="B182" s="144"/>
      <c r="D182" s="145" t="s">
        <v>126</v>
      </c>
      <c r="E182" s="146" t="s">
        <v>1</v>
      </c>
      <c r="F182" s="147" t="s">
        <v>153</v>
      </c>
      <c r="H182" s="148">
        <v>9.9879999999999995</v>
      </c>
      <c r="I182" s="149"/>
      <c r="L182" s="144"/>
      <c r="M182" s="150"/>
      <c r="T182" s="151"/>
      <c r="AT182" s="146" t="s">
        <v>126</v>
      </c>
      <c r="AU182" s="146" t="s">
        <v>81</v>
      </c>
      <c r="AV182" s="12" t="s">
        <v>81</v>
      </c>
      <c r="AW182" s="12" t="s">
        <v>28</v>
      </c>
      <c r="AX182" s="12" t="s">
        <v>72</v>
      </c>
      <c r="AY182" s="146" t="s">
        <v>118</v>
      </c>
    </row>
    <row r="183" spans="2:65" s="13" customFormat="1">
      <c r="B183" s="152"/>
      <c r="D183" s="145" t="s">
        <v>126</v>
      </c>
      <c r="E183" s="153" t="s">
        <v>1</v>
      </c>
      <c r="F183" s="154" t="s">
        <v>129</v>
      </c>
      <c r="H183" s="155">
        <v>313.286</v>
      </c>
      <c r="I183" s="156"/>
      <c r="L183" s="152"/>
      <c r="M183" s="157"/>
      <c r="T183" s="158"/>
      <c r="AT183" s="153" t="s">
        <v>126</v>
      </c>
      <c r="AU183" s="153" t="s">
        <v>81</v>
      </c>
      <c r="AV183" s="13" t="s">
        <v>124</v>
      </c>
      <c r="AW183" s="13" t="s">
        <v>28</v>
      </c>
      <c r="AX183" s="13" t="s">
        <v>77</v>
      </c>
      <c r="AY183" s="153" t="s">
        <v>118</v>
      </c>
    </row>
    <row r="184" spans="2:65" s="1" customFormat="1" ht="24.2" customHeight="1">
      <c r="B184" s="129"/>
      <c r="C184" s="130" t="s">
        <v>174</v>
      </c>
      <c r="D184" s="130" t="s">
        <v>120</v>
      </c>
      <c r="E184" s="131" t="s">
        <v>175</v>
      </c>
      <c r="F184" s="132" t="s">
        <v>176</v>
      </c>
      <c r="G184" s="133" t="s">
        <v>123</v>
      </c>
      <c r="H184" s="134">
        <v>58.76</v>
      </c>
      <c r="I184" s="135"/>
      <c r="J184" s="136">
        <f>ROUND(I184*H184,2)</f>
        <v>0</v>
      </c>
      <c r="K184" s="137"/>
      <c r="L184" s="32"/>
      <c r="M184" s="138" t="s">
        <v>1</v>
      </c>
      <c r="N184" s="139" t="s">
        <v>37</v>
      </c>
      <c r="P184" s="140">
        <f>O184*H184</f>
        <v>0</v>
      </c>
      <c r="Q184" s="140">
        <v>0</v>
      </c>
      <c r="R184" s="140">
        <f>Q184*H184</f>
        <v>0</v>
      </c>
      <c r="S184" s="140">
        <v>0.44</v>
      </c>
      <c r="T184" s="141">
        <f>S184*H184</f>
        <v>25.854399999999998</v>
      </c>
      <c r="AR184" s="142" t="s">
        <v>124</v>
      </c>
      <c r="AT184" s="142" t="s">
        <v>120</v>
      </c>
      <c r="AU184" s="142" t="s">
        <v>81</v>
      </c>
      <c r="AY184" s="17" t="s">
        <v>118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77</v>
      </c>
      <c r="BK184" s="143">
        <f>ROUND(I184*H184,2)</f>
        <v>0</v>
      </c>
      <c r="BL184" s="17" t="s">
        <v>124</v>
      </c>
      <c r="BM184" s="142" t="s">
        <v>177</v>
      </c>
    </row>
    <row r="185" spans="2:65" s="14" customFormat="1">
      <c r="B185" s="159"/>
      <c r="D185" s="145" t="s">
        <v>126</v>
      </c>
      <c r="E185" s="160" t="s">
        <v>1</v>
      </c>
      <c r="F185" s="161" t="s">
        <v>178</v>
      </c>
      <c r="H185" s="160" t="s">
        <v>1</v>
      </c>
      <c r="I185" s="162"/>
      <c r="L185" s="159"/>
      <c r="M185" s="163"/>
      <c r="T185" s="164"/>
      <c r="AT185" s="160" t="s">
        <v>126</v>
      </c>
      <c r="AU185" s="160" t="s">
        <v>81</v>
      </c>
      <c r="AV185" s="14" t="s">
        <v>77</v>
      </c>
      <c r="AW185" s="14" t="s">
        <v>28</v>
      </c>
      <c r="AX185" s="14" t="s">
        <v>72</v>
      </c>
      <c r="AY185" s="160" t="s">
        <v>118</v>
      </c>
    </row>
    <row r="186" spans="2:65" s="12" customFormat="1">
      <c r="B186" s="144"/>
      <c r="D186" s="145" t="s">
        <v>126</v>
      </c>
      <c r="E186" s="146" t="s">
        <v>1</v>
      </c>
      <c r="F186" s="147" t="s">
        <v>179</v>
      </c>
      <c r="H186" s="148">
        <v>58.76</v>
      </c>
      <c r="I186" s="149"/>
      <c r="L186" s="144"/>
      <c r="M186" s="150"/>
      <c r="T186" s="151"/>
      <c r="AT186" s="146" t="s">
        <v>126</v>
      </c>
      <c r="AU186" s="146" t="s">
        <v>81</v>
      </c>
      <c r="AV186" s="12" t="s">
        <v>81</v>
      </c>
      <c r="AW186" s="12" t="s">
        <v>28</v>
      </c>
      <c r="AX186" s="12" t="s">
        <v>77</v>
      </c>
      <c r="AY186" s="146" t="s">
        <v>118</v>
      </c>
    </row>
    <row r="187" spans="2:65" s="1" customFormat="1" ht="24.2" customHeight="1">
      <c r="B187" s="129"/>
      <c r="C187" s="130" t="s">
        <v>180</v>
      </c>
      <c r="D187" s="130" t="s">
        <v>120</v>
      </c>
      <c r="E187" s="131" t="s">
        <v>181</v>
      </c>
      <c r="F187" s="132" t="s">
        <v>182</v>
      </c>
      <c r="G187" s="133" t="s">
        <v>123</v>
      </c>
      <c r="H187" s="134">
        <v>3</v>
      </c>
      <c r="I187" s="135"/>
      <c r="J187" s="136">
        <f>ROUND(I187*H187,2)</f>
        <v>0</v>
      </c>
      <c r="K187" s="137"/>
      <c r="L187" s="32"/>
      <c r="M187" s="138" t="s">
        <v>1</v>
      </c>
      <c r="N187" s="139" t="s">
        <v>37</v>
      </c>
      <c r="P187" s="140">
        <f>O187*H187</f>
        <v>0</v>
      </c>
      <c r="Q187" s="140">
        <v>0</v>
      </c>
      <c r="R187" s="140">
        <f>Q187*H187</f>
        <v>0</v>
      </c>
      <c r="S187" s="140">
        <v>1.1200000000000001</v>
      </c>
      <c r="T187" s="141">
        <f>S187*H187</f>
        <v>3.3600000000000003</v>
      </c>
      <c r="AR187" s="142" t="s">
        <v>124</v>
      </c>
      <c r="AT187" s="142" t="s">
        <v>120</v>
      </c>
      <c r="AU187" s="142" t="s">
        <v>81</v>
      </c>
      <c r="AY187" s="17" t="s">
        <v>118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77</v>
      </c>
      <c r="BK187" s="143">
        <f>ROUND(I187*H187,2)</f>
        <v>0</v>
      </c>
      <c r="BL187" s="17" t="s">
        <v>124</v>
      </c>
      <c r="BM187" s="142" t="s">
        <v>183</v>
      </c>
    </row>
    <row r="188" spans="2:65" s="14" customFormat="1">
      <c r="B188" s="159"/>
      <c r="D188" s="145" t="s">
        <v>126</v>
      </c>
      <c r="E188" s="160" t="s">
        <v>1</v>
      </c>
      <c r="F188" s="161" t="s">
        <v>184</v>
      </c>
      <c r="H188" s="160" t="s">
        <v>1</v>
      </c>
      <c r="I188" s="162"/>
      <c r="L188" s="159"/>
      <c r="M188" s="163"/>
      <c r="T188" s="164"/>
      <c r="AT188" s="160" t="s">
        <v>126</v>
      </c>
      <c r="AU188" s="160" t="s">
        <v>81</v>
      </c>
      <c r="AV188" s="14" t="s">
        <v>77</v>
      </c>
      <c r="AW188" s="14" t="s">
        <v>28</v>
      </c>
      <c r="AX188" s="14" t="s">
        <v>72</v>
      </c>
      <c r="AY188" s="160" t="s">
        <v>118</v>
      </c>
    </row>
    <row r="189" spans="2:65" s="12" customFormat="1">
      <c r="B189" s="144"/>
      <c r="D189" s="145" t="s">
        <v>126</v>
      </c>
      <c r="E189" s="146" t="s">
        <v>1</v>
      </c>
      <c r="F189" s="147" t="s">
        <v>185</v>
      </c>
      <c r="H189" s="148">
        <v>1.8</v>
      </c>
      <c r="I189" s="149"/>
      <c r="L189" s="144"/>
      <c r="M189" s="150"/>
      <c r="T189" s="151"/>
      <c r="AT189" s="146" t="s">
        <v>126</v>
      </c>
      <c r="AU189" s="146" t="s">
        <v>81</v>
      </c>
      <c r="AV189" s="12" t="s">
        <v>81</v>
      </c>
      <c r="AW189" s="12" t="s">
        <v>28</v>
      </c>
      <c r="AX189" s="12" t="s">
        <v>72</v>
      </c>
      <c r="AY189" s="146" t="s">
        <v>118</v>
      </c>
    </row>
    <row r="190" spans="2:65" s="12" customFormat="1">
      <c r="B190" s="144"/>
      <c r="D190" s="145" t="s">
        <v>126</v>
      </c>
      <c r="E190" s="146" t="s">
        <v>1</v>
      </c>
      <c r="F190" s="147" t="s">
        <v>186</v>
      </c>
      <c r="H190" s="148">
        <v>1.2</v>
      </c>
      <c r="I190" s="149"/>
      <c r="L190" s="144"/>
      <c r="M190" s="150"/>
      <c r="T190" s="151"/>
      <c r="AT190" s="146" t="s">
        <v>126</v>
      </c>
      <c r="AU190" s="146" t="s">
        <v>81</v>
      </c>
      <c r="AV190" s="12" t="s">
        <v>81</v>
      </c>
      <c r="AW190" s="12" t="s">
        <v>28</v>
      </c>
      <c r="AX190" s="12" t="s">
        <v>72</v>
      </c>
      <c r="AY190" s="146" t="s">
        <v>118</v>
      </c>
    </row>
    <row r="191" spans="2:65" s="13" customFormat="1">
      <c r="B191" s="152"/>
      <c r="D191" s="145" t="s">
        <v>126</v>
      </c>
      <c r="E191" s="153" t="s">
        <v>1</v>
      </c>
      <c r="F191" s="154" t="s">
        <v>129</v>
      </c>
      <c r="H191" s="155">
        <v>3</v>
      </c>
      <c r="I191" s="156"/>
      <c r="L191" s="152"/>
      <c r="M191" s="157"/>
      <c r="T191" s="158"/>
      <c r="AT191" s="153" t="s">
        <v>126</v>
      </c>
      <c r="AU191" s="153" t="s">
        <v>81</v>
      </c>
      <c r="AV191" s="13" t="s">
        <v>124</v>
      </c>
      <c r="AW191" s="13" t="s">
        <v>28</v>
      </c>
      <c r="AX191" s="13" t="s">
        <v>77</v>
      </c>
      <c r="AY191" s="153" t="s">
        <v>118</v>
      </c>
    </row>
    <row r="192" spans="2:65" s="1" customFormat="1" ht="16.5" customHeight="1">
      <c r="B192" s="129"/>
      <c r="C192" s="130" t="s">
        <v>187</v>
      </c>
      <c r="D192" s="130" t="s">
        <v>120</v>
      </c>
      <c r="E192" s="131" t="s">
        <v>188</v>
      </c>
      <c r="F192" s="132" t="s">
        <v>189</v>
      </c>
      <c r="G192" s="133" t="s">
        <v>190</v>
      </c>
      <c r="H192" s="134">
        <v>4.5</v>
      </c>
      <c r="I192" s="135"/>
      <c r="J192" s="136">
        <f>ROUND(I192*H192,2)</f>
        <v>0</v>
      </c>
      <c r="K192" s="137"/>
      <c r="L192" s="32"/>
      <c r="M192" s="138" t="s">
        <v>1</v>
      </c>
      <c r="N192" s="139" t="s">
        <v>37</v>
      </c>
      <c r="P192" s="140">
        <f>O192*H192</f>
        <v>0</v>
      </c>
      <c r="Q192" s="140">
        <v>0</v>
      </c>
      <c r="R192" s="140">
        <f>Q192*H192</f>
        <v>0</v>
      </c>
      <c r="S192" s="140">
        <v>0.23</v>
      </c>
      <c r="T192" s="141">
        <f>S192*H192</f>
        <v>1.0350000000000001</v>
      </c>
      <c r="AR192" s="142" t="s">
        <v>124</v>
      </c>
      <c r="AT192" s="142" t="s">
        <v>120</v>
      </c>
      <c r="AU192" s="142" t="s">
        <v>81</v>
      </c>
      <c r="AY192" s="17" t="s">
        <v>118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77</v>
      </c>
      <c r="BK192" s="143">
        <f>ROUND(I192*H192,2)</f>
        <v>0</v>
      </c>
      <c r="BL192" s="17" t="s">
        <v>124</v>
      </c>
      <c r="BM192" s="142" t="s">
        <v>191</v>
      </c>
    </row>
    <row r="193" spans="2:65" s="12" customFormat="1">
      <c r="B193" s="144"/>
      <c r="D193" s="145" t="s">
        <v>126</v>
      </c>
      <c r="E193" s="146" t="s">
        <v>1</v>
      </c>
      <c r="F193" s="147" t="s">
        <v>192</v>
      </c>
      <c r="H193" s="148">
        <v>4.5</v>
      </c>
      <c r="I193" s="149"/>
      <c r="L193" s="144"/>
      <c r="M193" s="150"/>
      <c r="T193" s="151"/>
      <c r="AT193" s="146" t="s">
        <v>126</v>
      </c>
      <c r="AU193" s="146" t="s">
        <v>81</v>
      </c>
      <c r="AV193" s="12" t="s">
        <v>81</v>
      </c>
      <c r="AW193" s="12" t="s">
        <v>28</v>
      </c>
      <c r="AX193" s="12" t="s">
        <v>77</v>
      </c>
      <c r="AY193" s="146" t="s">
        <v>118</v>
      </c>
    </row>
    <row r="194" spans="2:65" s="1" customFormat="1" ht="24.2" customHeight="1">
      <c r="B194" s="129"/>
      <c r="C194" s="130" t="s">
        <v>193</v>
      </c>
      <c r="D194" s="130" t="s">
        <v>120</v>
      </c>
      <c r="E194" s="131" t="s">
        <v>194</v>
      </c>
      <c r="F194" s="132" t="s">
        <v>195</v>
      </c>
      <c r="G194" s="133" t="s">
        <v>196</v>
      </c>
      <c r="H194" s="134">
        <v>200</v>
      </c>
      <c r="I194" s="135"/>
      <c r="J194" s="136">
        <f>ROUND(I194*H194,2)</f>
        <v>0</v>
      </c>
      <c r="K194" s="137"/>
      <c r="L194" s="32"/>
      <c r="M194" s="138" t="s">
        <v>1</v>
      </c>
      <c r="N194" s="139" t="s">
        <v>37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124</v>
      </c>
      <c r="AT194" s="142" t="s">
        <v>120</v>
      </c>
      <c r="AU194" s="142" t="s">
        <v>81</v>
      </c>
      <c r="AY194" s="17" t="s">
        <v>118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77</v>
      </c>
      <c r="BK194" s="143">
        <f>ROUND(I194*H194,2)</f>
        <v>0</v>
      </c>
      <c r="BL194" s="17" t="s">
        <v>124</v>
      </c>
      <c r="BM194" s="142" t="s">
        <v>197</v>
      </c>
    </row>
    <row r="195" spans="2:65" s="1" customFormat="1" ht="24.2" customHeight="1">
      <c r="B195" s="129"/>
      <c r="C195" s="130" t="s">
        <v>198</v>
      </c>
      <c r="D195" s="130" t="s">
        <v>120</v>
      </c>
      <c r="E195" s="131" t="s">
        <v>199</v>
      </c>
      <c r="F195" s="132" t="s">
        <v>200</v>
      </c>
      <c r="G195" s="133" t="s">
        <v>201</v>
      </c>
      <c r="H195" s="134">
        <v>20</v>
      </c>
      <c r="I195" s="135"/>
      <c r="J195" s="136">
        <f>ROUND(I195*H195,2)</f>
        <v>0</v>
      </c>
      <c r="K195" s="137"/>
      <c r="L195" s="32"/>
      <c r="M195" s="138" t="s">
        <v>1</v>
      </c>
      <c r="N195" s="139" t="s">
        <v>37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124</v>
      </c>
      <c r="AT195" s="142" t="s">
        <v>120</v>
      </c>
      <c r="AU195" s="142" t="s">
        <v>81</v>
      </c>
      <c r="AY195" s="17" t="s">
        <v>118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77</v>
      </c>
      <c r="BK195" s="143">
        <f>ROUND(I195*H195,2)</f>
        <v>0</v>
      </c>
      <c r="BL195" s="17" t="s">
        <v>124</v>
      </c>
      <c r="BM195" s="142" t="s">
        <v>202</v>
      </c>
    </row>
    <row r="196" spans="2:65" s="1" customFormat="1" ht="24.2" customHeight="1">
      <c r="B196" s="129"/>
      <c r="C196" s="130" t="s">
        <v>203</v>
      </c>
      <c r="D196" s="130" t="s">
        <v>120</v>
      </c>
      <c r="E196" s="131" t="s">
        <v>204</v>
      </c>
      <c r="F196" s="132" t="s">
        <v>205</v>
      </c>
      <c r="G196" s="133" t="s">
        <v>190</v>
      </c>
      <c r="H196" s="134">
        <v>42</v>
      </c>
      <c r="I196" s="135"/>
      <c r="J196" s="136">
        <f>ROUND(I196*H196,2)</f>
        <v>0</v>
      </c>
      <c r="K196" s="137"/>
      <c r="L196" s="32"/>
      <c r="M196" s="138" t="s">
        <v>1</v>
      </c>
      <c r="N196" s="139" t="s">
        <v>37</v>
      </c>
      <c r="P196" s="140">
        <f>O196*H196</f>
        <v>0</v>
      </c>
      <c r="Q196" s="140">
        <v>8.6800000000000002E-3</v>
      </c>
      <c r="R196" s="140">
        <f>Q196*H196</f>
        <v>0.36456</v>
      </c>
      <c r="S196" s="140">
        <v>0</v>
      </c>
      <c r="T196" s="141">
        <f>S196*H196</f>
        <v>0</v>
      </c>
      <c r="AR196" s="142" t="s">
        <v>124</v>
      </c>
      <c r="AT196" s="142" t="s">
        <v>120</v>
      </c>
      <c r="AU196" s="142" t="s">
        <v>81</v>
      </c>
      <c r="AY196" s="17" t="s">
        <v>118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77</v>
      </c>
      <c r="BK196" s="143">
        <f>ROUND(I196*H196,2)</f>
        <v>0</v>
      </c>
      <c r="BL196" s="17" t="s">
        <v>124</v>
      </c>
      <c r="BM196" s="142" t="s">
        <v>206</v>
      </c>
    </row>
    <row r="197" spans="2:65" s="12" customFormat="1">
      <c r="B197" s="144"/>
      <c r="D197" s="145" t="s">
        <v>126</v>
      </c>
      <c r="E197" s="146" t="s">
        <v>1</v>
      </c>
      <c r="F197" s="147" t="s">
        <v>207</v>
      </c>
      <c r="H197" s="148">
        <v>42</v>
      </c>
      <c r="I197" s="149"/>
      <c r="L197" s="144"/>
      <c r="M197" s="150"/>
      <c r="T197" s="151"/>
      <c r="AT197" s="146" t="s">
        <v>126</v>
      </c>
      <c r="AU197" s="146" t="s">
        <v>81</v>
      </c>
      <c r="AV197" s="12" t="s">
        <v>81</v>
      </c>
      <c r="AW197" s="12" t="s">
        <v>28</v>
      </c>
      <c r="AX197" s="12" t="s">
        <v>77</v>
      </c>
      <c r="AY197" s="146" t="s">
        <v>118</v>
      </c>
    </row>
    <row r="198" spans="2:65" s="1" customFormat="1" ht="24.2" customHeight="1">
      <c r="B198" s="129"/>
      <c r="C198" s="130" t="s">
        <v>208</v>
      </c>
      <c r="D198" s="130" t="s">
        <v>120</v>
      </c>
      <c r="E198" s="131" t="s">
        <v>209</v>
      </c>
      <c r="F198" s="132" t="s">
        <v>210</v>
      </c>
      <c r="G198" s="133" t="s">
        <v>190</v>
      </c>
      <c r="H198" s="134">
        <v>81</v>
      </c>
      <c r="I198" s="135"/>
      <c r="J198" s="136">
        <f>ROUND(I198*H198,2)</f>
        <v>0</v>
      </c>
      <c r="K198" s="137"/>
      <c r="L198" s="32"/>
      <c r="M198" s="138" t="s">
        <v>1</v>
      </c>
      <c r="N198" s="139" t="s">
        <v>37</v>
      </c>
      <c r="P198" s="140">
        <f>O198*H198</f>
        <v>0</v>
      </c>
      <c r="Q198" s="140">
        <v>3.6900000000000002E-2</v>
      </c>
      <c r="R198" s="140">
        <f>Q198*H198</f>
        <v>2.9889000000000001</v>
      </c>
      <c r="S198" s="140">
        <v>0</v>
      </c>
      <c r="T198" s="141">
        <f>S198*H198</f>
        <v>0</v>
      </c>
      <c r="AR198" s="142" t="s">
        <v>124</v>
      </c>
      <c r="AT198" s="142" t="s">
        <v>120</v>
      </c>
      <c r="AU198" s="142" t="s">
        <v>81</v>
      </c>
      <c r="AY198" s="17" t="s">
        <v>118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77</v>
      </c>
      <c r="BK198" s="143">
        <f>ROUND(I198*H198,2)</f>
        <v>0</v>
      </c>
      <c r="BL198" s="17" t="s">
        <v>124</v>
      </c>
      <c r="BM198" s="142" t="s">
        <v>211</v>
      </c>
    </row>
    <row r="199" spans="2:65" s="12" customFormat="1">
      <c r="B199" s="144"/>
      <c r="D199" s="145" t="s">
        <v>126</v>
      </c>
      <c r="E199" s="146" t="s">
        <v>1</v>
      </c>
      <c r="F199" s="147" t="s">
        <v>212</v>
      </c>
      <c r="H199" s="148">
        <v>81</v>
      </c>
      <c r="I199" s="149"/>
      <c r="L199" s="144"/>
      <c r="M199" s="150"/>
      <c r="T199" s="151"/>
      <c r="AT199" s="146" t="s">
        <v>126</v>
      </c>
      <c r="AU199" s="146" t="s">
        <v>81</v>
      </c>
      <c r="AV199" s="12" t="s">
        <v>81</v>
      </c>
      <c r="AW199" s="12" t="s">
        <v>28</v>
      </c>
      <c r="AX199" s="12" t="s">
        <v>77</v>
      </c>
      <c r="AY199" s="146" t="s">
        <v>118</v>
      </c>
    </row>
    <row r="200" spans="2:65" s="1" customFormat="1" ht="24.2" customHeight="1">
      <c r="B200" s="129"/>
      <c r="C200" s="130" t="s">
        <v>213</v>
      </c>
      <c r="D200" s="130" t="s">
        <v>120</v>
      </c>
      <c r="E200" s="131" t="s">
        <v>214</v>
      </c>
      <c r="F200" s="132" t="s">
        <v>215</v>
      </c>
      <c r="G200" s="133" t="s">
        <v>123</v>
      </c>
      <c r="H200" s="134">
        <v>41.72</v>
      </c>
      <c r="I200" s="135"/>
      <c r="J200" s="136">
        <f>ROUND(I200*H200,2)</f>
        <v>0</v>
      </c>
      <c r="K200" s="137"/>
      <c r="L200" s="32"/>
      <c r="M200" s="138" t="s">
        <v>1</v>
      </c>
      <c r="N200" s="139" t="s">
        <v>37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124</v>
      </c>
      <c r="AT200" s="142" t="s">
        <v>120</v>
      </c>
      <c r="AU200" s="142" t="s">
        <v>81</v>
      </c>
      <c r="AY200" s="17" t="s">
        <v>118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77</v>
      </c>
      <c r="BK200" s="143">
        <f>ROUND(I200*H200,2)</f>
        <v>0</v>
      </c>
      <c r="BL200" s="17" t="s">
        <v>124</v>
      </c>
      <c r="BM200" s="142" t="s">
        <v>216</v>
      </c>
    </row>
    <row r="201" spans="2:65" s="1" customFormat="1" ht="33" customHeight="1">
      <c r="B201" s="129"/>
      <c r="C201" s="130" t="s">
        <v>8</v>
      </c>
      <c r="D201" s="130" t="s">
        <v>120</v>
      </c>
      <c r="E201" s="131" t="s">
        <v>217</v>
      </c>
      <c r="F201" s="132" t="s">
        <v>218</v>
      </c>
      <c r="G201" s="133" t="s">
        <v>219</v>
      </c>
      <c r="H201" s="134">
        <v>346.834</v>
      </c>
      <c r="I201" s="135"/>
      <c r="J201" s="136">
        <f>ROUND(I201*H201,2)</f>
        <v>0</v>
      </c>
      <c r="K201" s="137"/>
      <c r="L201" s="32"/>
      <c r="M201" s="138" t="s">
        <v>1</v>
      </c>
      <c r="N201" s="139" t="s">
        <v>37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124</v>
      </c>
      <c r="AT201" s="142" t="s">
        <v>120</v>
      </c>
      <c r="AU201" s="142" t="s">
        <v>81</v>
      </c>
      <c r="AY201" s="17" t="s">
        <v>118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77</v>
      </c>
      <c r="BK201" s="143">
        <f>ROUND(I201*H201,2)</f>
        <v>0</v>
      </c>
      <c r="BL201" s="17" t="s">
        <v>124</v>
      </c>
      <c r="BM201" s="142" t="s">
        <v>220</v>
      </c>
    </row>
    <row r="202" spans="2:65" s="12" customFormat="1" ht="45">
      <c r="B202" s="144"/>
      <c r="D202" s="145" t="s">
        <v>126</v>
      </c>
      <c r="E202" s="146" t="s">
        <v>1</v>
      </c>
      <c r="F202" s="147" t="s">
        <v>221</v>
      </c>
      <c r="H202" s="148">
        <v>501.47899999999998</v>
      </c>
      <c r="I202" s="149"/>
      <c r="L202" s="144"/>
      <c r="M202" s="150"/>
      <c r="T202" s="151"/>
      <c r="AT202" s="146" t="s">
        <v>126</v>
      </c>
      <c r="AU202" s="146" t="s">
        <v>81</v>
      </c>
      <c r="AV202" s="12" t="s">
        <v>81</v>
      </c>
      <c r="AW202" s="12" t="s">
        <v>28</v>
      </c>
      <c r="AX202" s="12" t="s">
        <v>72</v>
      </c>
      <c r="AY202" s="146" t="s">
        <v>118</v>
      </c>
    </row>
    <row r="203" spans="2:65" s="12" customFormat="1">
      <c r="B203" s="144"/>
      <c r="D203" s="145" t="s">
        <v>126</v>
      </c>
      <c r="E203" s="146" t="s">
        <v>1</v>
      </c>
      <c r="F203" s="147" t="s">
        <v>222</v>
      </c>
      <c r="H203" s="148">
        <v>36.107999999999997</v>
      </c>
      <c r="I203" s="149"/>
      <c r="L203" s="144"/>
      <c r="M203" s="150"/>
      <c r="T203" s="151"/>
      <c r="AT203" s="146" t="s">
        <v>126</v>
      </c>
      <c r="AU203" s="146" t="s">
        <v>81</v>
      </c>
      <c r="AV203" s="12" t="s">
        <v>81</v>
      </c>
      <c r="AW203" s="12" t="s">
        <v>28</v>
      </c>
      <c r="AX203" s="12" t="s">
        <v>72</v>
      </c>
      <c r="AY203" s="146" t="s">
        <v>118</v>
      </c>
    </row>
    <row r="204" spans="2:65" s="12" customFormat="1">
      <c r="B204" s="144"/>
      <c r="D204" s="145" t="s">
        <v>126</v>
      </c>
      <c r="E204" s="146" t="s">
        <v>1</v>
      </c>
      <c r="F204" s="147" t="s">
        <v>223</v>
      </c>
      <c r="H204" s="148">
        <v>42.500999999999998</v>
      </c>
      <c r="I204" s="149"/>
      <c r="L204" s="144"/>
      <c r="M204" s="150"/>
      <c r="T204" s="151"/>
      <c r="AT204" s="146" t="s">
        <v>126</v>
      </c>
      <c r="AU204" s="146" t="s">
        <v>81</v>
      </c>
      <c r="AV204" s="12" t="s">
        <v>81</v>
      </c>
      <c r="AW204" s="12" t="s">
        <v>28</v>
      </c>
      <c r="AX204" s="12" t="s">
        <v>72</v>
      </c>
      <c r="AY204" s="146" t="s">
        <v>118</v>
      </c>
    </row>
    <row r="205" spans="2:65" s="12" customFormat="1">
      <c r="B205" s="144"/>
      <c r="D205" s="145" t="s">
        <v>126</v>
      </c>
      <c r="E205" s="146" t="s">
        <v>1</v>
      </c>
      <c r="F205" s="147" t="s">
        <v>224</v>
      </c>
      <c r="H205" s="148">
        <v>19.193999999999999</v>
      </c>
      <c r="I205" s="149"/>
      <c r="L205" s="144"/>
      <c r="M205" s="150"/>
      <c r="T205" s="151"/>
      <c r="AT205" s="146" t="s">
        <v>126</v>
      </c>
      <c r="AU205" s="146" t="s">
        <v>81</v>
      </c>
      <c r="AV205" s="12" t="s">
        <v>81</v>
      </c>
      <c r="AW205" s="12" t="s">
        <v>28</v>
      </c>
      <c r="AX205" s="12" t="s">
        <v>72</v>
      </c>
      <c r="AY205" s="146" t="s">
        <v>118</v>
      </c>
    </row>
    <row r="206" spans="2:65" s="12" customFormat="1" ht="33.75">
      <c r="B206" s="144"/>
      <c r="D206" s="145" t="s">
        <v>126</v>
      </c>
      <c r="E206" s="146" t="s">
        <v>1</v>
      </c>
      <c r="F206" s="147" t="s">
        <v>225</v>
      </c>
      <c r="H206" s="148">
        <v>272.06099999999998</v>
      </c>
      <c r="I206" s="149"/>
      <c r="L206" s="144"/>
      <c r="M206" s="150"/>
      <c r="T206" s="151"/>
      <c r="AT206" s="146" t="s">
        <v>126</v>
      </c>
      <c r="AU206" s="146" t="s">
        <v>81</v>
      </c>
      <c r="AV206" s="12" t="s">
        <v>81</v>
      </c>
      <c r="AW206" s="12" t="s">
        <v>28</v>
      </c>
      <c r="AX206" s="12" t="s">
        <v>72</v>
      </c>
      <c r="AY206" s="146" t="s">
        <v>118</v>
      </c>
    </row>
    <row r="207" spans="2:65" s="12" customFormat="1">
      <c r="B207" s="144"/>
      <c r="D207" s="145" t="s">
        <v>126</v>
      </c>
      <c r="E207" s="146" t="s">
        <v>1</v>
      </c>
      <c r="F207" s="147" t="s">
        <v>226</v>
      </c>
      <c r="H207" s="148">
        <v>14.702999999999999</v>
      </c>
      <c r="I207" s="149"/>
      <c r="L207" s="144"/>
      <c r="M207" s="150"/>
      <c r="T207" s="151"/>
      <c r="AT207" s="146" t="s">
        <v>126</v>
      </c>
      <c r="AU207" s="146" t="s">
        <v>81</v>
      </c>
      <c r="AV207" s="12" t="s">
        <v>81</v>
      </c>
      <c r="AW207" s="12" t="s">
        <v>28</v>
      </c>
      <c r="AX207" s="12" t="s">
        <v>72</v>
      </c>
      <c r="AY207" s="146" t="s">
        <v>118</v>
      </c>
    </row>
    <row r="208" spans="2:65" s="12" customFormat="1" ht="22.5">
      <c r="B208" s="144"/>
      <c r="D208" s="145" t="s">
        <v>126</v>
      </c>
      <c r="E208" s="146" t="s">
        <v>1</v>
      </c>
      <c r="F208" s="147" t="s">
        <v>227</v>
      </c>
      <c r="H208" s="148">
        <v>55.505000000000003</v>
      </c>
      <c r="I208" s="149"/>
      <c r="L208" s="144"/>
      <c r="M208" s="150"/>
      <c r="T208" s="151"/>
      <c r="AT208" s="146" t="s">
        <v>126</v>
      </c>
      <c r="AU208" s="146" t="s">
        <v>81</v>
      </c>
      <c r="AV208" s="12" t="s">
        <v>81</v>
      </c>
      <c r="AW208" s="12" t="s">
        <v>28</v>
      </c>
      <c r="AX208" s="12" t="s">
        <v>72</v>
      </c>
      <c r="AY208" s="146" t="s">
        <v>118</v>
      </c>
    </row>
    <row r="209" spans="2:51" s="12" customFormat="1" ht="22.5">
      <c r="B209" s="144"/>
      <c r="D209" s="145" t="s">
        <v>126</v>
      </c>
      <c r="E209" s="146" t="s">
        <v>1</v>
      </c>
      <c r="F209" s="147" t="s">
        <v>228</v>
      </c>
      <c r="H209" s="148">
        <v>123.60899999999999</v>
      </c>
      <c r="I209" s="149"/>
      <c r="L209" s="144"/>
      <c r="M209" s="150"/>
      <c r="T209" s="151"/>
      <c r="AT209" s="146" t="s">
        <v>126</v>
      </c>
      <c r="AU209" s="146" t="s">
        <v>81</v>
      </c>
      <c r="AV209" s="12" t="s">
        <v>81</v>
      </c>
      <c r="AW209" s="12" t="s">
        <v>28</v>
      </c>
      <c r="AX209" s="12" t="s">
        <v>72</v>
      </c>
      <c r="AY209" s="146" t="s">
        <v>118</v>
      </c>
    </row>
    <row r="210" spans="2:51" s="12" customFormat="1" ht="33.75">
      <c r="B210" s="144"/>
      <c r="D210" s="145" t="s">
        <v>126</v>
      </c>
      <c r="E210" s="146" t="s">
        <v>1</v>
      </c>
      <c r="F210" s="147" t="s">
        <v>229</v>
      </c>
      <c r="H210" s="148">
        <v>175.48400000000001</v>
      </c>
      <c r="I210" s="149"/>
      <c r="L210" s="144"/>
      <c r="M210" s="150"/>
      <c r="T210" s="151"/>
      <c r="AT210" s="146" t="s">
        <v>126</v>
      </c>
      <c r="AU210" s="146" t="s">
        <v>81</v>
      </c>
      <c r="AV210" s="12" t="s">
        <v>81</v>
      </c>
      <c r="AW210" s="12" t="s">
        <v>28</v>
      </c>
      <c r="AX210" s="12" t="s">
        <v>72</v>
      </c>
      <c r="AY210" s="146" t="s">
        <v>118</v>
      </c>
    </row>
    <row r="211" spans="2:51" s="12" customFormat="1" ht="22.5">
      <c r="B211" s="144"/>
      <c r="D211" s="145" t="s">
        <v>126</v>
      </c>
      <c r="E211" s="146" t="s">
        <v>1</v>
      </c>
      <c r="F211" s="147" t="s">
        <v>230</v>
      </c>
      <c r="H211" s="148">
        <v>161.15600000000001</v>
      </c>
      <c r="I211" s="149"/>
      <c r="L211" s="144"/>
      <c r="M211" s="150"/>
      <c r="T211" s="151"/>
      <c r="AT211" s="146" t="s">
        <v>126</v>
      </c>
      <c r="AU211" s="146" t="s">
        <v>81</v>
      </c>
      <c r="AV211" s="12" t="s">
        <v>81</v>
      </c>
      <c r="AW211" s="12" t="s">
        <v>28</v>
      </c>
      <c r="AX211" s="12" t="s">
        <v>72</v>
      </c>
      <c r="AY211" s="146" t="s">
        <v>118</v>
      </c>
    </row>
    <row r="212" spans="2:51" s="12" customFormat="1" ht="33.75">
      <c r="B212" s="144"/>
      <c r="D212" s="145" t="s">
        <v>126</v>
      </c>
      <c r="E212" s="146" t="s">
        <v>1</v>
      </c>
      <c r="F212" s="147" t="s">
        <v>231</v>
      </c>
      <c r="H212" s="148">
        <v>256.86599999999999</v>
      </c>
      <c r="I212" s="149"/>
      <c r="L212" s="144"/>
      <c r="M212" s="150"/>
      <c r="T212" s="151"/>
      <c r="AT212" s="146" t="s">
        <v>126</v>
      </c>
      <c r="AU212" s="146" t="s">
        <v>81</v>
      </c>
      <c r="AV212" s="12" t="s">
        <v>81</v>
      </c>
      <c r="AW212" s="12" t="s">
        <v>28</v>
      </c>
      <c r="AX212" s="12" t="s">
        <v>72</v>
      </c>
      <c r="AY212" s="146" t="s">
        <v>118</v>
      </c>
    </row>
    <row r="213" spans="2:51" s="12" customFormat="1">
      <c r="B213" s="144"/>
      <c r="D213" s="145" t="s">
        <v>126</v>
      </c>
      <c r="E213" s="146" t="s">
        <v>1</v>
      </c>
      <c r="F213" s="147" t="s">
        <v>232</v>
      </c>
      <c r="H213" s="148">
        <v>70.626000000000005</v>
      </c>
      <c r="I213" s="149"/>
      <c r="L213" s="144"/>
      <c r="M213" s="150"/>
      <c r="T213" s="151"/>
      <c r="AT213" s="146" t="s">
        <v>126</v>
      </c>
      <c r="AU213" s="146" t="s">
        <v>81</v>
      </c>
      <c r="AV213" s="12" t="s">
        <v>81</v>
      </c>
      <c r="AW213" s="12" t="s">
        <v>28</v>
      </c>
      <c r="AX213" s="12" t="s">
        <v>72</v>
      </c>
      <c r="AY213" s="146" t="s">
        <v>118</v>
      </c>
    </row>
    <row r="214" spans="2:51" s="15" customFormat="1">
      <c r="B214" s="165"/>
      <c r="D214" s="145" t="s">
        <v>126</v>
      </c>
      <c r="E214" s="166" t="s">
        <v>1</v>
      </c>
      <c r="F214" s="167" t="s">
        <v>233</v>
      </c>
      <c r="H214" s="168">
        <v>1729.2919999999999</v>
      </c>
      <c r="I214" s="169"/>
      <c r="L214" s="165"/>
      <c r="M214" s="170"/>
      <c r="T214" s="171"/>
      <c r="AT214" s="166" t="s">
        <v>126</v>
      </c>
      <c r="AU214" s="166" t="s">
        <v>81</v>
      </c>
      <c r="AV214" s="15" t="s">
        <v>135</v>
      </c>
      <c r="AW214" s="15" t="s">
        <v>28</v>
      </c>
      <c r="AX214" s="15" t="s">
        <v>72</v>
      </c>
      <c r="AY214" s="166" t="s">
        <v>118</v>
      </c>
    </row>
    <row r="215" spans="2:51" s="12" customFormat="1">
      <c r="B215" s="144"/>
      <c r="D215" s="145" t="s">
        <v>126</v>
      </c>
      <c r="E215" s="146" t="s">
        <v>1</v>
      </c>
      <c r="F215" s="147" t="s">
        <v>234</v>
      </c>
      <c r="H215" s="148">
        <v>361.90800000000002</v>
      </c>
      <c r="I215" s="149"/>
      <c r="L215" s="144"/>
      <c r="M215" s="150"/>
      <c r="T215" s="151"/>
      <c r="AT215" s="146" t="s">
        <v>126</v>
      </c>
      <c r="AU215" s="146" t="s">
        <v>81</v>
      </c>
      <c r="AV215" s="12" t="s">
        <v>81</v>
      </c>
      <c r="AW215" s="12" t="s">
        <v>28</v>
      </c>
      <c r="AX215" s="12" t="s">
        <v>72</v>
      </c>
      <c r="AY215" s="146" t="s">
        <v>118</v>
      </c>
    </row>
    <row r="216" spans="2:51" s="12" customFormat="1">
      <c r="B216" s="144"/>
      <c r="D216" s="145" t="s">
        <v>126</v>
      </c>
      <c r="E216" s="146" t="s">
        <v>1</v>
      </c>
      <c r="F216" s="147" t="s">
        <v>235</v>
      </c>
      <c r="H216" s="148">
        <v>141.791</v>
      </c>
      <c r="I216" s="149"/>
      <c r="L216" s="144"/>
      <c r="M216" s="150"/>
      <c r="T216" s="151"/>
      <c r="AT216" s="146" t="s">
        <v>126</v>
      </c>
      <c r="AU216" s="146" t="s">
        <v>81</v>
      </c>
      <c r="AV216" s="12" t="s">
        <v>81</v>
      </c>
      <c r="AW216" s="12" t="s">
        <v>28</v>
      </c>
      <c r="AX216" s="12" t="s">
        <v>72</v>
      </c>
      <c r="AY216" s="146" t="s">
        <v>118</v>
      </c>
    </row>
    <row r="217" spans="2:51" s="12" customFormat="1">
      <c r="B217" s="144"/>
      <c r="D217" s="145" t="s">
        <v>126</v>
      </c>
      <c r="E217" s="146" t="s">
        <v>1</v>
      </c>
      <c r="F217" s="147" t="s">
        <v>236</v>
      </c>
      <c r="H217" s="148">
        <v>100.663</v>
      </c>
      <c r="I217" s="149"/>
      <c r="L217" s="144"/>
      <c r="M217" s="150"/>
      <c r="T217" s="151"/>
      <c r="AT217" s="146" t="s">
        <v>126</v>
      </c>
      <c r="AU217" s="146" t="s">
        <v>81</v>
      </c>
      <c r="AV217" s="12" t="s">
        <v>81</v>
      </c>
      <c r="AW217" s="12" t="s">
        <v>28</v>
      </c>
      <c r="AX217" s="12" t="s">
        <v>72</v>
      </c>
      <c r="AY217" s="146" t="s">
        <v>118</v>
      </c>
    </row>
    <row r="218" spans="2:51" s="12" customFormat="1">
      <c r="B218" s="144"/>
      <c r="D218" s="145" t="s">
        <v>126</v>
      </c>
      <c r="E218" s="146" t="s">
        <v>1</v>
      </c>
      <c r="F218" s="147" t="s">
        <v>237</v>
      </c>
      <c r="H218" s="148">
        <v>216.17500000000001</v>
      </c>
      <c r="I218" s="149"/>
      <c r="L218" s="144"/>
      <c r="M218" s="150"/>
      <c r="T218" s="151"/>
      <c r="AT218" s="146" t="s">
        <v>126</v>
      </c>
      <c r="AU218" s="146" t="s">
        <v>81</v>
      </c>
      <c r="AV218" s="12" t="s">
        <v>81</v>
      </c>
      <c r="AW218" s="12" t="s">
        <v>28</v>
      </c>
      <c r="AX218" s="12" t="s">
        <v>72</v>
      </c>
      <c r="AY218" s="146" t="s">
        <v>118</v>
      </c>
    </row>
    <row r="219" spans="2:51" s="12" customFormat="1">
      <c r="B219" s="144"/>
      <c r="D219" s="145" t="s">
        <v>126</v>
      </c>
      <c r="E219" s="146" t="s">
        <v>1</v>
      </c>
      <c r="F219" s="147" t="s">
        <v>238</v>
      </c>
      <c r="H219" s="148">
        <v>40.289000000000001</v>
      </c>
      <c r="I219" s="149"/>
      <c r="L219" s="144"/>
      <c r="M219" s="150"/>
      <c r="T219" s="151"/>
      <c r="AT219" s="146" t="s">
        <v>126</v>
      </c>
      <c r="AU219" s="146" t="s">
        <v>81</v>
      </c>
      <c r="AV219" s="12" t="s">
        <v>81</v>
      </c>
      <c r="AW219" s="12" t="s">
        <v>28</v>
      </c>
      <c r="AX219" s="12" t="s">
        <v>72</v>
      </c>
      <c r="AY219" s="146" t="s">
        <v>118</v>
      </c>
    </row>
    <row r="220" spans="2:51" s="12" customFormat="1">
      <c r="B220" s="144"/>
      <c r="D220" s="145" t="s">
        <v>126</v>
      </c>
      <c r="E220" s="146" t="s">
        <v>1</v>
      </c>
      <c r="F220" s="147" t="s">
        <v>239</v>
      </c>
      <c r="H220" s="148">
        <v>15.538</v>
      </c>
      <c r="I220" s="149"/>
      <c r="L220" s="144"/>
      <c r="M220" s="150"/>
      <c r="T220" s="151"/>
      <c r="AT220" s="146" t="s">
        <v>126</v>
      </c>
      <c r="AU220" s="146" t="s">
        <v>81</v>
      </c>
      <c r="AV220" s="12" t="s">
        <v>81</v>
      </c>
      <c r="AW220" s="12" t="s">
        <v>28</v>
      </c>
      <c r="AX220" s="12" t="s">
        <v>72</v>
      </c>
      <c r="AY220" s="146" t="s">
        <v>118</v>
      </c>
    </row>
    <row r="221" spans="2:51" s="12" customFormat="1">
      <c r="B221" s="144"/>
      <c r="D221" s="145" t="s">
        <v>126</v>
      </c>
      <c r="E221" s="146" t="s">
        <v>1</v>
      </c>
      <c r="F221" s="147" t="s">
        <v>240</v>
      </c>
      <c r="H221" s="148">
        <v>16.545000000000002</v>
      </c>
      <c r="I221" s="149"/>
      <c r="L221" s="144"/>
      <c r="M221" s="150"/>
      <c r="T221" s="151"/>
      <c r="AT221" s="146" t="s">
        <v>126</v>
      </c>
      <c r="AU221" s="146" t="s">
        <v>81</v>
      </c>
      <c r="AV221" s="12" t="s">
        <v>81</v>
      </c>
      <c r="AW221" s="12" t="s">
        <v>28</v>
      </c>
      <c r="AX221" s="12" t="s">
        <v>72</v>
      </c>
      <c r="AY221" s="146" t="s">
        <v>118</v>
      </c>
    </row>
    <row r="222" spans="2:51" s="12" customFormat="1" ht="45">
      <c r="B222" s="144"/>
      <c r="D222" s="145" t="s">
        <v>126</v>
      </c>
      <c r="E222" s="146" t="s">
        <v>1</v>
      </c>
      <c r="F222" s="147" t="s">
        <v>241</v>
      </c>
      <c r="H222" s="148">
        <v>-166.042</v>
      </c>
      <c r="I222" s="149"/>
      <c r="L222" s="144"/>
      <c r="M222" s="150"/>
      <c r="T222" s="151"/>
      <c r="AT222" s="146" t="s">
        <v>126</v>
      </c>
      <c r="AU222" s="146" t="s">
        <v>81</v>
      </c>
      <c r="AV222" s="12" t="s">
        <v>81</v>
      </c>
      <c r="AW222" s="12" t="s">
        <v>28</v>
      </c>
      <c r="AX222" s="12" t="s">
        <v>72</v>
      </c>
      <c r="AY222" s="146" t="s">
        <v>118</v>
      </c>
    </row>
    <row r="223" spans="2:51" s="12" customFormat="1">
      <c r="B223" s="144"/>
      <c r="D223" s="145" t="s">
        <v>126</v>
      </c>
      <c r="E223" s="146" t="s">
        <v>1</v>
      </c>
      <c r="F223" s="147" t="s">
        <v>242</v>
      </c>
      <c r="H223" s="148">
        <v>-14.69</v>
      </c>
      <c r="I223" s="149"/>
      <c r="L223" s="144"/>
      <c r="M223" s="150"/>
      <c r="T223" s="151"/>
      <c r="AT223" s="146" t="s">
        <v>126</v>
      </c>
      <c r="AU223" s="146" t="s">
        <v>81</v>
      </c>
      <c r="AV223" s="12" t="s">
        <v>81</v>
      </c>
      <c r="AW223" s="12" t="s">
        <v>28</v>
      </c>
      <c r="AX223" s="12" t="s">
        <v>72</v>
      </c>
      <c r="AY223" s="146" t="s">
        <v>118</v>
      </c>
    </row>
    <row r="224" spans="2:51" s="12" customFormat="1">
      <c r="B224" s="144"/>
      <c r="D224" s="145" t="s">
        <v>126</v>
      </c>
      <c r="E224" s="146" t="s">
        <v>1</v>
      </c>
      <c r="F224" s="147" t="s">
        <v>243</v>
      </c>
      <c r="H224" s="148">
        <v>-8.6649999999999991</v>
      </c>
      <c r="I224" s="149"/>
      <c r="L224" s="144"/>
      <c r="M224" s="150"/>
      <c r="T224" s="151"/>
      <c r="AT224" s="146" t="s">
        <v>126</v>
      </c>
      <c r="AU224" s="146" t="s">
        <v>81</v>
      </c>
      <c r="AV224" s="12" t="s">
        <v>81</v>
      </c>
      <c r="AW224" s="12" t="s">
        <v>28</v>
      </c>
      <c r="AX224" s="12" t="s">
        <v>72</v>
      </c>
      <c r="AY224" s="146" t="s">
        <v>118</v>
      </c>
    </row>
    <row r="225" spans="2:65" s="12" customFormat="1">
      <c r="B225" s="144"/>
      <c r="D225" s="145" t="s">
        <v>126</v>
      </c>
      <c r="E225" s="146" t="s">
        <v>1</v>
      </c>
      <c r="F225" s="147" t="s">
        <v>244</v>
      </c>
      <c r="H225" s="148">
        <v>-1.5</v>
      </c>
      <c r="I225" s="149"/>
      <c r="L225" s="144"/>
      <c r="M225" s="150"/>
      <c r="T225" s="151"/>
      <c r="AT225" s="146" t="s">
        <v>126</v>
      </c>
      <c r="AU225" s="146" t="s">
        <v>81</v>
      </c>
      <c r="AV225" s="12" t="s">
        <v>81</v>
      </c>
      <c r="AW225" s="12" t="s">
        <v>28</v>
      </c>
      <c r="AX225" s="12" t="s">
        <v>72</v>
      </c>
      <c r="AY225" s="146" t="s">
        <v>118</v>
      </c>
    </row>
    <row r="226" spans="2:65" s="12" customFormat="1">
      <c r="B226" s="144"/>
      <c r="D226" s="145" t="s">
        <v>126</v>
      </c>
      <c r="E226" s="146" t="s">
        <v>1</v>
      </c>
      <c r="F226" s="147" t="s">
        <v>245</v>
      </c>
      <c r="H226" s="148">
        <v>-8.3439999999999994</v>
      </c>
      <c r="I226" s="149"/>
      <c r="L226" s="144"/>
      <c r="M226" s="150"/>
      <c r="T226" s="151"/>
      <c r="AT226" s="146" t="s">
        <v>126</v>
      </c>
      <c r="AU226" s="146" t="s">
        <v>81</v>
      </c>
      <c r="AV226" s="12" t="s">
        <v>81</v>
      </c>
      <c r="AW226" s="12" t="s">
        <v>28</v>
      </c>
      <c r="AX226" s="12" t="s">
        <v>72</v>
      </c>
      <c r="AY226" s="146" t="s">
        <v>118</v>
      </c>
    </row>
    <row r="227" spans="2:65" s="15" customFormat="1">
      <c r="B227" s="165"/>
      <c r="D227" s="145" t="s">
        <v>126</v>
      </c>
      <c r="E227" s="166" t="s">
        <v>1</v>
      </c>
      <c r="F227" s="167" t="s">
        <v>233</v>
      </c>
      <c r="H227" s="168">
        <v>693.66800000000001</v>
      </c>
      <c r="I227" s="169"/>
      <c r="L227" s="165"/>
      <c r="M227" s="170"/>
      <c r="T227" s="171"/>
      <c r="AT227" s="166" t="s">
        <v>126</v>
      </c>
      <c r="AU227" s="166" t="s">
        <v>81</v>
      </c>
      <c r="AV227" s="15" t="s">
        <v>135</v>
      </c>
      <c r="AW227" s="15" t="s">
        <v>28</v>
      </c>
      <c r="AX227" s="15" t="s">
        <v>72</v>
      </c>
      <c r="AY227" s="166" t="s">
        <v>118</v>
      </c>
    </row>
    <row r="228" spans="2:65" s="12" customFormat="1">
      <c r="B228" s="144"/>
      <c r="D228" s="145" t="s">
        <v>126</v>
      </c>
      <c r="E228" s="146" t="s">
        <v>1</v>
      </c>
      <c r="F228" s="147" t="s">
        <v>246</v>
      </c>
      <c r="H228" s="148">
        <v>346.834</v>
      </c>
      <c r="I228" s="149"/>
      <c r="L228" s="144"/>
      <c r="M228" s="150"/>
      <c r="T228" s="151"/>
      <c r="AT228" s="146" t="s">
        <v>126</v>
      </c>
      <c r="AU228" s="146" t="s">
        <v>81</v>
      </c>
      <c r="AV228" s="12" t="s">
        <v>81</v>
      </c>
      <c r="AW228" s="12" t="s">
        <v>28</v>
      </c>
      <c r="AX228" s="12" t="s">
        <v>77</v>
      </c>
      <c r="AY228" s="146" t="s">
        <v>118</v>
      </c>
    </row>
    <row r="229" spans="2:65" s="1" customFormat="1" ht="33" customHeight="1">
      <c r="B229" s="129"/>
      <c r="C229" s="130" t="s">
        <v>247</v>
      </c>
      <c r="D229" s="130" t="s">
        <v>120</v>
      </c>
      <c r="E229" s="131" t="s">
        <v>248</v>
      </c>
      <c r="F229" s="132" t="s">
        <v>249</v>
      </c>
      <c r="G229" s="133" t="s">
        <v>219</v>
      </c>
      <c r="H229" s="134">
        <v>277.46699999999998</v>
      </c>
      <c r="I229" s="135"/>
      <c r="J229" s="136">
        <f>ROUND(I229*H229,2)</f>
        <v>0</v>
      </c>
      <c r="K229" s="137"/>
      <c r="L229" s="32"/>
      <c r="M229" s="138" t="s">
        <v>1</v>
      </c>
      <c r="N229" s="139" t="s">
        <v>37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124</v>
      </c>
      <c r="AT229" s="142" t="s">
        <v>120</v>
      </c>
      <c r="AU229" s="142" t="s">
        <v>81</v>
      </c>
      <c r="AY229" s="17" t="s">
        <v>118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77</v>
      </c>
      <c r="BK229" s="143">
        <f>ROUND(I229*H229,2)</f>
        <v>0</v>
      </c>
      <c r="BL229" s="17" t="s">
        <v>124</v>
      </c>
      <c r="BM229" s="142" t="s">
        <v>250</v>
      </c>
    </row>
    <row r="230" spans="2:65" s="12" customFormat="1">
      <c r="B230" s="144"/>
      <c r="D230" s="145" t="s">
        <v>126</v>
      </c>
      <c r="E230" s="146" t="s">
        <v>1</v>
      </c>
      <c r="F230" s="147" t="s">
        <v>251</v>
      </c>
      <c r="H230" s="148">
        <v>277.46699999999998</v>
      </c>
      <c r="I230" s="149"/>
      <c r="L230" s="144"/>
      <c r="M230" s="150"/>
      <c r="T230" s="151"/>
      <c r="AT230" s="146" t="s">
        <v>126</v>
      </c>
      <c r="AU230" s="146" t="s">
        <v>81</v>
      </c>
      <c r="AV230" s="12" t="s">
        <v>81</v>
      </c>
      <c r="AW230" s="12" t="s">
        <v>28</v>
      </c>
      <c r="AX230" s="12" t="s">
        <v>77</v>
      </c>
      <c r="AY230" s="146" t="s">
        <v>118</v>
      </c>
    </row>
    <row r="231" spans="2:65" s="1" customFormat="1" ht="33" customHeight="1">
      <c r="B231" s="129"/>
      <c r="C231" s="130" t="s">
        <v>252</v>
      </c>
      <c r="D231" s="130" t="s">
        <v>120</v>
      </c>
      <c r="E231" s="131" t="s">
        <v>253</v>
      </c>
      <c r="F231" s="132" t="s">
        <v>254</v>
      </c>
      <c r="G231" s="133" t="s">
        <v>219</v>
      </c>
      <c r="H231" s="134">
        <v>69.367000000000004</v>
      </c>
      <c r="I231" s="135"/>
      <c r="J231" s="136">
        <f>ROUND(I231*H231,2)</f>
        <v>0</v>
      </c>
      <c r="K231" s="137"/>
      <c r="L231" s="32"/>
      <c r="M231" s="138" t="s">
        <v>1</v>
      </c>
      <c r="N231" s="139" t="s">
        <v>37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124</v>
      </c>
      <c r="AT231" s="142" t="s">
        <v>120</v>
      </c>
      <c r="AU231" s="142" t="s">
        <v>81</v>
      </c>
      <c r="AY231" s="17" t="s">
        <v>118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77</v>
      </c>
      <c r="BK231" s="143">
        <f>ROUND(I231*H231,2)</f>
        <v>0</v>
      </c>
      <c r="BL231" s="17" t="s">
        <v>124</v>
      </c>
      <c r="BM231" s="142" t="s">
        <v>255</v>
      </c>
    </row>
    <row r="232" spans="2:65" s="12" customFormat="1">
      <c r="B232" s="144"/>
      <c r="D232" s="145" t="s">
        <v>126</v>
      </c>
      <c r="E232" s="146" t="s">
        <v>1</v>
      </c>
      <c r="F232" s="147" t="s">
        <v>256</v>
      </c>
      <c r="H232" s="148">
        <v>69.367000000000004</v>
      </c>
      <c r="I232" s="149"/>
      <c r="L232" s="144"/>
      <c r="M232" s="150"/>
      <c r="T232" s="151"/>
      <c r="AT232" s="146" t="s">
        <v>126</v>
      </c>
      <c r="AU232" s="146" t="s">
        <v>81</v>
      </c>
      <c r="AV232" s="12" t="s">
        <v>81</v>
      </c>
      <c r="AW232" s="12" t="s">
        <v>28</v>
      </c>
      <c r="AX232" s="12" t="s">
        <v>77</v>
      </c>
      <c r="AY232" s="146" t="s">
        <v>118</v>
      </c>
    </row>
    <row r="233" spans="2:65" s="1" customFormat="1" ht="24.2" customHeight="1">
      <c r="B233" s="129"/>
      <c r="C233" s="130" t="s">
        <v>257</v>
      </c>
      <c r="D233" s="130" t="s">
        <v>120</v>
      </c>
      <c r="E233" s="131" t="s">
        <v>258</v>
      </c>
      <c r="F233" s="132" t="s">
        <v>259</v>
      </c>
      <c r="G233" s="133" t="s">
        <v>219</v>
      </c>
      <c r="H233" s="134">
        <v>208.1</v>
      </c>
      <c r="I233" s="135"/>
      <c r="J233" s="136">
        <f>ROUND(I233*H233,2)</f>
        <v>0</v>
      </c>
      <c r="K233" s="137"/>
      <c r="L233" s="32"/>
      <c r="M233" s="138" t="s">
        <v>1</v>
      </c>
      <c r="N233" s="139" t="s">
        <v>37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124</v>
      </c>
      <c r="AT233" s="142" t="s">
        <v>120</v>
      </c>
      <c r="AU233" s="142" t="s">
        <v>81</v>
      </c>
      <c r="AY233" s="17" t="s">
        <v>118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77</v>
      </c>
      <c r="BK233" s="143">
        <f>ROUND(I233*H233,2)</f>
        <v>0</v>
      </c>
      <c r="BL233" s="17" t="s">
        <v>124</v>
      </c>
      <c r="BM233" s="142" t="s">
        <v>260</v>
      </c>
    </row>
    <row r="234" spans="2:65" s="12" customFormat="1">
      <c r="B234" s="144"/>
      <c r="D234" s="145" t="s">
        <v>126</v>
      </c>
      <c r="E234" s="146" t="s">
        <v>1</v>
      </c>
      <c r="F234" s="147" t="s">
        <v>261</v>
      </c>
      <c r="H234" s="148">
        <v>208.1</v>
      </c>
      <c r="I234" s="149"/>
      <c r="L234" s="144"/>
      <c r="M234" s="150"/>
      <c r="T234" s="151"/>
      <c r="AT234" s="146" t="s">
        <v>126</v>
      </c>
      <c r="AU234" s="146" t="s">
        <v>81</v>
      </c>
      <c r="AV234" s="12" t="s">
        <v>81</v>
      </c>
      <c r="AW234" s="12" t="s">
        <v>28</v>
      </c>
      <c r="AX234" s="12" t="s">
        <v>77</v>
      </c>
      <c r="AY234" s="146" t="s">
        <v>118</v>
      </c>
    </row>
    <row r="235" spans="2:65" s="1" customFormat="1" ht="21.75" customHeight="1">
      <c r="B235" s="129"/>
      <c r="C235" s="130" t="s">
        <v>262</v>
      </c>
      <c r="D235" s="130" t="s">
        <v>120</v>
      </c>
      <c r="E235" s="131" t="s">
        <v>263</v>
      </c>
      <c r="F235" s="132" t="s">
        <v>264</v>
      </c>
      <c r="G235" s="133" t="s">
        <v>123</v>
      </c>
      <c r="H235" s="134">
        <v>666.73800000000006</v>
      </c>
      <c r="I235" s="135"/>
      <c r="J235" s="136">
        <f>ROUND(I235*H235,2)</f>
        <v>0</v>
      </c>
      <c r="K235" s="137"/>
      <c r="L235" s="32"/>
      <c r="M235" s="138" t="s">
        <v>1</v>
      </c>
      <c r="N235" s="139" t="s">
        <v>37</v>
      </c>
      <c r="P235" s="140">
        <f>O235*H235</f>
        <v>0</v>
      </c>
      <c r="Q235" s="140">
        <v>8.4000000000000003E-4</v>
      </c>
      <c r="R235" s="140">
        <f>Q235*H235</f>
        <v>0.56005992000000004</v>
      </c>
      <c r="S235" s="140">
        <v>0</v>
      </c>
      <c r="T235" s="141">
        <f>S235*H235</f>
        <v>0</v>
      </c>
      <c r="AR235" s="142" t="s">
        <v>124</v>
      </c>
      <c r="AT235" s="142" t="s">
        <v>120</v>
      </c>
      <c r="AU235" s="142" t="s">
        <v>81</v>
      </c>
      <c r="AY235" s="17" t="s">
        <v>118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77</v>
      </c>
      <c r="BK235" s="143">
        <f>ROUND(I235*H235,2)</f>
        <v>0</v>
      </c>
      <c r="BL235" s="17" t="s">
        <v>124</v>
      </c>
      <c r="BM235" s="142" t="s">
        <v>265</v>
      </c>
    </row>
    <row r="236" spans="2:65" s="12" customFormat="1" ht="33.75">
      <c r="B236" s="144"/>
      <c r="D236" s="145" t="s">
        <v>126</v>
      </c>
      <c r="E236" s="146" t="s">
        <v>1</v>
      </c>
      <c r="F236" s="147" t="s">
        <v>225</v>
      </c>
      <c r="H236" s="148">
        <v>272.06099999999998</v>
      </c>
      <c r="I236" s="149"/>
      <c r="L236" s="144"/>
      <c r="M236" s="150"/>
      <c r="T236" s="151"/>
      <c r="AT236" s="146" t="s">
        <v>126</v>
      </c>
      <c r="AU236" s="146" t="s">
        <v>81</v>
      </c>
      <c r="AV236" s="12" t="s">
        <v>81</v>
      </c>
      <c r="AW236" s="12" t="s">
        <v>28</v>
      </c>
      <c r="AX236" s="12" t="s">
        <v>72</v>
      </c>
      <c r="AY236" s="146" t="s">
        <v>118</v>
      </c>
    </row>
    <row r="237" spans="2:65" s="12" customFormat="1">
      <c r="B237" s="144"/>
      <c r="D237" s="145" t="s">
        <v>126</v>
      </c>
      <c r="E237" s="146" t="s">
        <v>1</v>
      </c>
      <c r="F237" s="147" t="s">
        <v>226</v>
      </c>
      <c r="H237" s="148">
        <v>14.702999999999999</v>
      </c>
      <c r="I237" s="149"/>
      <c r="L237" s="144"/>
      <c r="M237" s="150"/>
      <c r="T237" s="151"/>
      <c r="AT237" s="146" t="s">
        <v>126</v>
      </c>
      <c r="AU237" s="146" t="s">
        <v>81</v>
      </c>
      <c r="AV237" s="12" t="s">
        <v>81</v>
      </c>
      <c r="AW237" s="12" t="s">
        <v>28</v>
      </c>
      <c r="AX237" s="12" t="s">
        <v>72</v>
      </c>
      <c r="AY237" s="146" t="s">
        <v>118</v>
      </c>
    </row>
    <row r="238" spans="2:65" s="12" customFormat="1" ht="22.5">
      <c r="B238" s="144"/>
      <c r="D238" s="145" t="s">
        <v>126</v>
      </c>
      <c r="E238" s="146" t="s">
        <v>1</v>
      </c>
      <c r="F238" s="147" t="s">
        <v>227</v>
      </c>
      <c r="H238" s="148">
        <v>55.505000000000003</v>
      </c>
      <c r="I238" s="149"/>
      <c r="L238" s="144"/>
      <c r="M238" s="150"/>
      <c r="T238" s="151"/>
      <c r="AT238" s="146" t="s">
        <v>126</v>
      </c>
      <c r="AU238" s="146" t="s">
        <v>81</v>
      </c>
      <c r="AV238" s="12" t="s">
        <v>81</v>
      </c>
      <c r="AW238" s="12" t="s">
        <v>28</v>
      </c>
      <c r="AX238" s="12" t="s">
        <v>72</v>
      </c>
      <c r="AY238" s="146" t="s">
        <v>118</v>
      </c>
    </row>
    <row r="239" spans="2:65" s="12" customFormat="1" ht="33.75">
      <c r="B239" s="144"/>
      <c r="D239" s="145" t="s">
        <v>126</v>
      </c>
      <c r="E239" s="146" t="s">
        <v>1</v>
      </c>
      <c r="F239" s="147" t="s">
        <v>229</v>
      </c>
      <c r="H239" s="148">
        <v>175.48400000000001</v>
      </c>
      <c r="I239" s="149"/>
      <c r="L239" s="144"/>
      <c r="M239" s="150"/>
      <c r="T239" s="151"/>
      <c r="AT239" s="146" t="s">
        <v>126</v>
      </c>
      <c r="AU239" s="146" t="s">
        <v>81</v>
      </c>
      <c r="AV239" s="12" t="s">
        <v>81</v>
      </c>
      <c r="AW239" s="12" t="s">
        <v>28</v>
      </c>
      <c r="AX239" s="12" t="s">
        <v>72</v>
      </c>
      <c r="AY239" s="146" t="s">
        <v>118</v>
      </c>
    </row>
    <row r="240" spans="2:65" s="12" customFormat="1" ht="22.5">
      <c r="B240" s="144"/>
      <c r="D240" s="145" t="s">
        <v>126</v>
      </c>
      <c r="E240" s="146" t="s">
        <v>1</v>
      </c>
      <c r="F240" s="147" t="s">
        <v>230</v>
      </c>
      <c r="H240" s="148">
        <v>161.15600000000001</v>
      </c>
      <c r="I240" s="149"/>
      <c r="L240" s="144"/>
      <c r="M240" s="150"/>
      <c r="T240" s="151"/>
      <c r="AT240" s="146" t="s">
        <v>126</v>
      </c>
      <c r="AU240" s="146" t="s">
        <v>81</v>
      </c>
      <c r="AV240" s="12" t="s">
        <v>81</v>
      </c>
      <c r="AW240" s="12" t="s">
        <v>28</v>
      </c>
      <c r="AX240" s="12" t="s">
        <v>72</v>
      </c>
      <c r="AY240" s="146" t="s">
        <v>118</v>
      </c>
    </row>
    <row r="241" spans="2:65" s="12" customFormat="1" ht="33.75">
      <c r="B241" s="144"/>
      <c r="D241" s="145" t="s">
        <v>126</v>
      </c>
      <c r="E241" s="146" t="s">
        <v>1</v>
      </c>
      <c r="F241" s="147" t="s">
        <v>231</v>
      </c>
      <c r="H241" s="148">
        <v>256.86599999999999</v>
      </c>
      <c r="I241" s="149"/>
      <c r="L241" s="144"/>
      <c r="M241" s="150"/>
      <c r="T241" s="151"/>
      <c r="AT241" s="146" t="s">
        <v>126</v>
      </c>
      <c r="AU241" s="146" t="s">
        <v>81</v>
      </c>
      <c r="AV241" s="12" t="s">
        <v>81</v>
      </c>
      <c r="AW241" s="12" t="s">
        <v>28</v>
      </c>
      <c r="AX241" s="12" t="s">
        <v>72</v>
      </c>
      <c r="AY241" s="146" t="s">
        <v>118</v>
      </c>
    </row>
    <row r="242" spans="2:65" s="12" customFormat="1">
      <c r="B242" s="144"/>
      <c r="D242" s="145" t="s">
        <v>126</v>
      </c>
      <c r="E242" s="146" t="s">
        <v>1</v>
      </c>
      <c r="F242" s="147" t="s">
        <v>232</v>
      </c>
      <c r="H242" s="148">
        <v>70.626000000000005</v>
      </c>
      <c r="I242" s="149"/>
      <c r="L242" s="144"/>
      <c r="M242" s="150"/>
      <c r="T242" s="151"/>
      <c r="AT242" s="146" t="s">
        <v>126</v>
      </c>
      <c r="AU242" s="146" t="s">
        <v>81</v>
      </c>
      <c r="AV242" s="12" t="s">
        <v>81</v>
      </c>
      <c r="AW242" s="12" t="s">
        <v>28</v>
      </c>
      <c r="AX242" s="12" t="s">
        <v>72</v>
      </c>
      <c r="AY242" s="146" t="s">
        <v>118</v>
      </c>
    </row>
    <row r="243" spans="2:65" s="12" customFormat="1" ht="22.5">
      <c r="B243" s="144"/>
      <c r="D243" s="145" t="s">
        <v>126</v>
      </c>
      <c r="E243" s="146" t="s">
        <v>1</v>
      </c>
      <c r="F243" s="147" t="s">
        <v>266</v>
      </c>
      <c r="H243" s="148">
        <v>666.73800000000006</v>
      </c>
      <c r="I243" s="149"/>
      <c r="L243" s="144"/>
      <c r="M243" s="150"/>
      <c r="T243" s="151"/>
      <c r="AT243" s="146" t="s">
        <v>126</v>
      </c>
      <c r="AU243" s="146" t="s">
        <v>81</v>
      </c>
      <c r="AV243" s="12" t="s">
        <v>81</v>
      </c>
      <c r="AW243" s="12" t="s">
        <v>28</v>
      </c>
      <c r="AX243" s="12" t="s">
        <v>77</v>
      </c>
      <c r="AY243" s="146" t="s">
        <v>118</v>
      </c>
    </row>
    <row r="244" spans="2:65" s="1" customFormat="1" ht="24.2" customHeight="1">
      <c r="B244" s="129"/>
      <c r="C244" s="130" t="s">
        <v>267</v>
      </c>
      <c r="D244" s="130" t="s">
        <v>120</v>
      </c>
      <c r="E244" s="131" t="s">
        <v>268</v>
      </c>
      <c r="F244" s="132" t="s">
        <v>269</v>
      </c>
      <c r="G244" s="133" t="s">
        <v>123</v>
      </c>
      <c r="H244" s="134">
        <v>722.89099999999996</v>
      </c>
      <c r="I244" s="135"/>
      <c r="J244" s="136">
        <f>ROUND(I244*H244,2)</f>
        <v>0</v>
      </c>
      <c r="K244" s="137"/>
      <c r="L244" s="32"/>
      <c r="M244" s="138" t="s">
        <v>1</v>
      </c>
      <c r="N244" s="139" t="s">
        <v>37</v>
      </c>
      <c r="P244" s="140">
        <f>O244*H244</f>
        <v>0</v>
      </c>
      <c r="Q244" s="140">
        <v>8.4999999999999995E-4</v>
      </c>
      <c r="R244" s="140">
        <f>Q244*H244</f>
        <v>0.6144573499999999</v>
      </c>
      <c r="S244" s="140">
        <v>0</v>
      </c>
      <c r="T244" s="141">
        <f>S244*H244</f>
        <v>0</v>
      </c>
      <c r="AR244" s="142" t="s">
        <v>124</v>
      </c>
      <c r="AT244" s="142" t="s">
        <v>120</v>
      </c>
      <c r="AU244" s="142" t="s">
        <v>81</v>
      </c>
      <c r="AY244" s="17" t="s">
        <v>118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77</v>
      </c>
      <c r="BK244" s="143">
        <f>ROUND(I244*H244,2)</f>
        <v>0</v>
      </c>
      <c r="BL244" s="17" t="s">
        <v>124</v>
      </c>
      <c r="BM244" s="142" t="s">
        <v>270</v>
      </c>
    </row>
    <row r="245" spans="2:65" s="12" customFormat="1" ht="45">
      <c r="B245" s="144"/>
      <c r="D245" s="145" t="s">
        <v>126</v>
      </c>
      <c r="E245" s="146" t="s">
        <v>1</v>
      </c>
      <c r="F245" s="147" t="s">
        <v>221</v>
      </c>
      <c r="H245" s="148">
        <v>501.47899999999998</v>
      </c>
      <c r="I245" s="149"/>
      <c r="L245" s="144"/>
      <c r="M245" s="150"/>
      <c r="T245" s="151"/>
      <c r="AT245" s="146" t="s">
        <v>126</v>
      </c>
      <c r="AU245" s="146" t="s">
        <v>81</v>
      </c>
      <c r="AV245" s="12" t="s">
        <v>81</v>
      </c>
      <c r="AW245" s="12" t="s">
        <v>28</v>
      </c>
      <c r="AX245" s="12" t="s">
        <v>72</v>
      </c>
      <c r="AY245" s="146" t="s">
        <v>118</v>
      </c>
    </row>
    <row r="246" spans="2:65" s="12" customFormat="1">
      <c r="B246" s="144"/>
      <c r="D246" s="145" t="s">
        <v>126</v>
      </c>
      <c r="E246" s="146" t="s">
        <v>1</v>
      </c>
      <c r="F246" s="147" t="s">
        <v>222</v>
      </c>
      <c r="H246" s="148">
        <v>36.107999999999997</v>
      </c>
      <c r="I246" s="149"/>
      <c r="L246" s="144"/>
      <c r="M246" s="150"/>
      <c r="T246" s="151"/>
      <c r="AT246" s="146" t="s">
        <v>126</v>
      </c>
      <c r="AU246" s="146" t="s">
        <v>81</v>
      </c>
      <c r="AV246" s="12" t="s">
        <v>81</v>
      </c>
      <c r="AW246" s="12" t="s">
        <v>28</v>
      </c>
      <c r="AX246" s="12" t="s">
        <v>72</v>
      </c>
      <c r="AY246" s="146" t="s">
        <v>118</v>
      </c>
    </row>
    <row r="247" spans="2:65" s="12" customFormat="1">
      <c r="B247" s="144"/>
      <c r="D247" s="145" t="s">
        <v>126</v>
      </c>
      <c r="E247" s="146" t="s">
        <v>1</v>
      </c>
      <c r="F247" s="147" t="s">
        <v>223</v>
      </c>
      <c r="H247" s="148">
        <v>42.500999999999998</v>
      </c>
      <c r="I247" s="149"/>
      <c r="L247" s="144"/>
      <c r="M247" s="150"/>
      <c r="T247" s="151"/>
      <c r="AT247" s="146" t="s">
        <v>126</v>
      </c>
      <c r="AU247" s="146" t="s">
        <v>81</v>
      </c>
      <c r="AV247" s="12" t="s">
        <v>81</v>
      </c>
      <c r="AW247" s="12" t="s">
        <v>28</v>
      </c>
      <c r="AX247" s="12" t="s">
        <v>72</v>
      </c>
      <c r="AY247" s="146" t="s">
        <v>118</v>
      </c>
    </row>
    <row r="248" spans="2:65" s="12" customFormat="1">
      <c r="B248" s="144"/>
      <c r="D248" s="145" t="s">
        <v>126</v>
      </c>
      <c r="E248" s="146" t="s">
        <v>1</v>
      </c>
      <c r="F248" s="147" t="s">
        <v>224</v>
      </c>
      <c r="H248" s="148">
        <v>19.193999999999999</v>
      </c>
      <c r="I248" s="149"/>
      <c r="L248" s="144"/>
      <c r="M248" s="150"/>
      <c r="T248" s="151"/>
      <c r="AT248" s="146" t="s">
        <v>126</v>
      </c>
      <c r="AU248" s="146" t="s">
        <v>81</v>
      </c>
      <c r="AV248" s="12" t="s">
        <v>81</v>
      </c>
      <c r="AW248" s="12" t="s">
        <v>28</v>
      </c>
      <c r="AX248" s="12" t="s">
        <v>72</v>
      </c>
      <c r="AY248" s="146" t="s">
        <v>118</v>
      </c>
    </row>
    <row r="249" spans="2:65" s="12" customFormat="1" ht="22.5">
      <c r="B249" s="144"/>
      <c r="D249" s="145" t="s">
        <v>126</v>
      </c>
      <c r="E249" s="146" t="s">
        <v>1</v>
      </c>
      <c r="F249" s="147" t="s">
        <v>228</v>
      </c>
      <c r="H249" s="148">
        <v>123.60899999999999</v>
      </c>
      <c r="I249" s="149"/>
      <c r="L249" s="144"/>
      <c r="M249" s="150"/>
      <c r="T249" s="151"/>
      <c r="AT249" s="146" t="s">
        <v>126</v>
      </c>
      <c r="AU249" s="146" t="s">
        <v>81</v>
      </c>
      <c r="AV249" s="12" t="s">
        <v>81</v>
      </c>
      <c r="AW249" s="12" t="s">
        <v>28</v>
      </c>
      <c r="AX249" s="12" t="s">
        <v>72</v>
      </c>
      <c r="AY249" s="146" t="s">
        <v>118</v>
      </c>
    </row>
    <row r="250" spans="2:65" s="13" customFormat="1">
      <c r="B250" s="152"/>
      <c r="D250" s="145" t="s">
        <v>126</v>
      </c>
      <c r="E250" s="153" t="s">
        <v>1</v>
      </c>
      <c r="F250" s="154" t="s">
        <v>129</v>
      </c>
      <c r="H250" s="155">
        <v>722.89099999999996</v>
      </c>
      <c r="I250" s="156"/>
      <c r="L250" s="152"/>
      <c r="M250" s="157"/>
      <c r="T250" s="158"/>
      <c r="AT250" s="153" t="s">
        <v>126</v>
      </c>
      <c r="AU250" s="153" t="s">
        <v>81</v>
      </c>
      <c r="AV250" s="13" t="s">
        <v>124</v>
      </c>
      <c r="AW250" s="13" t="s">
        <v>28</v>
      </c>
      <c r="AX250" s="13" t="s">
        <v>77</v>
      </c>
      <c r="AY250" s="153" t="s">
        <v>118</v>
      </c>
    </row>
    <row r="251" spans="2:65" s="1" customFormat="1" ht="24.2" customHeight="1">
      <c r="B251" s="129"/>
      <c r="C251" s="130" t="s">
        <v>7</v>
      </c>
      <c r="D251" s="130" t="s">
        <v>120</v>
      </c>
      <c r="E251" s="131" t="s">
        <v>271</v>
      </c>
      <c r="F251" s="132" t="s">
        <v>272</v>
      </c>
      <c r="G251" s="133" t="s">
        <v>123</v>
      </c>
      <c r="H251" s="134">
        <v>666.73800000000006</v>
      </c>
      <c r="I251" s="135"/>
      <c r="J251" s="136">
        <f>ROUND(I251*H251,2)</f>
        <v>0</v>
      </c>
      <c r="K251" s="137"/>
      <c r="L251" s="32"/>
      <c r="M251" s="138" t="s">
        <v>1</v>
      </c>
      <c r="N251" s="139" t="s">
        <v>37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124</v>
      </c>
      <c r="AT251" s="142" t="s">
        <v>120</v>
      </c>
      <c r="AU251" s="142" t="s">
        <v>81</v>
      </c>
      <c r="AY251" s="17" t="s">
        <v>118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77</v>
      </c>
      <c r="BK251" s="143">
        <f>ROUND(I251*H251,2)</f>
        <v>0</v>
      </c>
      <c r="BL251" s="17" t="s">
        <v>124</v>
      </c>
      <c r="BM251" s="142" t="s">
        <v>273</v>
      </c>
    </row>
    <row r="252" spans="2:65" s="1" customFormat="1" ht="24.2" customHeight="1">
      <c r="B252" s="129"/>
      <c r="C252" s="130" t="s">
        <v>274</v>
      </c>
      <c r="D252" s="130" t="s">
        <v>120</v>
      </c>
      <c r="E252" s="131" t="s">
        <v>275</v>
      </c>
      <c r="F252" s="132" t="s">
        <v>276</v>
      </c>
      <c r="G252" s="133" t="s">
        <v>123</v>
      </c>
      <c r="H252" s="134">
        <v>722.89099999999996</v>
      </c>
      <c r="I252" s="135"/>
      <c r="J252" s="136">
        <f>ROUND(I252*H252,2)</f>
        <v>0</v>
      </c>
      <c r="K252" s="137"/>
      <c r="L252" s="32"/>
      <c r="M252" s="138" t="s">
        <v>1</v>
      </c>
      <c r="N252" s="139" t="s">
        <v>37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124</v>
      </c>
      <c r="AT252" s="142" t="s">
        <v>120</v>
      </c>
      <c r="AU252" s="142" t="s">
        <v>81</v>
      </c>
      <c r="AY252" s="17" t="s">
        <v>118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77</v>
      </c>
      <c r="BK252" s="143">
        <f>ROUND(I252*H252,2)</f>
        <v>0</v>
      </c>
      <c r="BL252" s="17" t="s">
        <v>124</v>
      </c>
      <c r="BM252" s="142" t="s">
        <v>277</v>
      </c>
    </row>
    <row r="253" spans="2:65" s="1" customFormat="1" ht="37.700000000000003" customHeight="1">
      <c r="B253" s="129"/>
      <c r="C253" s="130" t="s">
        <v>278</v>
      </c>
      <c r="D253" s="130" t="s">
        <v>120</v>
      </c>
      <c r="E253" s="131" t="s">
        <v>279</v>
      </c>
      <c r="F253" s="132" t="s">
        <v>280</v>
      </c>
      <c r="G253" s="133" t="s">
        <v>219</v>
      </c>
      <c r="H253" s="134">
        <v>693.66800000000001</v>
      </c>
      <c r="I253" s="135"/>
      <c r="J253" s="136">
        <f>ROUND(I253*H253,2)</f>
        <v>0</v>
      </c>
      <c r="K253" s="137"/>
      <c r="L253" s="32"/>
      <c r="M253" s="138" t="s">
        <v>1</v>
      </c>
      <c r="N253" s="139" t="s">
        <v>37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124</v>
      </c>
      <c r="AT253" s="142" t="s">
        <v>120</v>
      </c>
      <c r="AU253" s="142" t="s">
        <v>81</v>
      </c>
      <c r="AY253" s="17" t="s">
        <v>118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77</v>
      </c>
      <c r="BK253" s="143">
        <f>ROUND(I253*H253,2)</f>
        <v>0</v>
      </c>
      <c r="BL253" s="17" t="s">
        <v>124</v>
      </c>
      <c r="BM253" s="142" t="s">
        <v>281</v>
      </c>
    </row>
    <row r="254" spans="2:65" s="12" customFormat="1">
      <c r="B254" s="144"/>
      <c r="D254" s="145" t="s">
        <v>126</v>
      </c>
      <c r="E254" s="146" t="s">
        <v>1</v>
      </c>
      <c r="F254" s="147" t="s">
        <v>282</v>
      </c>
      <c r="H254" s="148">
        <v>637.92499999999995</v>
      </c>
      <c r="I254" s="149"/>
      <c r="L254" s="144"/>
      <c r="M254" s="150"/>
      <c r="T254" s="151"/>
      <c r="AT254" s="146" t="s">
        <v>126</v>
      </c>
      <c r="AU254" s="146" t="s">
        <v>81</v>
      </c>
      <c r="AV254" s="12" t="s">
        <v>81</v>
      </c>
      <c r="AW254" s="12" t="s">
        <v>28</v>
      </c>
      <c r="AX254" s="12" t="s">
        <v>72</v>
      </c>
      <c r="AY254" s="146" t="s">
        <v>118</v>
      </c>
    </row>
    <row r="255" spans="2:65" s="12" customFormat="1" ht="22.5">
      <c r="B255" s="144"/>
      <c r="D255" s="145" t="s">
        <v>126</v>
      </c>
      <c r="E255" s="146" t="s">
        <v>1</v>
      </c>
      <c r="F255" s="147" t="s">
        <v>283</v>
      </c>
      <c r="H255" s="148">
        <v>693.66800000000001</v>
      </c>
      <c r="I255" s="149"/>
      <c r="L255" s="144"/>
      <c r="M255" s="150"/>
      <c r="T255" s="151"/>
      <c r="AT255" s="146" t="s">
        <v>126</v>
      </c>
      <c r="AU255" s="146" t="s">
        <v>81</v>
      </c>
      <c r="AV255" s="12" t="s">
        <v>81</v>
      </c>
      <c r="AW255" s="12" t="s">
        <v>28</v>
      </c>
      <c r="AX255" s="12" t="s">
        <v>77</v>
      </c>
      <c r="AY255" s="146" t="s">
        <v>118</v>
      </c>
    </row>
    <row r="256" spans="2:65" s="1" customFormat="1" ht="37.700000000000003" customHeight="1">
      <c r="B256" s="129"/>
      <c r="C256" s="130" t="s">
        <v>284</v>
      </c>
      <c r="D256" s="130" t="s">
        <v>120</v>
      </c>
      <c r="E256" s="131" t="s">
        <v>285</v>
      </c>
      <c r="F256" s="132" t="s">
        <v>286</v>
      </c>
      <c r="G256" s="133" t="s">
        <v>219</v>
      </c>
      <c r="H256" s="134">
        <v>582.18200000000002</v>
      </c>
      <c r="I256" s="135"/>
      <c r="J256" s="136">
        <f>ROUND(I256*H256,2)</f>
        <v>0</v>
      </c>
      <c r="K256" s="137"/>
      <c r="L256" s="32"/>
      <c r="M256" s="138" t="s">
        <v>1</v>
      </c>
      <c r="N256" s="139" t="s">
        <v>37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124</v>
      </c>
      <c r="AT256" s="142" t="s">
        <v>120</v>
      </c>
      <c r="AU256" s="142" t="s">
        <v>81</v>
      </c>
      <c r="AY256" s="17" t="s">
        <v>118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77</v>
      </c>
      <c r="BK256" s="143">
        <f>ROUND(I256*H256,2)</f>
        <v>0</v>
      </c>
      <c r="BL256" s="17" t="s">
        <v>124</v>
      </c>
      <c r="BM256" s="142" t="s">
        <v>287</v>
      </c>
    </row>
    <row r="257" spans="2:65" s="12" customFormat="1" ht="22.5">
      <c r="B257" s="144"/>
      <c r="D257" s="145" t="s">
        <v>126</v>
      </c>
      <c r="E257" s="146" t="s">
        <v>1</v>
      </c>
      <c r="F257" s="147" t="s">
        <v>288</v>
      </c>
      <c r="H257" s="148">
        <v>291.09100000000001</v>
      </c>
      <c r="I257" s="149"/>
      <c r="L257" s="144"/>
      <c r="M257" s="150"/>
      <c r="T257" s="151"/>
      <c r="AT257" s="146" t="s">
        <v>126</v>
      </c>
      <c r="AU257" s="146" t="s">
        <v>81</v>
      </c>
      <c r="AV257" s="12" t="s">
        <v>81</v>
      </c>
      <c r="AW257" s="12" t="s">
        <v>28</v>
      </c>
      <c r="AX257" s="12" t="s">
        <v>72</v>
      </c>
      <c r="AY257" s="146" t="s">
        <v>118</v>
      </c>
    </row>
    <row r="258" spans="2:65" s="12" customFormat="1">
      <c r="B258" s="144"/>
      <c r="D258" s="145" t="s">
        <v>126</v>
      </c>
      <c r="E258" s="146" t="s">
        <v>1</v>
      </c>
      <c r="F258" s="147" t="s">
        <v>289</v>
      </c>
      <c r="H258" s="148">
        <v>582.18200000000002</v>
      </c>
      <c r="I258" s="149"/>
      <c r="L258" s="144"/>
      <c r="M258" s="150"/>
      <c r="T258" s="151"/>
      <c r="AT258" s="146" t="s">
        <v>126</v>
      </c>
      <c r="AU258" s="146" t="s">
        <v>81</v>
      </c>
      <c r="AV258" s="12" t="s">
        <v>81</v>
      </c>
      <c r="AW258" s="12" t="s">
        <v>28</v>
      </c>
      <c r="AX258" s="12" t="s">
        <v>77</v>
      </c>
      <c r="AY258" s="146" t="s">
        <v>118</v>
      </c>
    </row>
    <row r="259" spans="2:65" s="1" customFormat="1" ht="37.700000000000003" customHeight="1">
      <c r="B259" s="129"/>
      <c r="C259" s="130" t="s">
        <v>290</v>
      </c>
      <c r="D259" s="130" t="s">
        <v>120</v>
      </c>
      <c r="E259" s="131" t="s">
        <v>291</v>
      </c>
      <c r="F259" s="132" t="s">
        <v>292</v>
      </c>
      <c r="G259" s="133" t="s">
        <v>219</v>
      </c>
      <c r="H259" s="134">
        <v>55.743000000000002</v>
      </c>
      <c r="I259" s="135"/>
      <c r="J259" s="136">
        <f>ROUND(I259*H259,2)</f>
        <v>0</v>
      </c>
      <c r="K259" s="137"/>
      <c r="L259" s="32"/>
      <c r="M259" s="138" t="s">
        <v>1</v>
      </c>
      <c r="N259" s="139" t="s">
        <v>37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124</v>
      </c>
      <c r="AT259" s="142" t="s">
        <v>120</v>
      </c>
      <c r="AU259" s="142" t="s">
        <v>81</v>
      </c>
      <c r="AY259" s="17" t="s">
        <v>118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77</v>
      </c>
      <c r="BK259" s="143">
        <f>ROUND(I259*H259,2)</f>
        <v>0</v>
      </c>
      <c r="BL259" s="17" t="s">
        <v>124</v>
      </c>
      <c r="BM259" s="142" t="s">
        <v>293</v>
      </c>
    </row>
    <row r="260" spans="2:65" s="12" customFormat="1">
      <c r="B260" s="144"/>
      <c r="D260" s="145" t="s">
        <v>126</v>
      </c>
      <c r="E260" s="146" t="s">
        <v>1</v>
      </c>
      <c r="F260" s="147" t="s">
        <v>294</v>
      </c>
      <c r="H260" s="148">
        <v>55.743000000000002</v>
      </c>
      <c r="I260" s="149"/>
      <c r="L260" s="144"/>
      <c r="M260" s="150"/>
      <c r="T260" s="151"/>
      <c r="AT260" s="146" t="s">
        <v>126</v>
      </c>
      <c r="AU260" s="146" t="s">
        <v>81</v>
      </c>
      <c r="AV260" s="12" t="s">
        <v>81</v>
      </c>
      <c r="AW260" s="12" t="s">
        <v>28</v>
      </c>
      <c r="AX260" s="12" t="s">
        <v>77</v>
      </c>
      <c r="AY260" s="146" t="s">
        <v>118</v>
      </c>
    </row>
    <row r="261" spans="2:65" s="1" customFormat="1" ht="37.700000000000003" customHeight="1">
      <c r="B261" s="129"/>
      <c r="C261" s="130" t="s">
        <v>295</v>
      </c>
      <c r="D261" s="130" t="s">
        <v>120</v>
      </c>
      <c r="E261" s="131" t="s">
        <v>296</v>
      </c>
      <c r="F261" s="132" t="s">
        <v>297</v>
      </c>
      <c r="G261" s="133" t="s">
        <v>219</v>
      </c>
      <c r="H261" s="134">
        <v>557.42999999999995</v>
      </c>
      <c r="I261" s="135"/>
      <c r="J261" s="136">
        <f>ROUND(I261*H261,2)</f>
        <v>0</v>
      </c>
      <c r="K261" s="137"/>
      <c r="L261" s="32"/>
      <c r="M261" s="138" t="s">
        <v>1</v>
      </c>
      <c r="N261" s="139" t="s">
        <v>37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124</v>
      </c>
      <c r="AT261" s="142" t="s">
        <v>120</v>
      </c>
      <c r="AU261" s="142" t="s">
        <v>81</v>
      </c>
      <c r="AY261" s="17" t="s">
        <v>118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77</v>
      </c>
      <c r="BK261" s="143">
        <f>ROUND(I261*H261,2)</f>
        <v>0</v>
      </c>
      <c r="BL261" s="17" t="s">
        <v>124</v>
      </c>
      <c r="BM261" s="142" t="s">
        <v>298</v>
      </c>
    </row>
    <row r="262" spans="2:65" s="12" customFormat="1">
      <c r="B262" s="144"/>
      <c r="D262" s="145" t="s">
        <v>126</v>
      </c>
      <c r="E262" s="146" t="s">
        <v>1</v>
      </c>
      <c r="F262" s="147" t="s">
        <v>299</v>
      </c>
      <c r="H262" s="148">
        <v>557.42999999999995</v>
      </c>
      <c r="I262" s="149"/>
      <c r="L262" s="144"/>
      <c r="M262" s="150"/>
      <c r="T262" s="151"/>
      <c r="AT262" s="146" t="s">
        <v>126</v>
      </c>
      <c r="AU262" s="146" t="s">
        <v>81</v>
      </c>
      <c r="AV262" s="12" t="s">
        <v>81</v>
      </c>
      <c r="AW262" s="12" t="s">
        <v>28</v>
      </c>
      <c r="AX262" s="12" t="s">
        <v>77</v>
      </c>
      <c r="AY262" s="146" t="s">
        <v>118</v>
      </c>
    </row>
    <row r="263" spans="2:65" s="1" customFormat="1" ht="24.2" customHeight="1">
      <c r="B263" s="129"/>
      <c r="C263" s="130" t="s">
        <v>300</v>
      </c>
      <c r="D263" s="130" t="s">
        <v>120</v>
      </c>
      <c r="E263" s="131" t="s">
        <v>301</v>
      </c>
      <c r="F263" s="132" t="s">
        <v>302</v>
      </c>
      <c r="G263" s="133" t="s">
        <v>219</v>
      </c>
      <c r="H263" s="134">
        <v>346.834</v>
      </c>
      <c r="I263" s="135"/>
      <c r="J263" s="136">
        <f>ROUND(I263*H263,2)</f>
        <v>0</v>
      </c>
      <c r="K263" s="137"/>
      <c r="L263" s="32"/>
      <c r="M263" s="138" t="s">
        <v>1</v>
      </c>
      <c r="N263" s="139" t="s">
        <v>37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124</v>
      </c>
      <c r="AT263" s="142" t="s">
        <v>120</v>
      </c>
      <c r="AU263" s="142" t="s">
        <v>81</v>
      </c>
      <c r="AY263" s="17" t="s">
        <v>118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77</v>
      </c>
      <c r="BK263" s="143">
        <f>ROUND(I263*H263,2)</f>
        <v>0</v>
      </c>
      <c r="BL263" s="17" t="s">
        <v>124</v>
      </c>
      <c r="BM263" s="142" t="s">
        <v>303</v>
      </c>
    </row>
    <row r="264" spans="2:65" s="1" customFormat="1" ht="24.2" customHeight="1">
      <c r="B264" s="129"/>
      <c r="C264" s="130" t="s">
        <v>304</v>
      </c>
      <c r="D264" s="130" t="s">
        <v>120</v>
      </c>
      <c r="E264" s="131" t="s">
        <v>305</v>
      </c>
      <c r="F264" s="132" t="s">
        <v>306</v>
      </c>
      <c r="G264" s="133" t="s">
        <v>219</v>
      </c>
      <c r="H264" s="134">
        <v>291.09100000000001</v>
      </c>
      <c r="I264" s="135"/>
      <c r="J264" s="136">
        <f>ROUND(I264*H264,2)</f>
        <v>0</v>
      </c>
      <c r="K264" s="137"/>
      <c r="L264" s="32"/>
      <c r="M264" s="138" t="s">
        <v>1</v>
      </c>
      <c r="N264" s="139" t="s">
        <v>37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124</v>
      </c>
      <c r="AT264" s="142" t="s">
        <v>120</v>
      </c>
      <c r="AU264" s="142" t="s">
        <v>81</v>
      </c>
      <c r="AY264" s="17" t="s">
        <v>118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77</v>
      </c>
      <c r="BK264" s="143">
        <f>ROUND(I264*H264,2)</f>
        <v>0</v>
      </c>
      <c r="BL264" s="17" t="s">
        <v>124</v>
      </c>
      <c r="BM264" s="142" t="s">
        <v>307</v>
      </c>
    </row>
    <row r="265" spans="2:65" s="12" customFormat="1">
      <c r="B265" s="144"/>
      <c r="D265" s="145" t="s">
        <v>126</v>
      </c>
      <c r="E265" s="146" t="s">
        <v>1</v>
      </c>
      <c r="F265" s="147" t="s">
        <v>308</v>
      </c>
      <c r="H265" s="148">
        <v>291.09100000000001</v>
      </c>
      <c r="I265" s="149"/>
      <c r="L265" s="144"/>
      <c r="M265" s="150"/>
      <c r="T265" s="151"/>
      <c r="AT265" s="146" t="s">
        <v>126</v>
      </c>
      <c r="AU265" s="146" t="s">
        <v>81</v>
      </c>
      <c r="AV265" s="12" t="s">
        <v>81</v>
      </c>
      <c r="AW265" s="12" t="s">
        <v>28</v>
      </c>
      <c r="AX265" s="12" t="s">
        <v>77</v>
      </c>
      <c r="AY265" s="146" t="s">
        <v>118</v>
      </c>
    </row>
    <row r="266" spans="2:65" s="1" customFormat="1" ht="24.2" customHeight="1">
      <c r="B266" s="129"/>
      <c r="C266" s="130" t="s">
        <v>309</v>
      </c>
      <c r="D266" s="130" t="s">
        <v>120</v>
      </c>
      <c r="E266" s="131" t="s">
        <v>310</v>
      </c>
      <c r="F266" s="132" t="s">
        <v>311</v>
      </c>
      <c r="G266" s="133" t="s">
        <v>312</v>
      </c>
      <c r="H266" s="134">
        <v>89.188999999999993</v>
      </c>
      <c r="I266" s="135"/>
      <c r="J266" s="136">
        <f>ROUND(I266*H266,2)</f>
        <v>0</v>
      </c>
      <c r="K266" s="137"/>
      <c r="L266" s="32"/>
      <c r="M266" s="138" t="s">
        <v>1</v>
      </c>
      <c r="N266" s="139" t="s">
        <v>37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124</v>
      </c>
      <c r="AT266" s="142" t="s">
        <v>120</v>
      </c>
      <c r="AU266" s="142" t="s">
        <v>81</v>
      </c>
      <c r="AY266" s="17" t="s">
        <v>118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77</v>
      </c>
      <c r="BK266" s="143">
        <f>ROUND(I266*H266,2)</f>
        <v>0</v>
      </c>
      <c r="BL266" s="17" t="s">
        <v>124</v>
      </c>
      <c r="BM266" s="142" t="s">
        <v>313</v>
      </c>
    </row>
    <row r="267" spans="2:65" s="12" customFormat="1">
      <c r="B267" s="144"/>
      <c r="D267" s="145" t="s">
        <v>126</v>
      </c>
      <c r="E267" s="146" t="s">
        <v>1</v>
      </c>
      <c r="F267" s="147" t="s">
        <v>314</v>
      </c>
      <c r="H267" s="148">
        <v>89.188999999999993</v>
      </c>
      <c r="I267" s="149"/>
      <c r="L267" s="144"/>
      <c r="M267" s="150"/>
      <c r="T267" s="151"/>
      <c r="AT267" s="146" t="s">
        <v>126</v>
      </c>
      <c r="AU267" s="146" t="s">
        <v>81</v>
      </c>
      <c r="AV267" s="12" t="s">
        <v>81</v>
      </c>
      <c r="AW267" s="12" t="s">
        <v>28</v>
      </c>
      <c r="AX267" s="12" t="s">
        <v>77</v>
      </c>
      <c r="AY267" s="146" t="s">
        <v>118</v>
      </c>
    </row>
    <row r="268" spans="2:65" s="1" customFormat="1" ht="16.5" customHeight="1">
      <c r="B268" s="129"/>
      <c r="C268" s="130" t="s">
        <v>315</v>
      </c>
      <c r="D268" s="130" t="s">
        <v>120</v>
      </c>
      <c r="E268" s="131" t="s">
        <v>316</v>
      </c>
      <c r="F268" s="132" t="s">
        <v>317</v>
      </c>
      <c r="G268" s="133" t="s">
        <v>219</v>
      </c>
      <c r="H268" s="134">
        <v>55.743000000000002</v>
      </c>
      <c r="I268" s="135"/>
      <c r="J268" s="136">
        <f>ROUND(I268*H268,2)</f>
        <v>0</v>
      </c>
      <c r="K268" s="137"/>
      <c r="L268" s="32"/>
      <c r="M268" s="138" t="s">
        <v>1</v>
      </c>
      <c r="N268" s="139" t="s">
        <v>37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124</v>
      </c>
      <c r="AT268" s="142" t="s">
        <v>120</v>
      </c>
      <c r="AU268" s="142" t="s">
        <v>81</v>
      </c>
      <c r="AY268" s="17" t="s">
        <v>118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77</v>
      </c>
      <c r="BK268" s="143">
        <f>ROUND(I268*H268,2)</f>
        <v>0</v>
      </c>
      <c r="BL268" s="17" t="s">
        <v>124</v>
      </c>
      <c r="BM268" s="142" t="s">
        <v>318</v>
      </c>
    </row>
    <row r="269" spans="2:65" s="1" customFormat="1" ht="24.2" customHeight="1">
      <c r="B269" s="129"/>
      <c r="C269" s="130" t="s">
        <v>319</v>
      </c>
      <c r="D269" s="130" t="s">
        <v>120</v>
      </c>
      <c r="E269" s="131" t="s">
        <v>320</v>
      </c>
      <c r="F269" s="132" t="s">
        <v>321</v>
      </c>
      <c r="G269" s="133" t="s">
        <v>219</v>
      </c>
      <c r="H269" s="134">
        <v>352.45100000000002</v>
      </c>
      <c r="I269" s="135"/>
      <c r="J269" s="136">
        <f>ROUND(I269*H269,2)</f>
        <v>0</v>
      </c>
      <c r="K269" s="137"/>
      <c r="L269" s="32"/>
      <c r="M269" s="138" t="s">
        <v>1</v>
      </c>
      <c r="N269" s="139" t="s">
        <v>37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124</v>
      </c>
      <c r="AT269" s="142" t="s">
        <v>120</v>
      </c>
      <c r="AU269" s="142" t="s">
        <v>81</v>
      </c>
      <c r="AY269" s="17" t="s">
        <v>118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77</v>
      </c>
      <c r="BK269" s="143">
        <f>ROUND(I269*H269,2)</f>
        <v>0</v>
      </c>
      <c r="BL269" s="17" t="s">
        <v>124</v>
      </c>
      <c r="BM269" s="142" t="s">
        <v>322</v>
      </c>
    </row>
    <row r="270" spans="2:65" s="12" customFormat="1">
      <c r="B270" s="144"/>
      <c r="D270" s="145" t="s">
        <v>126</v>
      </c>
      <c r="E270" s="146" t="s">
        <v>1</v>
      </c>
      <c r="F270" s="147" t="s">
        <v>323</v>
      </c>
      <c r="H270" s="148">
        <v>693.66800000000001</v>
      </c>
      <c r="I270" s="149"/>
      <c r="L270" s="144"/>
      <c r="M270" s="150"/>
      <c r="T270" s="151"/>
      <c r="AT270" s="146" t="s">
        <v>126</v>
      </c>
      <c r="AU270" s="146" t="s">
        <v>81</v>
      </c>
      <c r="AV270" s="12" t="s">
        <v>81</v>
      </c>
      <c r="AW270" s="12" t="s">
        <v>28</v>
      </c>
      <c r="AX270" s="12" t="s">
        <v>72</v>
      </c>
      <c r="AY270" s="146" t="s">
        <v>118</v>
      </c>
    </row>
    <row r="271" spans="2:65" s="12" customFormat="1">
      <c r="B271" s="144"/>
      <c r="D271" s="145" t="s">
        <v>126</v>
      </c>
      <c r="E271" s="146" t="s">
        <v>1</v>
      </c>
      <c r="F271" s="147" t="s">
        <v>324</v>
      </c>
      <c r="H271" s="148">
        <v>-120.788</v>
      </c>
      <c r="I271" s="149"/>
      <c r="L271" s="144"/>
      <c r="M271" s="150"/>
      <c r="T271" s="151"/>
      <c r="AT271" s="146" t="s">
        <v>126</v>
      </c>
      <c r="AU271" s="146" t="s">
        <v>81</v>
      </c>
      <c r="AV271" s="12" t="s">
        <v>81</v>
      </c>
      <c r="AW271" s="12" t="s">
        <v>28</v>
      </c>
      <c r="AX271" s="12" t="s">
        <v>72</v>
      </c>
      <c r="AY271" s="146" t="s">
        <v>118</v>
      </c>
    </row>
    <row r="272" spans="2:65" s="12" customFormat="1">
      <c r="B272" s="144"/>
      <c r="D272" s="145" t="s">
        <v>126</v>
      </c>
      <c r="E272" s="146" t="s">
        <v>1</v>
      </c>
      <c r="F272" s="147" t="s">
        <v>325</v>
      </c>
      <c r="H272" s="148">
        <v>-42.52</v>
      </c>
      <c r="I272" s="149"/>
      <c r="L272" s="144"/>
      <c r="M272" s="150"/>
      <c r="T272" s="151"/>
      <c r="AT272" s="146" t="s">
        <v>126</v>
      </c>
      <c r="AU272" s="146" t="s">
        <v>81</v>
      </c>
      <c r="AV272" s="12" t="s">
        <v>81</v>
      </c>
      <c r="AW272" s="12" t="s">
        <v>28</v>
      </c>
      <c r="AX272" s="12" t="s">
        <v>72</v>
      </c>
      <c r="AY272" s="146" t="s">
        <v>118</v>
      </c>
    </row>
    <row r="273" spans="2:65" s="12" customFormat="1">
      <c r="B273" s="144"/>
      <c r="D273" s="145" t="s">
        <v>126</v>
      </c>
      <c r="E273" s="146" t="s">
        <v>1</v>
      </c>
      <c r="F273" s="147" t="s">
        <v>326</v>
      </c>
      <c r="H273" s="148">
        <v>-45.15</v>
      </c>
      <c r="I273" s="149"/>
      <c r="L273" s="144"/>
      <c r="M273" s="150"/>
      <c r="T273" s="151"/>
      <c r="AT273" s="146" t="s">
        <v>126</v>
      </c>
      <c r="AU273" s="146" t="s">
        <v>81</v>
      </c>
      <c r="AV273" s="12" t="s">
        <v>81</v>
      </c>
      <c r="AW273" s="12" t="s">
        <v>28</v>
      </c>
      <c r="AX273" s="12" t="s">
        <v>72</v>
      </c>
      <c r="AY273" s="146" t="s">
        <v>118</v>
      </c>
    </row>
    <row r="274" spans="2:65" s="12" customFormat="1">
      <c r="B274" s="144"/>
      <c r="D274" s="145" t="s">
        <v>126</v>
      </c>
      <c r="E274" s="146" t="s">
        <v>1</v>
      </c>
      <c r="F274" s="147" t="s">
        <v>327</v>
      </c>
      <c r="H274" s="148">
        <v>-52.51</v>
      </c>
      <c r="I274" s="149"/>
      <c r="L274" s="144"/>
      <c r="M274" s="150"/>
      <c r="T274" s="151"/>
      <c r="AT274" s="146" t="s">
        <v>126</v>
      </c>
      <c r="AU274" s="146" t="s">
        <v>81</v>
      </c>
      <c r="AV274" s="12" t="s">
        <v>81</v>
      </c>
      <c r="AW274" s="12" t="s">
        <v>28</v>
      </c>
      <c r="AX274" s="12" t="s">
        <v>72</v>
      </c>
      <c r="AY274" s="146" t="s">
        <v>118</v>
      </c>
    </row>
    <row r="275" spans="2:65" s="12" customFormat="1">
      <c r="B275" s="144"/>
      <c r="D275" s="145" t="s">
        <v>126</v>
      </c>
      <c r="E275" s="146" t="s">
        <v>1</v>
      </c>
      <c r="F275" s="147" t="s">
        <v>328</v>
      </c>
      <c r="H275" s="148">
        <v>-31.98</v>
      </c>
      <c r="I275" s="149"/>
      <c r="L275" s="144"/>
      <c r="M275" s="150"/>
      <c r="T275" s="151"/>
      <c r="AT275" s="146" t="s">
        <v>126</v>
      </c>
      <c r="AU275" s="146" t="s">
        <v>81</v>
      </c>
      <c r="AV275" s="12" t="s">
        <v>81</v>
      </c>
      <c r="AW275" s="12" t="s">
        <v>28</v>
      </c>
      <c r="AX275" s="12" t="s">
        <v>72</v>
      </c>
      <c r="AY275" s="146" t="s">
        <v>118</v>
      </c>
    </row>
    <row r="276" spans="2:65" s="12" customFormat="1">
      <c r="B276" s="144"/>
      <c r="D276" s="145" t="s">
        <v>126</v>
      </c>
      <c r="E276" s="146" t="s">
        <v>1</v>
      </c>
      <c r="F276" s="147" t="s">
        <v>329</v>
      </c>
      <c r="H276" s="148">
        <v>-15.532999999999999</v>
      </c>
      <c r="I276" s="149"/>
      <c r="L276" s="144"/>
      <c r="M276" s="150"/>
      <c r="T276" s="151"/>
      <c r="AT276" s="146" t="s">
        <v>126</v>
      </c>
      <c r="AU276" s="146" t="s">
        <v>81</v>
      </c>
      <c r="AV276" s="12" t="s">
        <v>81</v>
      </c>
      <c r="AW276" s="12" t="s">
        <v>28</v>
      </c>
      <c r="AX276" s="12" t="s">
        <v>72</v>
      </c>
      <c r="AY276" s="146" t="s">
        <v>118</v>
      </c>
    </row>
    <row r="277" spans="2:65" s="12" customFormat="1">
      <c r="B277" s="144"/>
      <c r="D277" s="145" t="s">
        <v>126</v>
      </c>
      <c r="E277" s="146" t="s">
        <v>1</v>
      </c>
      <c r="F277" s="147" t="s">
        <v>330</v>
      </c>
      <c r="H277" s="148">
        <v>-32.735999999999997</v>
      </c>
      <c r="I277" s="149"/>
      <c r="L277" s="144"/>
      <c r="M277" s="150"/>
      <c r="T277" s="151"/>
      <c r="AT277" s="146" t="s">
        <v>126</v>
      </c>
      <c r="AU277" s="146" t="s">
        <v>81</v>
      </c>
      <c r="AV277" s="12" t="s">
        <v>81</v>
      </c>
      <c r="AW277" s="12" t="s">
        <v>28</v>
      </c>
      <c r="AX277" s="12" t="s">
        <v>72</v>
      </c>
      <c r="AY277" s="146" t="s">
        <v>118</v>
      </c>
    </row>
    <row r="278" spans="2:65" s="13" customFormat="1">
      <c r="B278" s="152"/>
      <c r="D278" s="145" t="s">
        <v>126</v>
      </c>
      <c r="E278" s="153" t="s">
        <v>1</v>
      </c>
      <c r="F278" s="154" t="s">
        <v>129</v>
      </c>
      <c r="H278" s="155">
        <v>352.45100000000002</v>
      </c>
      <c r="I278" s="156"/>
      <c r="L278" s="152"/>
      <c r="M278" s="157"/>
      <c r="T278" s="158"/>
      <c r="AT278" s="153" t="s">
        <v>126</v>
      </c>
      <c r="AU278" s="153" t="s">
        <v>81</v>
      </c>
      <c r="AV278" s="13" t="s">
        <v>124</v>
      </c>
      <c r="AW278" s="13" t="s">
        <v>28</v>
      </c>
      <c r="AX278" s="13" t="s">
        <v>77</v>
      </c>
      <c r="AY278" s="153" t="s">
        <v>118</v>
      </c>
    </row>
    <row r="279" spans="2:65" s="1" customFormat="1" ht="16.5" customHeight="1">
      <c r="B279" s="129"/>
      <c r="C279" s="130" t="s">
        <v>331</v>
      </c>
      <c r="D279" s="130" t="s">
        <v>120</v>
      </c>
      <c r="E279" s="131" t="s">
        <v>332</v>
      </c>
      <c r="F279" s="132" t="s">
        <v>333</v>
      </c>
      <c r="G279" s="133" t="s">
        <v>219</v>
      </c>
      <c r="H279" s="134">
        <v>299.09800000000001</v>
      </c>
      <c r="I279" s="135"/>
      <c r="J279" s="136">
        <f>ROUND(I279*H279,2)</f>
        <v>0</v>
      </c>
      <c r="K279" s="137"/>
      <c r="L279" s="32"/>
      <c r="M279" s="138" t="s">
        <v>1</v>
      </c>
      <c r="N279" s="139" t="s">
        <v>37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124</v>
      </c>
      <c r="AT279" s="142" t="s">
        <v>120</v>
      </c>
      <c r="AU279" s="142" t="s">
        <v>81</v>
      </c>
      <c r="AY279" s="17" t="s">
        <v>118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77</v>
      </c>
      <c r="BK279" s="143">
        <f>ROUND(I279*H279,2)</f>
        <v>0</v>
      </c>
      <c r="BL279" s="17" t="s">
        <v>124</v>
      </c>
      <c r="BM279" s="142" t="s">
        <v>334</v>
      </c>
    </row>
    <row r="280" spans="2:65" s="12" customFormat="1">
      <c r="B280" s="144"/>
      <c r="D280" s="145" t="s">
        <v>126</v>
      </c>
      <c r="E280" s="146" t="s">
        <v>1</v>
      </c>
      <c r="F280" s="147" t="s">
        <v>335</v>
      </c>
      <c r="H280" s="148">
        <v>299.09800000000001</v>
      </c>
      <c r="I280" s="149"/>
      <c r="L280" s="144"/>
      <c r="M280" s="150"/>
      <c r="T280" s="151"/>
      <c r="AT280" s="146" t="s">
        <v>126</v>
      </c>
      <c r="AU280" s="146" t="s">
        <v>81</v>
      </c>
      <c r="AV280" s="12" t="s">
        <v>81</v>
      </c>
      <c r="AW280" s="12" t="s">
        <v>28</v>
      </c>
      <c r="AX280" s="12" t="s">
        <v>77</v>
      </c>
      <c r="AY280" s="146" t="s">
        <v>118</v>
      </c>
    </row>
    <row r="281" spans="2:65" s="1" customFormat="1" ht="24.2" customHeight="1">
      <c r="B281" s="129"/>
      <c r="C281" s="130" t="s">
        <v>336</v>
      </c>
      <c r="D281" s="130" t="s">
        <v>120</v>
      </c>
      <c r="E281" s="131" t="s">
        <v>337</v>
      </c>
      <c r="F281" s="132" t="s">
        <v>338</v>
      </c>
      <c r="G281" s="133" t="s">
        <v>219</v>
      </c>
      <c r="H281" s="134">
        <v>197.72</v>
      </c>
      <c r="I281" s="135"/>
      <c r="J281" s="136">
        <f>ROUND(I281*H281,2)</f>
        <v>0</v>
      </c>
      <c r="K281" s="137"/>
      <c r="L281" s="32"/>
      <c r="M281" s="138" t="s">
        <v>1</v>
      </c>
      <c r="N281" s="139" t="s">
        <v>37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124</v>
      </c>
      <c r="AT281" s="142" t="s">
        <v>120</v>
      </c>
      <c r="AU281" s="142" t="s">
        <v>81</v>
      </c>
      <c r="AY281" s="17" t="s">
        <v>118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77</v>
      </c>
      <c r="BK281" s="143">
        <f>ROUND(I281*H281,2)</f>
        <v>0</v>
      </c>
      <c r="BL281" s="17" t="s">
        <v>124</v>
      </c>
      <c r="BM281" s="142" t="s">
        <v>339</v>
      </c>
    </row>
    <row r="282" spans="2:65" s="12" customFormat="1">
      <c r="B282" s="144"/>
      <c r="D282" s="145" t="s">
        <v>126</v>
      </c>
      <c r="E282" s="146" t="s">
        <v>1</v>
      </c>
      <c r="F282" s="147" t="s">
        <v>340</v>
      </c>
      <c r="H282" s="148">
        <v>80.581999999999994</v>
      </c>
      <c r="I282" s="149"/>
      <c r="L282" s="144"/>
      <c r="M282" s="150"/>
      <c r="T282" s="151"/>
      <c r="AT282" s="146" t="s">
        <v>126</v>
      </c>
      <c r="AU282" s="146" t="s">
        <v>81</v>
      </c>
      <c r="AV282" s="12" t="s">
        <v>81</v>
      </c>
      <c r="AW282" s="12" t="s">
        <v>28</v>
      </c>
      <c r="AX282" s="12" t="s">
        <v>72</v>
      </c>
      <c r="AY282" s="146" t="s">
        <v>118</v>
      </c>
    </row>
    <row r="283" spans="2:65" s="12" customFormat="1">
      <c r="B283" s="144"/>
      <c r="D283" s="145" t="s">
        <v>126</v>
      </c>
      <c r="E283" s="146" t="s">
        <v>1</v>
      </c>
      <c r="F283" s="147" t="s">
        <v>341</v>
      </c>
      <c r="H283" s="148">
        <v>28.238</v>
      </c>
      <c r="I283" s="149"/>
      <c r="L283" s="144"/>
      <c r="M283" s="150"/>
      <c r="T283" s="151"/>
      <c r="AT283" s="146" t="s">
        <v>126</v>
      </c>
      <c r="AU283" s="146" t="s">
        <v>81</v>
      </c>
      <c r="AV283" s="12" t="s">
        <v>81</v>
      </c>
      <c r="AW283" s="12" t="s">
        <v>28</v>
      </c>
      <c r="AX283" s="12" t="s">
        <v>72</v>
      </c>
      <c r="AY283" s="146" t="s">
        <v>118</v>
      </c>
    </row>
    <row r="284" spans="2:65" s="12" customFormat="1">
      <c r="B284" s="144"/>
      <c r="D284" s="145" t="s">
        <v>126</v>
      </c>
      <c r="E284" s="146" t="s">
        <v>1</v>
      </c>
      <c r="F284" s="147" t="s">
        <v>342</v>
      </c>
      <c r="H284" s="148">
        <v>38.700000000000003</v>
      </c>
      <c r="I284" s="149"/>
      <c r="L284" s="144"/>
      <c r="M284" s="150"/>
      <c r="T284" s="151"/>
      <c r="AT284" s="146" t="s">
        <v>126</v>
      </c>
      <c r="AU284" s="146" t="s">
        <v>81</v>
      </c>
      <c r="AV284" s="12" t="s">
        <v>81</v>
      </c>
      <c r="AW284" s="12" t="s">
        <v>28</v>
      </c>
      <c r="AX284" s="12" t="s">
        <v>72</v>
      </c>
      <c r="AY284" s="146" t="s">
        <v>118</v>
      </c>
    </row>
    <row r="285" spans="2:65" s="12" customFormat="1">
      <c r="B285" s="144"/>
      <c r="D285" s="145" t="s">
        <v>126</v>
      </c>
      <c r="E285" s="146" t="s">
        <v>1</v>
      </c>
      <c r="F285" s="147" t="s">
        <v>343</v>
      </c>
      <c r="H285" s="148">
        <v>33.725999999999999</v>
      </c>
      <c r="I285" s="149"/>
      <c r="L285" s="144"/>
      <c r="M285" s="150"/>
      <c r="T285" s="151"/>
      <c r="AT285" s="146" t="s">
        <v>126</v>
      </c>
      <c r="AU285" s="146" t="s">
        <v>81</v>
      </c>
      <c r="AV285" s="12" t="s">
        <v>81</v>
      </c>
      <c r="AW285" s="12" t="s">
        <v>28</v>
      </c>
      <c r="AX285" s="12" t="s">
        <v>72</v>
      </c>
      <c r="AY285" s="146" t="s">
        <v>118</v>
      </c>
    </row>
    <row r="286" spans="2:65" s="12" customFormat="1">
      <c r="B286" s="144"/>
      <c r="D286" s="145" t="s">
        <v>126</v>
      </c>
      <c r="E286" s="146" t="s">
        <v>1</v>
      </c>
      <c r="F286" s="147" t="s">
        <v>344</v>
      </c>
      <c r="H286" s="148">
        <v>23.78</v>
      </c>
      <c r="I286" s="149"/>
      <c r="L286" s="144"/>
      <c r="M286" s="150"/>
      <c r="T286" s="151"/>
      <c r="AT286" s="146" t="s">
        <v>126</v>
      </c>
      <c r="AU286" s="146" t="s">
        <v>81</v>
      </c>
      <c r="AV286" s="12" t="s">
        <v>81</v>
      </c>
      <c r="AW286" s="12" t="s">
        <v>28</v>
      </c>
      <c r="AX286" s="12" t="s">
        <v>72</v>
      </c>
      <c r="AY286" s="146" t="s">
        <v>118</v>
      </c>
    </row>
    <row r="287" spans="2:65" s="12" customFormat="1">
      <c r="B287" s="144"/>
      <c r="D287" s="145" t="s">
        <v>126</v>
      </c>
      <c r="E287" s="146" t="s">
        <v>1</v>
      </c>
      <c r="F287" s="147" t="s">
        <v>345</v>
      </c>
      <c r="H287" s="148">
        <v>11.55</v>
      </c>
      <c r="I287" s="149"/>
      <c r="L287" s="144"/>
      <c r="M287" s="150"/>
      <c r="T287" s="151"/>
      <c r="AT287" s="146" t="s">
        <v>126</v>
      </c>
      <c r="AU287" s="146" t="s">
        <v>81</v>
      </c>
      <c r="AV287" s="12" t="s">
        <v>81</v>
      </c>
      <c r="AW287" s="12" t="s">
        <v>28</v>
      </c>
      <c r="AX287" s="12" t="s">
        <v>72</v>
      </c>
      <c r="AY287" s="146" t="s">
        <v>118</v>
      </c>
    </row>
    <row r="288" spans="2:65" s="12" customFormat="1">
      <c r="B288" s="144"/>
      <c r="D288" s="145" t="s">
        <v>126</v>
      </c>
      <c r="E288" s="146" t="s">
        <v>1</v>
      </c>
      <c r="F288" s="147" t="s">
        <v>346</v>
      </c>
      <c r="H288" s="148">
        <v>-16.349</v>
      </c>
      <c r="I288" s="149"/>
      <c r="L288" s="144"/>
      <c r="M288" s="150"/>
      <c r="T288" s="151"/>
      <c r="AT288" s="146" t="s">
        <v>126</v>
      </c>
      <c r="AU288" s="146" t="s">
        <v>81</v>
      </c>
      <c r="AV288" s="12" t="s">
        <v>81</v>
      </c>
      <c r="AW288" s="12" t="s">
        <v>28</v>
      </c>
      <c r="AX288" s="12" t="s">
        <v>72</v>
      </c>
      <c r="AY288" s="146" t="s">
        <v>118</v>
      </c>
    </row>
    <row r="289" spans="2:65" s="12" customFormat="1">
      <c r="B289" s="144"/>
      <c r="D289" s="145" t="s">
        <v>126</v>
      </c>
      <c r="E289" s="146" t="s">
        <v>1</v>
      </c>
      <c r="F289" s="147" t="s">
        <v>347</v>
      </c>
      <c r="H289" s="148">
        <v>-2.5070000000000001</v>
      </c>
      <c r="I289" s="149"/>
      <c r="L289" s="144"/>
      <c r="M289" s="150"/>
      <c r="T289" s="151"/>
      <c r="AT289" s="146" t="s">
        <v>126</v>
      </c>
      <c r="AU289" s="146" t="s">
        <v>81</v>
      </c>
      <c r="AV289" s="12" t="s">
        <v>81</v>
      </c>
      <c r="AW289" s="12" t="s">
        <v>28</v>
      </c>
      <c r="AX289" s="12" t="s">
        <v>72</v>
      </c>
      <c r="AY289" s="146" t="s">
        <v>118</v>
      </c>
    </row>
    <row r="290" spans="2:65" s="13" customFormat="1">
      <c r="B290" s="152"/>
      <c r="D290" s="145" t="s">
        <v>126</v>
      </c>
      <c r="E290" s="153" t="s">
        <v>1</v>
      </c>
      <c r="F290" s="154" t="s">
        <v>129</v>
      </c>
      <c r="H290" s="155">
        <v>197.72</v>
      </c>
      <c r="I290" s="156"/>
      <c r="L290" s="152"/>
      <c r="M290" s="157"/>
      <c r="T290" s="158"/>
      <c r="AT290" s="153" t="s">
        <v>126</v>
      </c>
      <c r="AU290" s="153" t="s">
        <v>81</v>
      </c>
      <c r="AV290" s="13" t="s">
        <v>124</v>
      </c>
      <c r="AW290" s="13" t="s">
        <v>28</v>
      </c>
      <c r="AX290" s="13" t="s">
        <v>77</v>
      </c>
      <c r="AY290" s="153" t="s">
        <v>118</v>
      </c>
    </row>
    <row r="291" spans="2:65" s="1" customFormat="1" ht="16.5" customHeight="1">
      <c r="B291" s="129"/>
      <c r="C291" s="130" t="s">
        <v>348</v>
      </c>
      <c r="D291" s="130" t="s">
        <v>120</v>
      </c>
      <c r="E291" s="131" t="s">
        <v>349</v>
      </c>
      <c r="F291" s="132" t="s">
        <v>350</v>
      </c>
      <c r="G291" s="133" t="s">
        <v>123</v>
      </c>
      <c r="H291" s="134">
        <v>41.72</v>
      </c>
      <c r="I291" s="135"/>
      <c r="J291" s="136">
        <f>ROUND(I291*H291,2)</f>
        <v>0</v>
      </c>
      <c r="K291" s="137"/>
      <c r="L291" s="32"/>
      <c r="M291" s="138" t="s">
        <v>1</v>
      </c>
      <c r="N291" s="139" t="s">
        <v>37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124</v>
      </c>
      <c r="AT291" s="142" t="s">
        <v>120</v>
      </c>
      <c r="AU291" s="142" t="s">
        <v>81</v>
      </c>
      <c r="AY291" s="17" t="s">
        <v>118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77</v>
      </c>
      <c r="BK291" s="143">
        <f>ROUND(I291*H291,2)</f>
        <v>0</v>
      </c>
      <c r="BL291" s="17" t="s">
        <v>124</v>
      </c>
      <c r="BM291" s="142" t="s">
        <v>351</v>
      </c>
    </row>
    <row r="292" spans="2:65" s="1" customFormat="1" ht="16.5" customHeight="1">
      <c r="B292" s="129"/>
      <c r="C292" s="172" t="s">
        <v>352</v>
      </c>
      <c r="D292" s="172" t="s">
        <v>353</v>
      </c>
      <c r="E292" s="173" t="s">
        <v>354</v>
      </c>
      <c r="F292" s="174" t="s">
        <v>355</v>
      </c>
      <c r="G292" s="175" t="s">
        <v>356</v>
      </c>
      <c r="H292" s="176">
        <v>1.3520000000000001</v>
      </c>
      <c r="I292" s="177"/>
      <c r="J292" s="178">
        <f>ROUND(I292*H292,2)</f>
        <v>0</v>
      </c>
      <c r="K292" s="179"/>
      <c r="L292" s="180"/>
      <c r="M292" s="181" t="s">
        <v>1</v>
      </c>
      <c r="N292" s="182" t="s">
        <v>37</v>
      </c>
      <c r="P292" s="140">
        <f>O292*H292</f>
        <v>0</v>
      </c>
      <c r="Q292" s="140">
        <v>1E-3</v>
      </c>
      <c r="R292" s="140">
        <f>Q292*H292</f>
        <v>1.3520000000000001E-3</v>
      </c>
      <c r="S292" s="140">
        <v>0</v>
      </c>
      <c r="T292" s="141">
        <f>S292*H292</f>
        <v>0</v>
      </c>
      <c r="AR292" s="142" t="s">
        <v>180</v>
      </c>
      <c r="AT292" s="142" t="s">
        <v>353</v>
      </c>
      <c r="AU292" s="142" t="s">
        <v>81</v>
      </c>
      <c r="AY292" s="17" t="s">
        <v>118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77</v>
      </c>
      <c r="BK292" s="143">
        <f>ROUND(I292*H292,2)</f>
        <v>0</v>
      </c>
      <c r="BL292" s="17" t="s">
        <v>124</v>
      </c>
      <c r="BM292" s="142" t="s">
        <v>357</v>
      </c>
    </row>
    <row r="293" spans="2:65" s="12" customFormat="1">
      <c r="B293" s="144"/>
      <c r="D293" s="145" t="s">
        <v>126</v>
      </c>
      <c r="E293" s="146" t="s">
        <v>1</v>
      </c>
      <c r="F293" s="147" t="s">
        <v>358</v>
      </c>
      <c r="H293" s="148">
        <v>1.3520000000000001</v>
      </c>
      <c r="I293" s="149"/>
      <c r="L293" s="144"/>
      <c r="M293" s="150"/>
      <c r="T293" s="151"/>
      <c r="AT293" s="146" t="s">
        <v>126</v>
      </c>
      <c r="AU293" s="146" t="s">
        <v>81</v>
      </c>
      <c r="AV293" s="12" t="s">
        <v>81</v>
      </c>
      <c r="AW293" s="12" t="s">
        <v>28</v>
      </c>
      <c r="AX293" s="12" t="s">
        <v>77</v>
      </c>
      <c r="AY293" s="146" t="s">
        <v>118</v>
      </c>
    </row>
    <row r="294" spans="2:65" s="1" customFormat="1" ht="24.2" customHeight="1">
      <c r="B294" s="129"/>
      <c r="C294" s="130" t="s">
        <v>359</v>
      </c>
      <c r="D294" s="130" t="s">
        <v>120</v>
      </c>
      <c r="E294" s="131" t="s">
        <v>360</v>
      </c>
      <c r="F294" s="132" t="s">
        <v>361</v>
      </c>
      <c r="G294" s="133" t="s">
        <v>123</v>
      </c>
      <c r="H294" s="134">
        <v>41.72</v>
      </c>
      <c r="I294" s="135"/>
      <c r="J294" s="136">
        <f>ROUND(I294*H294,2)</f>
        <v>0</v>
      </c>
      <c r="K294" s="137"/>
      <c r="L294" s="32"/>
      <c r="M294" s="138" t="s">
        <v>1</v>
      </c>
      <c r="N294" s="139" t="s">
        <v>37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124</v>
      </c>
      <c r="AT294" s="142" t="s">
        <v>120</v>
      </c>
      <c r="AU294" s="142" t="s">
        <v>81</v>
      </c>
      <c r="AY294" s="17" t="s">
        <v>118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77</v>
      </c>
      <c r="BK294" s="143">
        <f>ROUND(I294*H294,2)</f>
        <v>0</v>
      </c>
      <c r="BL294" s="17" t="s">
        <v>124</v>
      </c>
      <c r="BM294" s="142" t="s">
        <v>362</v>
      </c>
    </row>
    <row r="295" spans="2:65" s="11" customFormat="1" ht="22.7" customHeight="1">
      <c r="B295" s="117"/>
      <c r="D295" s="118" t="s">
        <v>71</v>
      </c>
      <c r="E295" s="127" t="s">
        <v>135</v>
      </c>
      <c r="F295" s="127" t="s">
        <v>363</v>
      </c>
      <c r="I295" s="120"/>
      <c r="J295" s="128">
        <f>BK295</f>
        <v>0</v>
      </c>
      <c r="L295" s="117"/>
      <c r="M295" s="122"/>
      <c r="P295" s="123">
        <f>SUM(P296:P298)</f>
        <v>0</v>
      </c>
      <c r="R295" s="123">
        <f>SUM(R296:R298)</f>
        <v>0</v>
      </c>
      <c r="T295" s="124">
        <f>SUM(T296:T298)</f>
        <v>0</v>
      </c>
      <c r="AR295" s="118" t="s">
        <v>77</v>
      </c>
      <c r="AT295" s="125" t="s">
        <v>71</v>
      </c>
      <c r="AU295" s="125" t="s">
        <v>77</v>
      </c>
      <c r="AY295" s="118" t="s">
        <v>118</v>
      </c>
      <c r="BK295" s="126">
        <f>SUM(BK296:BK298)</f>
        <v>0</v>
      </c>
    </row>
    <row r="296" spans="2:65" s="1" customFormat="1" ht="16.5" customHeight="1">
      <c r="B296" s="129"/>
      <c r="C296" s="130" t="s">
        <v>364</v>
      </c>
      <c r="D296" s="130" t="s">
        <v>120</v>
      </c>
      <c r="E296" s="131" t="s">
        <v>365</v>
      </c>
      <c r="F296" s="132" t="s">
        <v>366</v>
      </c>
      <c r="G296" s="133" t="s">
        <v>190</v>
      </c>
      <c r="H296" s="134">
        <v>233.3</v>
      </c>
      <c r="I296" s="135"/>
      <c r="J296" s="136">
        <f>ROUND(I296*H296,2)</f>
        <v>0</v>
      </c>
      <c r="K296" s="137"/>
      <c r="L296" s="32"/>
      <c r="M296" s="138" t="s">
        <v>1</v>
      </c>
      <c r="N296" s="139" t="s">
        <v>37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124</v>
      </c>
      <c r="AT296" s="142" t="s">
        <v>120</v>
      </c>
      <c r="AU296" s="142" t="s">
        <v>81</v>
      </c>
      <c r="AY296" s="17" t="s">
        <v>118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77</v>
      </c>
      <c r="BK296" s="143">
        <f>ROUND(I296*H296,2)</f>
        <v>0</v>
      </c>
      <c r="BL296" s="17" t="s">
        <v>124</v>
      </c>
      <c r="BM296" s="142" t="s">
        <v>367</v>
      </c>
    </row>
    <row r="297" spans="2:65" s="12" customFormat="1">
      <c r="B297" s="144"/>
      <c r="D297" s="145" t="s">
        <v>126</v>
      </c>
      <c r="E297" s="146" t="s">
        <v>1</v>
      </c>
      <c r="F297" s="147" t="s">
        <v>368</v>
      </c>
      <c r="H297" s="148">
        <v>233.3</v>
      </c>
      <c r="I297" s="149"/>
      <c r="L297" s="144"/>
      <c r="M297" s="150"/>
      <c r="T297" s="151"/>
      <c r="AT297" s="146" t="s">
        <v>126</v>
      </c>
      <c r="AU297" s="146" t="s">
        <v>81</v>
      </c>
      <c r="AV297" s="12" t="s">
        <v>81</v>
      </c>
      <c r="AW297" s="12" t="s">
        <v>28</v>
      </c>
      <c r="AX297" s="12" t="s">
        <v>77</v>
      </c>
      <c r="AY297" s="146" t="s">
        <v>118</v>
      </c>
    </row>
    <row r="298" spans="2:65" s="1" customFormat="1" ht="21.75" customHeight="1">
      <c r="B298" s="129"/>
      <c r="C298" s="130" t="s">
        <v>369</v>
      </c>
      <c r="D298" s="130" t="s">
        <v>120</v>
      </c>
      <c r="E298" s="131" t="s">
        <v>370</v>
      </c>
      <c r="F298" s="132" t="s">
        <v>371</v>
      </c>
      <c r="G298" s="133" t="s">
        <v>190</v>
      </c>
      <c r="H298" s="134">
        <v>233.3</v>
      </c>
      <c r="I298" s="135"/>
      <c r="J298" s="136">
        <f>ROUND(I298*H298,2)</f>
        <v>0</v>
      </c>
      <c r="K298" s="137"/>
      <c r="L298" s="32"/>
      <c r="M298" s="138" t="s">
        <v>1</v>
      </c>
      <c r="N298" s="139" t="s">
        <v>37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124</v>
      </c>
      <c r="AT298" s="142" t="s">
        <v>120</v>
      </c>
      <c r="AU298" s="142" t="s">
        <v>81</v>
      </c>
      <c r="AY298" s="17" t="s">
        <v>118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77</v>
      </c>
      <c r="BK298" s="143">
        <f>ROUND(I298*H298,2)</f>
        <v>0</v>
      </c>
      <c r="BL298" s="17" t="s">
        <v>124</v>
      </c>
      <c r="BM298" s="142" t="s">
        <v>372</v>
      </c>
    </row>
    <row r="299" spans="2:65" s="11" customFormat="1" ht="22.7" customHeight="1">
      <c r="B299" s="117"/>
      <c r="D299" s="118" t="s">
        <v>71</v>
      </c>
      <c r="E299" s="127" t="s">
        <v>124</v>
      </c>
      <c r="F299" s="127" t="s">
        <v>373</v>
      </c>
      <c r="I299" s="120"/>
      <c r="J299" s="128">
        <f>BK299</f>
        <v>0</v>
      </c>
      <c r="L299" s="117"/>
      <c r="M299" s="122"/>
      <c r="P299" s="123">
        <f>SUM(P300:P311)</f>
        <v>0</v>
      </c>
      <c r="R299" s="123">
        <f>SUM(R300:R311)</f>
        <v>5.3676000000000001E-2</v>
      </c>
      <c r="T299" s="124">
        <f>SUM(T300:T311)</f>
        <v>0</v>
      </c>
      <c r="AR299" s="118" t="s">
        <v>77</v>
      </c>
      <c r="AT299" s="125" t="s">
        <v>71</v>
      </c>
      <c r="AU299" s="125" t="s">
        <v>77</v>
      </c>
      <c r="AY299" s="118" t="s">
        <v>118</v>
      </c>
      <c r="BK299" s="126">
        <f>SUM(BK300:BK311)</f>
        <v>0</v>
      </c>
    </row>
    <row r="300" spans="2:65" s="1" customFormat="1" ht="24.2" customHeight="1">
      <c r="B300" s="129"/>
      <c r="C300" s="130" t="s">
        <v>374</v>
      </c>
      <c r="D300" s="130" t="s">
        <v>120</v>
      </c>
      <c r="E300" s="131" t="s">
        <v>375</v>
      </c>
      <c r="F300" s="132" t="s">
        <v>376</v>
      </c>
      <c r="G300" s="133" t="s">
        <v>219</v>
      </c>
      <c r="H300" s="134">
        <v>87.754000000000005</v>
      </c>
      <c r="I300" s="135"/>
      <c r="J300" s="136">
        <f>ROUND(I300*H300,2)</f>
        <v>0</v>
      </c>
      <c r="K300" s="137"/>
      <c r="L300" s="32"/>
      <c r="M300" s="138" t="s">
        <v>1</v>
      </c>
      <c r="N300" s="139" t="s">
        <v>37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124</v>
      </c>
      <c r="AT300" s="142" t="s">
        <v>120</v>
      </c>
      <c r="AU300" s="142" t="s">
        <v>81</v>
      </c>
      <c r="AY300" s="17" t="s">
        <v>118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77</v>
      </c>
      <c r="BK300" s="143">
        <f>ROUND(I300*H300,2)</f>
        <v>0</v>
      </c>
      <c r="BL300" s="17" t="s">
        <v>124</v>
      </c>
      <c r="BM300" s="142" t="s">
        <v>377</v>
      </c>
    </row>
    <row r="301" spans="2:65" s="12" customFormat="1">
      <c r="B301" s="144"/>
      <c r="D301" s="145" t="s">
        <v>126</v>
      </c>
      <c r="E301" s="146" t="s">
        <v>1</v>
      </c>
      <c r="F301" s="147" t="s">
        <v>378</v>
      </c>
      <c r="H301" s="148">
        <v>33.576000000000001</v>
      </c>
      <c r="I301" s="149"/>
      <c r="L301" s="144"/>
      <c r="M301" s="150"/>
      <c r="T301" s="151"/>
      <c r="AT301" s="146" t="s">
        <v>126</v>
      </c>
      <c r="AU301" s="146" t="s">
        <v>81</v>
      </c>
      <c r="AV301" s="12" t="s">
        <v>81</v>
      </c>
      <c r="AW301" s="12" t="s">
        <v>28</v>
      </c>
      <c r="AX301" s="12" t="s">
        <v>72</v>
      </c>
      <c r="AY301" s="146" t="s">
        <v>118</v>
      </c>
    </row>
    <row r="302" spans="2:65" s="12" customFormat="1">
      <c r="B302" s="144"/>
      <c r="D302" s="145" t="s">
        <v>126</v>
      </c>
      <c r="E302" s="146" t="s">
        <v>1</v>
      </c>
      <c r="F302" s="147" t="s">
        <v>379</v>
      </c>
      <c r="H302" s="148">
        <v>11.766</v>
      </c>
      <c r="I302" s="149"/>
      <c r="L302" s="144"/>
      <c r="M302" s="150"/>
      <c r="T302" s="151"/>
      <c r="AT302" s="146" t="s">
        <v>126</v>
      </c>
      <c r="AU302" s="146" t="s">
        <v>81</v>
      </c>
      <c r="AV302" s="12" t="s">
        <v>81</v>
      </c>
      <c r="AW302" s="12" t="s">
        <v>28</v>
      </c>
      <c r="AX302" s="12" t="s">
        <v>72</v>
      </c>
      <c r="AY302" s="146" t="s">
        <v>118</v>
      </c>
    </row>
    <row r="303" spans="2:65" s="12" customFormat="1">
      <c r="B303" s="144"/>
      <c r="D303" s="145" t="s">
        <v>126</v>
      </c>
      <c r="E303" s="146" t="s">
        <v>1</v>
      </c>
      <c r="F303" s="147" t="s">
        <v>380</v>
      </c>
      <c r="H303" s="148">
        <v>16.125</v>
      </c>
      <c r="I303" s="149"/>
      <c r="L303" s="144"/>
      <c r="M303" s="150"/>
      <c r="T303" s="151"/>
      <c r="AT303" s="146" t="s">
        <v>126</v>
      </c>
      <c r="AU303" s="146" t="s">
        <v>81</v>
      </c>
      <c r="AV303" s="12" t="s">
        <v>81</v>
      </c>
      <c r="AW303" s="12" t="s">
        <v>28</v>
      </c>
      <c r="AX303" s="12" t="s">
        <v>72</v>
      </c>
      <c r="AY303" s="146" t="s">
        <v>118</v>
      </c>
    </row>
    <row r="304" spans="2:65" s="12" customFormat="1">
      <c r="B304" s="144"/>
      <c r="D304" s="145" t="s">
        <v>126</v>
      </c>
      <c r="E304" s="146" t="s">
        <v>1</v>
      </c>
      <c r="F304" s="147" t="s">
        <v>381</v>
      </c>
      <c r="H304" s="148">
        <v>14.103999999999999</v>
      </c>
      <c r="I304" s="149"/>
      <c r="L304" s="144"/>
      <c r="M304" s="150"/>
      <c r="T304" s="151"/>
      <c r="AT304" s="146" t="s">
        <v>126</v>
      </c>
      <c r="AU304" s="146" t="s">
        <v>81</v>
      </c>
      <c r="AV304" s="12" t="s">
        <v>81</v>
      </c>
      <c r="AW304" s="12" t="s">
        <v>28</v>
      </c>
      <c r="AX304" s="12" t="s">
        <v>72</v>
      </c>
      <c r="AY304" s="146" t="s">
        <v>118</v>
      </c>
    </row>
    <row r="305" spans="2:65" s="12" customFormat="1">
      <c r="B305" s="144"/>
      <c r="D305" s="145" t="s">
        <v>126</v>
      </c>
      <c r="E305" s="146" t="s">
        <v>1</v>
      </c>
      <c r="F305" s="147" t="s">
        <v>382</v>
      </c>
      <c r="H305" s="148">
        <v>8.1999999999999993</v>
      </c>
      <c r="I305" s="149"/>
      <c r="L305" s="144"/>
      <c r="M305" s="150"/>
      <c r="T305" s="151"/>
      <c r="AT305" s="146" t="s">
        <v>126</v>
      </c>
      <c r="AU305" s="146" t="s">
        <v>81</v>
      </c>
      <c r="AV305" s="12" t="s">
        <v>81</v>
      </c>
      <c r="AW305" s="12" t="s">
        <v>28</v>
      </c>
      <c r="AX305" s="12" t="s">
        <v>72</v>
      </c>
      <c r="AY305" s="146" t="s">
        <v>118</v>
      </c>
    </row>
    <row r="306" spans="2:65" s="12" customFormat="1">
      <c r="B306" s="144"/>
      <c r="D306" s="145" t="s">
        <v>126</v>
      </c>
      <c r="E306" s="146" t="s">
        <v>1</v>
      </c>
      <c r="F306" s="147" t="s">
        <v>383</v>
      </c>
      <c r="H306" s="148">
        <v>3.9830000000000001</v>
      </c>
      <c r="I306" s="149"/>
      <c r="L306" s="144"/>
      <c r="M306" s="150"/>
      <c r="T306" s="151"/>
      <c r="AT306" s="146" t="s">
        <v>126</v>
      </c>
      <c r="AU306" s="146" t="s">
        <v>81</v>
      </c>
      <c r="AV306" s="12" t="s">
        <v>81</v>
      </c>
      <c r="AW306" s="12" t="s">
        <v>28</v>
      </c>
      <c r="AX306" s="12" t="s">
        <v>72</v>
      </c>
      <c r="AY306" s="146" t="s">
        <v>118</v>
      </c>
    </row>
    <row r="307" spans="2:65" s="13" customFormat="1">
      <c r="B307" s="152"/>
      <c r="D307" s="145" t="s">
        <v>126</v>
      </c>
      <c r="E307" s="153" t="s">
        <v>1</v>
      </c>
      <c r="F307" s="154" t="s">
        <v>129</v>
      </c>
      <c r="H307" s="155">
        <v>87.754000000000005</v>
      </c>
      <c r="I307" s="156"/>
      <c r="L307" s="152"/>
      <c r="M307" s="157"/>
      <c r="T307" s="158"/>
      <c r="AT307" s="153" t="s">
        <v>126</v>
      </c>
      <c r="AU307" s="153" t="s">
        <v>81</v>
      </c>
      <c r="AV307" s="13" t="s">
        <v>124</v>
      </c>
      <c r="AW307" s="13" t="s">
        <v>28</v>
      </c>
      <c r="AX307" s="13" t="s">
        <v>77</v>
      </c>
      <c r="AY307" s="153" t="s">
        <v>118</v>
      </c>
    </row>
    <row r="308" spans="2:65" s="1" customFormat="1" ht="33" customHeight="1">
      <c r="B308" s="129"/>
      <c r="C308" s="130" t="s">
        <v>384</v>
      </c>
      <c r="D308" s="130" t="s">
        <v>120</v>
      </c>
      <c r="E308" s="131" t="s">
        <v>385</v>
      </c>
      <c r="F308" s="132" t="s">
        <v>386</v>
      </c>
      <c r="G308" s="133" t="s">
        <v>219</v>
      </c>
      <c r="H308" s="134">
        <v>1.2250000000000001</v>
      </c>
      <c r="I308" s="135"/>
      <c r="J308" s="136">
        <f>ROUND(I308*H308,2)</f>
        <v>0</v>
      </c>
      <c r="K308" s="137"/>
      <c r="L308" s="32"/>
      <c r="M308" s="138" t="s">
        <v>1</v>
      </c>
      <c r="N308" s="139" t="s">
        <v>37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124</v>
      </c>
      <c r="AT308" s="142" t="s">
        <v>120</v>
      </c>
      <c r="AU308" s="142" t="s">
        <v>81</v>
      </c>
      <c r="AY308" s="17" t="s">
        <v>118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77</v>
      </c>
      <c r="BK308" s="143">
        <f>ROUND(I308*H308,2)</f>
        <v>0</v>
      </c>
      <c r="BL308" s="17" t="s">
        <v>124</v>
      </c>
      <c r="BM308" s="142" t="s">
        <v>387</v>
      </c>
    </row>
    <row r="309" spans="2:65" s="12" customFormat="1">
      <c r="B309" s="144"/>
      <c r="D309" s="145" t="s">
        <v>126</v>
      </c>
      <c r="E309" s="146" t="s">
        <v>1</v>
      </c>
      <c r="F309" s="147" t="s">
        <v>388</v>
      </c>
      <c r="H309" s="148">
        <v>1.2250000000000001</v>
      </c>
      <c r="I309" s="149"/>
      <c r="L309" s="144"/>
      <c r="M309" s="150"/>
      <c r="T309" s="151"/>
      <c r="AT309" s="146" t="s">
        <v>126</v>
      </c>
      <c r="AU309" s="146" t="s">
        <v>81</v>
      </c>
      <c r="AV309" s="12" t="s">
        <v>81</v>
      </c>
      <c r="AW309" s="12" t="s">
        <v>28</v>
      </c>
      <c r="AX309" s="12" t="s">
        <v>77</v>
      </c>
      <c r="AY309" s="146" t="s">
        <v>118</v>
      </c>
    </row>
    <row r="310" spans="2:65" s="1" customFormat="1" ht="16.5" customHeight="1">
      <c r="B310" s="129"/>
      <c r="C310" s="130" t="s">
        <v>389</v>
      </c>
      <c r="D310" s="130" t="s">
        <v>120</v>
      </c>
      <c r="E310" s="131" t="s">
        <v>390</v>
      </c>
      <c r="F310" s="132" t="s">
        <v>391</v>
      </c>
      <c r="G310" s="133" t="s">
        <v>123</v>
      </c>
      <c r="H310" s="134">
        <v>8.4</v>
      </c>
      <c r="I310" s="135"/>
      <c r="J310" s="136">
        <f>ROUND(I310*H310,2)</f>
        <v>0</v>
      </c>
      <c r="K310" s="137"/>
      <c r="L310" s="32"/>
      <c r="M310" s="138" t="s">
        <v>1</v>
      </c>
      <c r="N310" s="139" t="s">
        <v>37</v>
      </c>
      <c r="P310" s="140">
        <f>O310*H310</f>
        <v>0</v>
      </c>
      <c r="Q310" s="140">
        <v>6.3899999999999998E-3</v>
      </c>
      <c r="R310" s="140">
        <f>Q310*H310</f>
        <v>5.3676000000000001E-2</v>
      </c>
      <c r="S310" s="140">
        <v>0</v>
      </c>
      <c r="T310" s="141">
        <f>S310*H310</f>
        <v>0</v>
      </c>
      <c r="AR310" s="142" t="s">
        <v>124</v>
      </c>
      <c r="AT310" s="142" t="s">
        <v>120</v>
      </c>
      <c r="AU310" s="142" t="s">
        <v>81</v>
      </c>
      <c r="AY310" s="17" t="s">
        <v>118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77</v>
      </c>
      <c r="BK310" s="143">
        <f>ROUND(I310*H310,2)</f>
        <v>0</v>
      </c>
      <c r="BL310" s="17" t="s">
        <v>124</v>
      </c>
      <c r="BM310" s="142" t="s">
        <v>392</v>
      </c>
    </row>
    <row r="311" spans="2:65" s="12" customFormat="1">
      <c r="B311" s="144"/>
      <c r="D311" s="145" t="s">
        <v>126</v>
      </c>
      <c r="E311" s="146" t="s">
        <v>1</v>
      </c>
      <c r="F311" s="147" t="s">
        <v>393</v>
      </c>
      <c r="H311" s="148">
        <v>8.4</v>
      </c>
      <c r="I311" s="149"/>
      <c r="L311" s="144"/>
      <c r="M311" s="150"/>
      <c r="T311" s="151"/>
      <c r="AT311" s="146" t="s">
        <v>126</v>
      </c>
      <c r="AU311" s="146" t="s">
        <v>81</v>
      </c>
      <c r="AV311" s="12" t="s">
        <v>81</v>
      </c>
      <c r="AW311" s="12" t="s">
        <v>28</v>
      </c>
      <c r="AX311" s="12" t="s">
        <v>77</v>
      </c>
      <c r="AY311" s="146" t="s">
        <v>118</v>
      </c>
    </row>
    <row r="312" spans="2:65" s="11" customFormat="1" ht="22.7" customHeight="1">
      <c r="B312" s="117"/>
      <c r="D312" s="118" t="s">
        <v>71</v>
      </c>
      <c r="E312" s="127" t="s">
        <v>154</v>
      </c>
      <c r="F312" s="127" t="s">
        <v>394</v>
      </c>
      <c r="I312" s="120"/>
      <c r="J312" s="128">
        <f>BK312</f>
        <v>0</v>
      </c>
      <c r="L312" s="117"/>
      <c r="M312" s="122"/>
      <c r="P312" s="123">
        <f>SUM(P313:P352)</f>
        <v>0</v>
      </c>
      <c r="R312" s="123">
        <f>SUM(R313:R352)</f>
        <v>3.7670229600000003</v>
      </c>
      <c r="T312" s="124">
        <f>SUM(T313:T352)</f>
        <v>0</v>
      </c>
      <c r="AR312" s="118" t="s">
        <v>77</v>
      </c>
      <c r="AT312" s="125" t="s">
        <v>71</v>
      </c>
      <c r="AU312" s="125" t="s">
        <v>77</v>
      </c>
      <c r="AY312" s="118" t="s">
        <v>118</v>
      </c>
      <c r="BK312" s="126">
        <f>SUM(BK313:BK352)</f>
        <v>0</v>
      </c>
    </row>
    <row r="313" spans="2:65" s="1" customFormat="1" ht="24.2" customHeight="1">
      <c r="B313" s="129"/>
      <c r="C313" s="130" t="s">
        <v>395</v>
      </c>
      <c r="D313" s="130" t="s">
        <v>120</v>
      </c>
      <c r="E313" s="131" t="s">
        <v>396</v>
      </c>
      <c r="F313" s="132" t="s">
        <v>397</v>
      </c>
      <c r="G313" s="133" t="s">
        <v>123</v>
      </c>
      <c r="H313" s="134">
        <v>58.76</v>
      </c>
      <c r="I313" s="135"/>
      <c r="J313" s="136">
        <f>ROUND(I313*H313,2)</f>
        <v>0</v>
      </c>
      <c r="K313" s="137"/>
      <c r="L313" s="32"/>
      <c r="M313" s="138" t="s">
        <v>1</v>
      </c>
      <c r="N313" s="139" t="s">
        <v>37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124</v>
      </c>
      <c r="AT313" s="142" t="s">
        <v>120</v>
      </c>
      <c r="AU313" s="142" t="s">
        <v>81</v>
      </c>
      <c r="AY313" s="17" t="s">
        <v>118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77</v>
      </c>
      <c r="BK313" s="143">
        <f>ROUND(I313*H313,2)</f>
        <v>0</v>
      </c>
      <c r="BL313" s="17" t="s">
        <v>124</v>
      </c>
      <c r="BM313" s="142" t="s">
        <v>398</v>
      </c>
    </row>
    <row r="314" spans="2:65" s="14" customFormat="1">
      <c r="B314" s="159"/>
      <c r="D314" s="145" t="s">
        <v>126</v>
      </c>
      <c r="E314" s="160" t="s">
        <v>1</v>
      </c>
      <c r="F314" s="161" t="s">
        <v>178</v>
      </c>
      <c r="H314" s="160" t="s">
        <v>1</v>
      </c>
      <c r="I314" s="162"/>
      <c r="L314" s="159"/>
      <c r="M314" s="163"/>
      <c r="T314" s="164"/>
      <c r="AT314" s="160" t="s">
        <v>126</v>
      </c>
      <c r="AU314" s="160" t="s">
        <v>81</v>
      </c>
      <c r="AV314" s="14" t="s">
        <v>77</v>
      </c>
      <c r="AW314" s="14" t="s">
        <v>28</v>
      </c>
      <c r="AX314" s="14" t="s">
        <v>72</v>
      </c>
      <c r="AY314" s="160" t="s">
        <v>118</v>
      </c>
    </row>
    <row r="315" spans="2:65" s="12" customFormat="1">
      <c r="B315" s="144"/>
      <c r="D315" s="145" t="s">
        <v>126</v>
      </c>
      <c r="E315" s="146" t="s">
        <v>1</v>
      </c>
      <c r="F315" s="147" t="s">
        <v>179</v>
      </c>
      <c r="H315" s="148">
        <v>58.76</v>
      </c>
      <c r="I315" s="149"/>
      <c r="L315" s="144"/>
      <c r="M315" s="150"/>
      <c r="T315" s="151"/>
      <c r="AT315" s="146" t="s">
        <v>126</v>
      </c>
      <c r="AU315" s="146" t="s">
        <v>81</v>
      </c>
      <c r="AV315" s="12" t="s">
        <v>81</v>
      </c>
      <c r="AW315" s="12" t="s">
        <v>28</v>
      </c>
      <c r="AX315" s="12" t="s">
        <v>77</v>
      </c>
      <c r="AY315" s="146" t="s">
        <v>118</v>
      </c>
    </row>
    <row r="316" spans="2:65" s="1" customFormat="1" ht="16.5" customHeight="1">
      <c r="B316" s="129"/>
      <c r="C316" s="130" t="s">
        <v>399</v>
      </c>
      <c r="D316" s="130" t="s">
        <v>120</v>
      </c>
      <c r="E316" s="131" t="s">
        <v>400</v>
      </c>
      <c r="F316" s="132" t="s">
        <v>401</v>
      </c>
      <c r="G316" s="133" t="s">
        <v>123</v>
      </c>
      <c r="H316" s="134">
        <v>3</v>
      </c>
      <c r="I316" s="135"/>
      <c r="J316" s="136">
        <f>ROUND(I316*H316,2)</f>
        <v>0</v>
      </c>
      <c r="K316" s="137"/>
      <c r="L316" s="32"/>
      <c r="M316" s="138" t="s">
        <v>1</v>
      </c>
      <c r="N316" s="139" t="s">
        <v>37</v>
      </c>
      <c r="P316" s="140">
        <f>O316*H316</f>
        <v>0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124</v>
      </c>
      <c r="AT316" s="142" t="s">
        <v>120</v>
      </c>
      <c r="AU316" s="142" t="s">
        <v>81</v>
      </c>
      <c r="AY316" s="17" t="s">
        <v>118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77</v>
      </c>
      <c r="BK316" s="143">
        <f>ROUND(I316*H316,2)</f>
        <v>0</v>
      </c>
      <c r="BL316" s="17" t="s">
        <v>124</v>
      </c>
      <c r="BM316" s="142" t="s">
        <v>402</v>
      </c>
    </row>
    <row r="317" spans="2:65" s="12" customFormat="1">
      <c r="B317" s="144"/>
      <c r="D317" s="145" t="s">
        <v>126</v>
      </c>
      <c r="E317" s="146" t="s">
        <v>1</v>
      </c>
      <c r="F317" s="147" t="s">
        <v>403</v>
      </c>
      <c r="H317" s="148">
        <v>3</v>
      </c>
      <c r="I317" s="149"/>
      <c r="L317" s="144"/>
      <c r="M317" s="150"/>
      <c r="T317" s="151"/>
      <c r="AT317" s="146" t="s">
        <v>126</v>
      </c>
      <c r="AU317" s="146" t="s">
        <v>81</v>
      </c>
      <c r="AV317" s="12" t="s">
        <v>81</v>
      </c>
      <c r="AW317" s="12" t="s">
        <v>28</v>
      </c>
      <c r="AX317" s="12" t="s">
        <v>77</v>
      </c>
      <c r="AY317" s="146" t="s">
        <v>118</v>
      </c>
    </row>
    <row r="318" spans="2:65" s="1" customFormat="1" ht="16.5" customHeight="1">
      <c r="B318" s="129"/>
      <c r="C318" s="130" t="s">
        <v>404</v>
      </c>
      <c r="D318" s="130" t="s">
        <v>120</v>
      </c>
      <c r="E318" s="131" t="s">
        <v>405</v>
      </c>
      <c r="F318" s="132" t="s">
        <v>406</v>
      </c>
      <c r="G318" s="133" t="s">
        <v>123</v>
      </c>
      <c r="H318" s="134">
        <v>27.95</v>
      </c>
      <c r="I318" s="135"/>
      <c r="J318" s="136">
        <f>ROUND(I318*H318,2)</f>
        <v>0</v>
      </c>
      <c r="K318" s="137"/>
      <c r="L318" s="32"/>
      <c r="M318" s="138" t="s">
        <v>1</v>
      </c>
      <c r="N318" s="139" t="s">
        <v>37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124</v>
      </c>
      <c r="AT318" s="142" t="s">
        <v>120</v>
      </c>
      <c r="AU318" s="142" t="s">
        <v>81</v>
      </c>
      <c r="AY318" s="17" t="s">
        <v>118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77</v>
      </c>
      <c r="BK318" s="143">
        <f>ROUND(I318*H318,2)</f>
        <v>0</v>
      </c>
      <c r="BL318" s="17" t="s">
        <v>124</v>
      </c>
      <c r="BM318" s="142" t="s">
        <v>407</v>
      </c>
    </row>
    <row r="319" spans="2:65" s="14" customFormat="1">
      <c r="B319" s="159"/>
      <c r="D319" s="145" t="s">
        <v>126</v>
      </c>
      <c r="E319" s="160" t="s">
        <v>1</v>
      </c>
      <c r="F319" s="161" t="s">
        <v>133</v>
      </c>
      <c r="H319" s="160" t="s">
        <v>1</v>
      </c>
      <c r="I319" s="162"/>
      <c r="L319" s="159"/>
      <c r="M319" s="163"/>
      <c r="T319" s="164"/>
      <c r="AT319" s="160" t="s">
        <v>126</v>
      </c>
      <c r="AU319" s="160" t="s">
        <v>81</v>
      </c>
      <c r="AV319" s="14" t="s">
        <v>77</v>
      </c>
      <c r="AW319" s="14" t="s">
        <v>28</v>
      </c>
      <c r="AX319" s="14" t="s">
        <v>72</v>
      </c>
      <c r="AY319" s="160" t="s">
        <v>118</v>
      </c>
    </row>
    <row r="320" spans="2:65" s="12" customFormat="1">
      <c r="B320" s="144"/>
      <c r="D320" s="145" t="s">
        <v>126</v>
      </c>
      <c r="E320" s="146" t="s">
        <v>1</v>
      </c>
      <c r="F320" s="147" t="s">
        <v>134</v>
      </c>
      <c r="H320" s="148">
        <v>27.95</v>
      </c>
      <c r="I320" s="149"/>
      <c r="L320" s="144"/>
      <c r="M320" s="150"/>
      <c r="T320" s="151"/>
      <c r="AT320" s="146" t="s">
        <v>126</v>
      </c>
      <c r="AU320" s="146" t="s">
        <v>81</v>
      </c>
      <c r="AV320" s="12" t="s">
        <v>81</v>
      </c>
      <c r="AW320" s="12" t="s">
        <v>28</v>
      </c>
      <c r="AX320" s="12" t="s">
        <v>77</v>
      </c>
      <c r="AY320" s="146" t="s">
        <v>118</v>
      </c>
    </row>
    <row r="321" spans="2:65" s="1" customFormat="1" ht="16.5" customHeight="1">
      <c r="B321" s="129"/>
      <c r="C321" s="130" t="s">
        <v>408</v>
      </c>
      <c r="D321" s="130" t="s">
        <v>120</v>
      </c>
      <c r="E321" s="131" t="s">
        <v>409</v>
      </c>
      <c r="F321" s="132" t="s">
        <v>410</v>
      </c>
      <c r="G321" s="133" t="s">
        <v>123</v>
      </c>
      <c r="H321" s="134">
        <v>313.286</v>
      </c>
      <c r="I321" s="135"/>
      <c r="J321" s="136">
        <f>ROUND(I321*H321,2)</f>
        <v>0</v>
      </c>
      <c r="K321" s="137"/>
      <c r="L321" s="32"/>
      <c r="M321" s="138" t="s">
        <v>1</v>
      </c>
      <c r="N321" s="139" t="s">
        <v>37</v>
      </c>
      <c r="P321" s="140">
        <f>O321*H321</f>
        <v>0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124</v>
      </c>
      <c r="AT321" s="142" t="s">
        <v>120</v>
      </c>
      <c r="AU321" s="142" t="s">
        <v>81</v>
      </c>
      <c r="AY321" s="17" t="s">
        <v>118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77</v>
      </c>
      <c r="BK321" s="143">
        <f>ROUND(I321*H321,2)</f>
        <v>0</v>
      </c>
      <c r="BL321" s="17" t="s">
        <v>124</v>
      </c>
      <c r="BM321" s="142" t="s">
        <v>411</v>
      </c>
    </row>
    <row r="322" spans="2:65" s="12" customFormat="1">
      <c r="B322" s="144"/>
      <c r="D322" s="145" t="s">
        <v>126</v>
      </c>
      <c r="E322" s="146" t="s">
        <v>1</v>
      </c>
      <c r="F322" s="147" t="s">
        <v>412</v>
      </c>
      <c r="H322" s="148">
        <v>313.286</v>
      </c>
      <c r="I322" s="149"/>
      <c r="L322" s="144"/>
      <c r="M322" s="150"/>
      <c r="T322" s="151"/>
      <c r="AT322" s="146" t="s">
        <v>126</v>
      </c>
      <c r="AU322" s="146" t="s">
        <v>81</v>
      </c>
      <c r="AV322" s="12" t="s">
        <v>81</v>
      </c>
      <c r="AW322" s="12" t="s">
        <v>28</v>
      </c>
      <c r="AX322" s="12" t="s">
        <v>77</v>
      </c>
      <c r="AY322" s="146" t="s">
        <v>118</v>
      </c>
    </row>
    <row r="323" spans="2:65" s="1" customFormat="1" ht="24.2" customHeight="1">
      <c r="B323" s="129"/>
      <c r="C323" s="130" t="s">
        <v>413</v>
      </c>
      <c r="D323" s="130" t="s">
        <v>120</v>
      </c>
      <c r="E323" s="131" t="s">
        <v>414</v>
      </c>
      <c r="F323" s="132" t="s">
        <v>415</v>
      </c>
      <c r="G323" s="133" t="s">
        <v>123</v>
      </c>
      <c r="H323" s="134">
        <v>3</v>
      </c>
      <c r="I323" s="135"/>
      <c r="J323" s="136">
        <f>ROUND(I323*H323,2)</f>
        <v>0</v>
      </c>
      <c r="K323" s="137"/>
      <c r="L323" s="32"/>
      <c r="M323" s="138" t="s">
        <v>1</v>
      </c>
      <c r="N323" s="139" t="s">
        <v>37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124</v>
      </c>
      <c r="AT323" s="142" t="s">
        <v>120</v>
      </c>
      <c r="AU323" s="142" t="s">
        <v>81</v>
      </c>
      <c r="AY323" s="17" t="s">
        <v>118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7" t="s">
        <v>77</v>
      </c>
      <c r="BK323" s="143">
        <f>ROUND(I323*H323,2)</f>
        <v>0</v>
      </c>
      <c r="BL323" s="17" t="s">
        <v>124</v>
      </c>
      <c r="BM323" s="142" t="s">
        <v>416</v>
      </c>
    </row>
    <row r="324" spans="2:65" s="12" customFormat="1">
      <c r="B324" s="144"/>
      <c r="D324" s="145" t="s">
        <v>126</v>
      </c>
      <c r="E324" s="146" t="s">
        <v>1</v>
      </c>
      <c r="F324" s="147" t="s">
        <v>417</v>
      </c>
      <c r="H324" s="148">
        <v>3</v>
      </c>
      <c r="I324" s="149"/>
      <c r="L324" s="144"/>
      <c r="M324" s="150"/>
      <c r="T324" s="151"/>
      <c r="AT324" s="146" t="s">
        <v>126</v>
      </c>
      <c r="AU324" s="146" t="s">
        <v>81</v>
      </c>
      <c r="AV324" s="12" t="s">
        <v>81</v>
      </c>
      <c r="AW324" s="12" t="s">
        <v>28</v>
      </c>
      <c r="AX324" s="12" t="s">
        <v>77</v>
      </c>
      <c r="AY324" s="146" t="s">
        <v>118</v>
      </c>
    </row>
    <row r="325" spans="2:65" s="1" customFormat="1" ht="33" customHeight="1">
      <c r="B325" s="129"/>
      <c r="C325" s="130" t="s">
        <v>418</v>
      </c>
      <c r="D325" s="130" t="s">
        <v>120</v>
      </c>
      <c r="E325" s="131" t="s">
        <v>419</v>
      </c>
      <c r="F325" s="132" t="s">
        <v>420</v>
      </c>
      <c r="G325" s="133" t="s">
        <v>123</v>
      </c>
      <c r="H325" s="134">
        <v>313.286</v>
      </c>
      <c r="I325" s="135"/>
      <c r="J325" s="136">
        <f>ROUND(I325*H325,2)</f>
        <v>0</v>
      </c>
      <c r="K325" s="137"/>
      <c r="L325" s="32"/>
      <c r="M325" s="138" t="s">
        <v>1</v>
      </c>
      <c r="N325" s="139" t="s">
        <v>37</v>
      </c>
      <c r="P325" s="140">
        <f>O325*H325</f>
        <v>0</v>
      </c>
      <c r="Q325" s="140">
        <v>0</v>
      </c>
      <c r="R325" s="140">
        <f>Q325*H325</f>
        <v>0</v>
      </c>
      <c r="S325" s="140">
        <v>0</v>
      </c>
      <c r="T325" s="141">
        <f>S325*H325</f>
        <v>0</v>
      </c>
      <c r="AR325" s="142" t="s">
        <v>124</v>
      </c>
      <c r="AT325" s="142" t="s">
        <v>120</v>
      </c>
      <c r="AU325" s="142" t="s">
        <v>81</v>
      </c>
      <c r="AY325" s="17" t="s">
        <v>118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77</v>
      </c>
      <c r="BK325" s="143">
        <f>ROUND(I325*H325,2)</f>
        <v>0</v>
      </c>
      <c r="BL325" s="17" t="s">
        <v>124</v>
      </c>
      <c r="BM325" s="142" t="s">
        <v>421</v>
      </c>
    </row>
    <row r="326" spans="2:65" s="12" customFormat="1">
      <c r="B326" s="144"/>
      <c r="D326" s="145" t="s">
        <v>126</v>
      </c>
      <c r="E326" s="146" t="s">
        <v>1</v>
      </c>
      <c r="F326" s="147" t="s">
        <v>412</v>
      </c>
      <c r="H326" s="148">
        <v>313.286</v>
      </c>
      <c r="I326" s="149"/>
      <c r="L326" s="144"/>
      <c r="M326" s="150"/>
      <c r="T326" s="151"/>
      <c r="AT326" s="146" t="s">
        <v>126</v>
      </c>
      <c r="AU326" s="146" t="s">
        <v>81</v>
      </c>
      <c r="AV326" s="12" t="s">
        <v>81</v>
      </c>
      <c r="AW326" s="12" t="s">
        <v>28</v>
      </c>
      <c r="AX326" s="12" t="s">
        <v>77</v>
      </c>
      <c r="AY326" s="146" t="s">
        <v>118</v>
      </c>
    </row>
    <row r="327" spans="2:65" s="1" customFormat="1" ht="24.2" customHeight="1">
      <c r="B327" s="129"/>
      <c r="C327" s="130" t="s">
        <v>422</v>
      </c>
      <c r="D327" s="130" t="s">
        <v>120</v>
      </c>
      <c r="E327" s="131" t="s">
        <v>423</v>
      </c>
      <c r="F327" s="132" t="s">
        <v>424</v>
      </c>
      <c r="G327" s="133" t="s">
        <v>123</v>
      </c>
      <c r="H327" s="134">
        <v>3</v>
      </c>
      <c r="I327" s="135"/>
      <c r="J327" s="136">
        <f>ROUND(I327*H327,2)</f>
        <v>0</v>
      </c>
      <c r="K327" s="137"/>
      <c r="L327" s="32"/>
      <c r="M327" s="138" t="s">
        <v>1</v>
      </c>
      <c r="N327" s="139" t="s">
        <v>37</v>
      </c>
      <c r="P327" s="140">
        <f>O327*H327</f>
        <v>0</v>
      </c>
      <c r="Q327" s="140">
        <v>0</v>
      </c>
      <c r="R327" s="140">
        <f>Q327*H327</f>
        <v>0</v>
      </c>
      <c r="S327" s="140">
        <v>0</v>
      </c>
      <c r="T327" s="141">
        <f>S327*H327</f>
        <v>0</v>
      </c>
      <c r="AR327" s="142" t="s">
        <v>124</v>
      </c>
      <c r="AT327" s="142" t="s">
        <v>120</v>
      </c>
      <c r="AU327" s="142" t="s">
        <v>81</v>
      </c>
      <c r="AY327" s="17" t="s">
        <v>118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7" t="s">
        <v>77</v>
      </c>
      <c r="BK327" s="143">
        <f>ROUND(I327*H327,2)</f>
        <v>0</v>
      </c>
      <c r="BL327" s="17" t="s">
        <v>124</v>
      </c>
      <c r="BM327" s="142" t="s">
        <v>425</v>
      </c>
    </row>
    <row r="328" spans="2:65" s="12" customFormat="1">
      <c r="B328" s="144"/>
      <c r="D328" s="145" t="s">
        <v>126</v>
      </c>
      <c r="E328" s="146" t="s">
        <v>1</v>
      </c>
      <c r="F328" s="147" t="s">
        <v>417</v>
      </c>
      <c r="H328" s="148">
        <v>3</v>
      </c>
      <c r="I328" s="149"/>
      <c r="L328" s="144"/>
      <c r="M328" s="150"/>
      <c r="T328" s="151"/>
      <c r="AT328" s="146" t="s">
        <v>126</v>
      </c>
      <c r="AU328" s="146" t="s">
        <v>81</v>
      </c>
      <c r="AV328" s="12" t="s">
        <v>81</v>
      </c>
      <c r="AW328" s="12" t="s">
        <v>28</v>
      </c>
      <c r="AX328" s="12" t="s">
        <v>77</v>
      </c>
      <c r="AY328" s="146" t="s">
        <v>118</v>
      </c>
    </row>
    <row r="329" spans="2:65" s="1" customFormat="1" ht="24.2" customHeight="1">
      <c r="B329" s="129"/>
      <c r="C329" s="130" t="s">
        <v>426</v>
      </c>
      <c r="D329" s="130" t="s">
        <v>120</v>
      </c>
      <c r="E329" s="131" t="s">
        <v>427</v>
      </c>
      <c r="F329" s="132" t="s">
        <v>428</v>
      </c>
      <c r="G329" s="133" t="s">
        <v>123</v>
      </c>
      <c r="H329" s="134">
        <v>58.76</v>
      </c>
      <c r="I329" s="135"/>
      <c r="J329" s="136">
        <f>ROUND(I329*H329,2)</f>
        <v>0</v>
      </c>
      <c r="K329" s="137"/>
      <c r="L329" s="32"/>
      <c r="M329" s="138" t="s">
        <v>1</v>
      </c>
      <c r="N329" s="139" t="s">
        <v>37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124</v>
      </c>
      <c r="AT329" s="142" t="s">
        <v>120</v>
      </c>
      <c r="AU329" s="142" t="s">
        <v>81</v>
      </c>
      <c r="AY329" s="17" t="s">
        <v>118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77</v>
      </c>
      <c r="BK329" s="143">
        <f>ROUND(I329*H329,2)</f>
        <v>0</v>
      </c>
      <c r="BL329" s="17" t="s">
        <v>124</v>
      </c>
      <c r="BM329" s="142" t="s">
        <v>429</v>
      </c>
    </row>
    <row r="330" spans="2:65" s="14" customFormat="1">
      <c r="B330" s="159"/>
      <c r="D330" s="145" t="s">
        <v>126</v>
      </c>
      <c r="E330" s="160" t="s">
        <v>1</v>
      </c>
      <c r="F330" s="161" t="s">
        <v>178</v>
      </c>
      <c r="H330" s="160" t="s">
        <v>1</v>
      </c>
      <c r="I330" s="162"/>
      <c r="L330" s="159"/>
      <c r="M330" s="163"/>
      <c r="T330" s="164"/>
      <c r="AT330" s="160" t="s">
        <v>126</v>
      </c>
      <c r="AU330" s="160" t="s">
        <v>81</v>
      </c>
      <c r="AV330" s="14" t="s">
        <v>77</v>
      </c>
      <c r="AW330" s="14" t="s">
        <v>28</v>
      </c>
      <c r="AX330" s="14" t="s">
        <v>72</v>
      </c>
      <c r="AY330" s="160" t="s">
        <v>118</v>
      </c>
    </row>
    <row r="331" spans="2:65" s="12" customFormat="1">
      <c r="B331" s="144"/>
      <c r="D331" s="145" t="s">
        <v>126</v>
      </c>
      <c r="E331" s="146" t="s">
        <v>1</v>
      </c>
      <c r="F331" s="147" t="s">
        <v>179</v>
      </c>
      <c r="H331" s="148">
        <v>58.76</v>
      </c>
      <c r="I331" s="149"/>
      <c r="L331" s="144"/>
      <c r="M331" s="150"/>
      <c r="T331" s="151"/>
      <c r="AT331" s="146" t="s">
        <v>126</v>
      </c>
      <c r="AU331" s="146" t="s">
        <v>81</v>
      </c>
      <c r="AV331" s="12" t="s">
        <v>81</v>
      </c>
      <c r="AW331" s="12" t="s">
        <v>28</v>
      </c>
      <c r="AX331" s="12" t="s">
        <v>77</v>
      </c>
      <c r="AY331" s="146" t="s">
        <v>118</v>
      </c>
    </row>
    <row r="332" spans="2:65" s="1" customFormat="1" ht="24.2" customHeight="1">
      <c r="B332" s="129"/>
      <c r="C332" s="130" t="s">
        <v>430</v>
      </c>
      <c r="D332" s="130" t="s">
        <v>120</v>
      </c>
      <c r="E332" s="131" t="s">
        <v>431</v>
      </c>
      <c r="F332" s="132" t="s">
        <v>432</v>
      </c>
      <c r="G332" s="133" t="s">
        <v>123</v>
      </c>
      <c r="H332" s="134">
        <v>313.286</v>
      </c>
      <c r="I332" s="135"/>
      <c r="J332" s="136">
        <f>ROUND(I332*H332,2)</f>
        <v>0</v>
      </c>
      <c r="K332" s="137"/>
      <c r="L332" s="32"/>
      <c r="M332" s="138" t="s">
        <v>1</v>
      </c>
      <c r="N332" s="139" t="s">
        <v>37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124</v>
      </c>
      <c r="AT332" s="142" t="s">
        <v>120</v>
      </c>
      <c r="AU332" s="142" t="s">
        <v>81</v>
      </c>
      <c r="AY332" s="17" t="s">
        <v>118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77</v>
      </c>
      <c r="BK332" s="143">
        <f>ROUND(I332*H332,2)</f>
        <v>0</v>
      </c>
      <c r="BL332" s="17" t="s">
        <v>124</v>
      </c>
      <c r="BM332" s="142" t="s">
        <v>433</v>
      </c>
    </row>
    <row r="333" spans="2:65" s="12" customFormat="1">
      <c r="B333" s="144"/>
      <c r="D333" s="145" t="s">
        <v>126</v>
      </c>
      <c r="E333" s="146" t="s">
        <v>1</v>
      </c>
      <c r="F333" s="147" t="s">
        <v>412</v>
      </c>
      <c r="H333" s="148">
        <v>313.286</v>
      </c>
      <c r="I333" s="149"/>
      <c r="L333" s="144"/>
      <c r="M333" s="150"/>
      <c r="T333" s="151"/>
      <c r="AT333" s="146" t="s">
        <v>126</v>
      </c>
      <c r="AU333" s="146" t="s">
        <v>81</v>
      </c>
      <c r="AV333" s="12" t="s">
        <v>81</v>
      </c>
      <c r="AW333" s="12" t="s">
        <v>28</v>
      </c>
      <c r="AX333" s="12" t="s">
        <v>77</v>
      </c>
      <c r="AY333" s="146" t="s">
        <v>118</v>
      </c>
    </row>
    <row r="334" spans="2:65" s="1" customFormat="1" ht="16.5" customHeight="1">
      <c r="B334" s="129"/>
      <c r="C334" s="130" t="s">
        <v>434</v>
      </c>
      <c r="D334" s="130" t="s">
        <v>120</v>
      </c>
      <c r="E334" s="131" t="s">
        <v>435</v>
      </c>
      <c r="F334" s="132" t="s">
        <v>436</v>
      </c>
      <c r="G334" s="133" t="s">
        <v>123</v>
      </c>
      <c r="H334" s="134">
        <v>3</v>
      </c>
      <c r="I334" s="135"/>
      <c r="J334" s="136">
        <f>ROUND(I334*H334,2)</f>
        <v>0</v>
      </c>
      <c r="K334" s="137"/>
      <c r="L334" s="32"/>
      <c r="M334" s="138" t="s">
        <v>1</v>
      </c>
      <c r="N334" s="139" t="s">
        <v>37</v>
      </c>
      <c r="P334" s="140">
        <f>O334*H334</f>
        <v>0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124</v>
      </c>
      <c r="AT334" s="142" t="s">
        <v>120</v>
      </c>
      <c r="AU334" s="142" t="s">
        <v>81</v>
      </c>
      <c r="AY334" s="17" t="s">
        <v>118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77</v>
      </c>
      <c r="BK334" s="143">
        <f>ROUND(I334*H334,2)</f>
        <v>0</v>
      </c>
      <c r="BL334" s="17" t="s">
        <v>124</v>
      </c>
      <c r="BM334" s="142" t="s">
        <v>437</v>
      </c>
    </row>
    <row r="335" spans="2:65" s="12" customFormat="1">
      <c r="B335" s="144"/>
      <c r="D335" s="145" t="s">
        <v>126</v>
      </c>
      <c r="E335" s="146" t="s">
        <v>1</v>
      </c>
      <c r="F335" s="147" t="s">
        <v>417</v>
      </c>
      <c r="H335" s="148">
        <v>3</v>
      </c>
      <c r="I335" s="149"/>
      <c r="L335" s="144"/>
      <c r="M335" s="150"/>
      <c r="T335" s="151"/>
      <c r="AT335" s="146" t="s">
        <v>126</v>
      </c>
      <c r="AU335" s="146" t="s">
        <v>81</v>
      </c>
      <c r="AV335" s="12" t="s">
        <v>81</v>
      </c>
      <c r="AW335" s="12" t="s">
        <v>28</v>
      </c>
      <c r="AX335" s="12" t="s">
        <v>77</v>
      </c>
      <c r="AY335" s="146" t="s">
        <v>118</v>
      </c>
    </row>
    <row r="336" spans="2:65" s="1" customFormat="1" ht="24.2" customHeight="1">
      <c r="B336" s="129"/>
      <c r="C336" s="130" t="s">
        <v>438</v>
      </c>
      <c r="D336" s="130" t="s">
        <v>120</v>
      </c>
      <c r="E336" s="131" t="s">
        <v>439</v>
      </c>
      <c r="F336" s="132" t="s">
        <v>440</v>
      </c>
      <c r="G336" s="133" t="s">
        <v>123</v>
      </c>
      <c r="H336" s="134">
        <v>27.95</v>
      </c>
      <c r="I336" s="135"/>
      <c r="J336" s="136">
        <f>ROUND(I336*H336,2)</f>
        <v>0</v>
      </c>
      <c r="K336" s="137"/>
      <c r="L336" s="32"/>
      <c r="M336" s="138" t="s">
        <v>1</v>
      </c>
      <c r="N336" s="139" t="s">
        <v>37</v>
      </c>
      <c r="P336" s="140">
        <f>O336*H336</f>
        <v>0</v>
      </c>
      <c r="Q336" s="140">
        <v>8.4250000000000005E-2</v>
      </c>
      <c r="R336" s="140">
        <f>Q336*H336</f>
        <v>2.3547875</v>
      </c>
      <c r="S336" s="140">
        <v>0</v>
      </c>
      <c r="T336" s="141">
        <f>S336*H336</f>
        <v>0</v>
      </c>
      <c r="AR336" s="142" t="s">
        <v>124</v>
      </c>
      <c r="AT336" s="142" t="s">
        <v>120</v>
      </c>
      <c r="AU336" s="142" t="s">
        <v>81</v>
      </c>
      <c r="AY336" s="17" t="s">
        <v>118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77</v>
      </c>
      <c r="BK336" s="143">
        <f>ROUND(I336*H336,2)</f>
        <v>0</v>
      </c>
      <c r="BL336" s="17" t="s">
        <v>124</v>
      </c>
      <c r="BM336" s="142" t="s">
        <v>441</v>
      </c>
    </row>
    <row r="337" spans="2:65" s="14" customFormat="1">
      <c r="B337" s="159"/>
      <c r="D337" s="145" t="s">
        <v>126</v>
      </c>
      <c r="E337" s="160" t="s">
        <v>1</v>
      </c>
      <c r="F337" s="161" t="s">
        <v>442</v>
      </c>
      <c r="H337" s="160" t="s">
        <v>1</v>
      </c>
      <c r="I337" s="162"/>
      <c r="L337" s="159"/>
      <c r="M337" s="163"/>
      <c r="T337" s="164"/>
      <c r="AT337" s="160" t="s">
        <v>126</v>
      </c>
      <c r="AU337" s="160" t="s">
        <v>81</v>
      </c>
      <c r="AV337" s="14" t="s">
        <v>77</v>
      </c>
      <c r="AW337" s="14" t="s">
        <v>28</v>
      </c>
      <c r="AX337" s="14" t="s">
        <v>72</v>
      </c>
      <c r="AY337" s="160" t="s">
        <v>118</v>
      </c>
    </row>
    <row r="338" spans="2:65" s="12" customFormat="1">
      <c r="B338" s="144"/>
      <c r="D338" s="145" t="s">
        <v>126</v>
      </c>
      <c r="E338" s="146" t="s">
        <v>1</v>
      </c>
      <c r="F338" s="147" t="s">
        <v>134</v>
      </c>
      <c r="H338" s="148">
        <v>27.95</v>
      </c>
      <c r="I338" s="149"/>
      <c r="L338" s="144"/>
      <c r="M338" s="150"/>
      <c r="T338" s="151"/>
      <c r="AT338" s="146" t="s">
        <v>126</v>
      </c>
      <c r="AU338" s="146" t="s">
        <v>81</v>
      </c>
      <c r="AV338" s="12" t="s">
        <v>81</v>
      </c>
      <c r="AW338" s="12" t="s">
        <v>28</v>
      </c>
      <c r="AX338" s="12" t="s">
        <v>77</v>
      </c>
      <c r="AY338" s="146" t="s">
        <v>118</v>
      </c>
    </row>
    <row r="339" spans="2:65" s="1" customFormat="1" ht="33" customHeight="1">
      <c r="B339" s="129"/>
      <c r="C339" s="130" t="s">
        <v>443</v>
      </c>
      <c r="D339" s="130" t="s">
        <v>120</v>
      </c>
      <c r="E339" s="131" t="s">
        <v>444</v>
      </c>
      <c r="F339" s="132" t="s">
        <v>445</v>
      </c>
      <c r="G339" s="133" t="s">
        <v>123</v>
      </c>
      <c r="H339" s="134">
        <v>556.726</v>
      </c>
      <c r="I339" s="135"/>
      <c r="J339" s="136">
        <f>ROUND(I339*H339,2)</f>
        <v>0</v>
      </c>
      <c r="K339" s="137"/>
      <c r="L339" s="32"/>
      <c r="M339" s="138" t="s">
        <v>1</v>
      </c>
      <c r="N339" s="139" t="s">
        <v>37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124</v>
      </c>
      <c r="AT339" s="142" t="s">
        <v>120</v>
      </c>
      <c r="AU339" s="142" t="s">
        <v>81</v>
      </c>
      <c r="AY339" s="17" t="s">
        <v>118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77</v>
      </c>
      <c r="BK339" s="143">
        <f>ROUND(I339*H339,2)</f>
        <v>0</v>
      </c>
      <c r="BL339" s="17" t="s">
        <v>124</v>
      </c>
      <c r="BM339" s="142" t="s">
        <v>446</v>
      </c>
    </row>
    <row r="340" spans="2:65" s="12" customFormat="1">
      <c r="B340" s="144"/>
      <c r="D340" s="145" t="s">
        <v>126</v>
      </c>
      <c r="E340" s="146" t="s">
        <v>1</v>
      </c>
      <c r="F340" s="147" t="s">
        <v>447</v>
      </c>
      <c r="H340" s="148">
        <v>556.726</v>
      </c>
      <c r="I340" s="149"/>
      <c r="L340" s="144"/>
      <c r="M340" s="150"/>
      <c r="T340" s="151"/>
      <c r="AT340" s="146" t="s">
        <v>126</v>
      </c>
      <c r="AU340" s="146" t="s">
        <v>81</v>
      </c>
      <c r="AV340" s="12" t="s">
        <v>81</v>
      </c>
      <c r="AW340" s="12" t="s">
        <v>28</v>
      </c>
      <c r="AX340" s="12" t="s">
        <v>77</v>
      </c>
      <c r="AY340" s="146" t="s">
        <v>118</v>
      </c>
    </row>
    <row r="341" spans="2:65" s="1" customFormat="1" ht="24.2" customHeight="1">
      <c r="B341" s="129"/>
      <c r="C341" s="130" t="s">
        <v>448</v>
      </c>
      <c r="D341" s="130" t="s">
        <v>120</v>
      </c>
      <c r="E341" s="131" t="s">
        <v>449</v>
      </c>
      <c r="F341" s="132" t="s">
        <v>450</v>
      </c>
      <c r="G341" s="133" t="s">
        <v>123</v>
      </c>
      <c r="H341" s="134">
        <v>556.726</v>
      </c>
      <c r="I341" s="135"/>
      <c r="J341" s="136">
        <f>ROUND(I341*H341,2)</f>
        <v>0</v>
      </c>
      <c r="K341" s="137"/>
      <c r="L341" s="32"/>
      <c r="M341" s="138" t="s">
        <v>1</v>
      </c>
      <c r="N341" s="139" t="s">
        <v>37</v>
      </c>
      <c r="P341" s="140">
        <f>O341*H341</f>
        <v>0</v>
      </c>
      <c r="Q341" s="140">
        <v>7.1000000000000002E-4</v>
      </c>
      <c r="R341" s="140">
        <f>Q341*H341</f>
        <v>0.39527546000000002</v>
      </c>
      <c r="S341" s="140">
        <v>0</v>
      </c>
      <c r="T341" s="141">
        <f>S341*H341</f>
        <v>0</v>
      </c>
      <c r="AR341" s="142" t="s">
        <v>124</v>
      </c>
      <c r="AT341" s="142" t="s">
        <v>120</v>
      </c>
      <c r="AU341" s="142" t="s">
        <v>81</v>
      </c>
      <c r="AY341" s="17" t="s">
        <v>118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77</v>
      </c>
      <c r="BK341" s="143">
        <f>ROUND(I341*H341,2)</f>
        <v>0</v>
      </c>
      <c r="BL341" s="17" t="s">
        <v>124</v>
      </c>
      <c r="BM341" s="142" t="s">
        <v>451</v>
      </c>
    </row>
    <row r="342" spans="2:65" s="1" customFormat="1" ht="33" customHeight="1">
      <c r="B342" s="129"/>
      <c r="C342" s="130" t="s">
        <v>452</v>
      </c>
      <c r="D342" s="130" t="s">
        <v>120</v>
      </c>
      <c r="E342" s="131" t="s">
        <v>453</v>
      </c>
      <c r="F342" s="132" t="s">
        <v>454</v>
      </c>
      <c r="G342" s="133" t="s">
        <v>190</v>
      </c>
      <c r="H342" s="134">
        <v>454</v>
      </c>
      <c r="I342" s="135"/>
      <c r="J342" s="136">
        <f>ROUND(I342*H342,2)</f>
        <v>0</v>
      </c>
      <c r="K342" s="137"/>
      <c r="L342" s="32"/>
      <c r="M342" s="138" t="s">
        <v>1</v>
      </c>
      <c r="N342" s="139" t="s">
        <v>37</v>
      </c>
      <c r="P342" s="140">
        <f>O342*H342</f>
        <v>0</v>
      </c>
      <c r="Q342" s="140">
        <v>2.2399999999999998E-3</v>
      </c>
      <c r="R342" s="140">
        <f>Q342*H342</f>
        <v>1.0169599999999999</v>
      </c>
      <c r="S342" s="140">
        <v>0</v>
      </c>
      <c r="T342" s="141">
        <f>S342*H342</f>
        <v>0</v>
      </c>
      <c r="AR342" s="142" t="s">
        <v>124</v>
      </c>
      <c r="AT342" s="142" t="s">
        <v>120</v>
      </c>
      <c r="AU342" s="142" t="s">
        <v>81</v>
      </c>
      <c r="AY342" s="17" t="s">
        <v>118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77</v>
      </c>
      <c r="BK342" s="143">
        <f>ROUND(I342*H342,2)</f>
        <v>0</v>
      </c>
      <c r="BL342" s="17" t="s">
        <v>124</v>
      </c>
      <c r="BM342" s="142" t="s">
        <v>455</v>
      </c>
    </row>
    <row r="343" spans="2:65" s="12" customFormat="1">
      <c r="B343" s="144"/>
      <c r="D343" s="145" t="s">
        <v>126</v>
      </c>
      <c r="E343" s="146" t="s">
        <v>1</v>
      </c>
      <c r="F343" s="147" t="s">
        <v>456</v>
      </c>
      <c r="H343" s="148">
        <v>55.2</v>
      </c>
      <c r="I343" s="149"/>
      <c r="L343" s="144"/>
      <c r="M343" s="150"/>
      <c r="T343" s="151"/>
      <c r="AT343" s="146" t="s">
        <v>126</v>
      </c>
      <c r="AU343" s="146" t="s">
        <v>81</v>
      </c>
      <c r="AV343" s="12" t="s">
        <v>81</v>
      </c>
      <c r="AW343" s="12" t="s">
        <v>28</v>
      </c>
      <c r="AX343" s="12" t="s">
        <v>72</v>
      </c>
      <c r="AY343" s="146" t="s">
        <v>118</v>
      </c>
    </row>
    <row r="344" spans="2:65" s="12" customFormat="1">
      <c r="B344" s="144"/>
      <c r="D344" s="145" t="s">
        <v>126</v>
      </c>
      <c r="E344" s="146" t="s">
        <v>1</v>
      </c>
      <c r="F344" s="147" t="s">
        <v>457</v>
      </c>
      <c r="H344" s="148">
        <v>18.600000000000001</v>
      </c>
      <c r="I344" s="149"/>
      <c r="L344" s="144"/>
      <c r="M344" s="150"/>
      <c r="T344" s="151"/>
      <c r="AT344" s="146" t="s">
        <v>126</v>
      </c>
      <c r="AU344" s="146" t="s">
        <v>81</v>
      </c>
      <c r="AV344" s="12" t="s">
        <v>81</v>
      </c>
      <c r="AW344" s="12" t="s">
        <v>28</v>
      </c>
      <c r="AX344" s="12" t="s">
        <v>72</v>
      </c>
      <c r="AY344" s="146" t="s">
        <v>118</v>
      </c>
    </row>
    <row r="345" spans="2:65" s="12" customFormat="1">
      <c r="B345" s="144"/>
      <c r="D345" s="145" t="s">
        <v>126</v>
      </c>
      <c r="E345" s="146" t="s">
        <v>1</v>
      </c>
      <c r="F345" s="147" t="s">
        <v>458</v>
      </c>
      <c r="H345" s="148">
        <v>8.4</v>
      </c>
      <c r="I345" s="149"/>
      <c r="L345" s="144"/>
      <c r="M345" s="150"/>
      <c r="T345" s="151"/>
      <c r="AT345" s="146" t="s">
        <v>126</v>
      </c>
      <c r="AU345" s="146" t="s">
        <v>81</v>
      </c>
      <c r="AV345" s="12" t="s">
        <v>81</v>
      </c>
      <c r="AW345" s="12" t="s">
        <v>28</v>
      </c>
      <c r="AX345" s="12" t="s">
        <v>72</v>
      </c>
      <c r="AY345" s="146" t="s">
        <v>118</v>
      </c>
    </row>
    <row r="346" spans="2:65" s="12" customFormat="1">
      <c r="B346" s="144"/>
      <c r="D346" s="145" t="s">
        <v>126</v>
      </c>
      <c r="E346" s="146" t="s">
        <v>1</v>
      </c>
      <c r="F346" s="147" t="s">
        <v>459</v>
      </c>
      <c r="H346" s="148">
        <v>67.7</v>
      </c>
      <c r="I346" s="149"/>
      <c r="L346" s="144"/>
      <c r="M346" s="150"/>
      <c r="T346" s="151"/>
      <c r="AT346" s="146" t="s">
        <v>126</v>
      </c>
      <c r="AU346" s="146" t="s">
        <v>81</v>
      </c>
      <c r="AV346" s="12" t="s">
        <v>81</v>
      </c>
      <c r="AW346" s="12" t="s">
        <v>28</v>
      </c>
      <c r="AX346" s="12" t="s">
        <v>72</v>
      </c>
      <c r="AY346" s="146" t="s">
        <v>118</v>
      </c>
    </row>
    <row r="347" spans="2:65" s="12" customFormat="1">
      <c r="B347" s="144"/>
      <c r="D347" s="145" t="s">
        <v>126</v>
      </c>
      <c r="E347" s="146" t="s">
        <v>1</v>
      </c>
      <c r="F347" s="147" t="s">
        <v>460</v>
      </c>
      <c r="H347" s="148">
        <v>41</v>
      </c>
      <c r="I347" s="149"/>
      <c r="L347" s="144"/>
      <c r="M347" s="150"/>
      <c r="T347" s="151"/>
      <c r="AT347" s="146" t="s">
        <v>126</v>
      </c>
      <c r="AU347" s="146" t="s">
        <v>81</v>
      </c>
      <c r="AV347" s="12" t="s">
        <v>81</v>
      </c>
      <c r="AW347" s="12" t="s">
        <v>28</v>
      </c>
      <c r="AX347" s="12" t="s">
        <v>72</v>
      </c>
      <c r="AY347" s="146" t="s">
        <v>118</v>
      </c>
    </row>
    <row r="348" spans="2:65" s="12" customFormat="1">
      <c r="B348" s="144"/>
      <c r="D348" s="145" t="s">
        <v>126</v>
      </c>
      <c r="E348" s="146" t="s">
        <v>1</v>
      </c>
      <c r="F348" s="147" t="s">
        <v>461</v>
      </c>
      <c r="H348" s="148">
        <v>64.5</v>
      </c>
      <c r="I348" s="149"/>
      <c r="L348" s="144"/>
      <c r="M348" s="150"/>
      <c r="T348" s="151"/>
      <c r="AT348" s="146" t="s">
        <v>126</v>
      </c>
      <c r="AU348" s="146" t="s">
        <v>81</v>
      </c>
      <c r="AV348" s="12" t="s">
        <v>81</v>
      </c>
      <c r="AW348" s="12" t="s">
        <v>28</v>
      </c>
      <c r="AX348" s="12" t="s">
        <v>72</v>
      </c>
      <c r="AY348" s="146" t="s">
        <v>118</v>
      </c>
    </row>
    <row r="349" spans="2:65" s="12" customFormat="1">
      <c r="B349" s="144"/>
      <c r="D349" s="145" t="s">
        <v>126</v>
      </c>
      <c r="E349" s="146" t="s">
        <v>1</v>
      </c>
      <c r="F349" s="147" t="s">
        <v>462</v>
      </c>
      <c r="H349" s="148">
        <v>11.5</v>
      </c>
      <c r="I349" s="149"/>
      <c r="L349" s="144"/>
      <c r="M349" s="150"/>
      <c r="T349" s="151"/>
      <c r="AT349" s="146" t="s">
        <v>126</v>
      </c>
      <c r="AU349" s="146" t="s">
        <v>81</v>
      </c>
      <c r="AV349" s="12" t="s">
        <v>81</v>
      </c>
      <c r="AW349" s="12" t="s">
        <v>28</v>
      </c>
      <c r="AX349" s="12" t="s">
        <v>72</v>
      </c>
      <c r="AY349" s="146" t="s">
        <v>118</v>
      </c>
    </row>
    <row r="350" spans="2:65" s="12" customFormat="1">
      <c r="B350" s="144"/>
      <c r="D350" s="145" t="s">
        <v>126</v>
      </c>
      <c r="E350" s="146" t="s">
        <v>1</v>
      </c>
      <c r="F350" s="147" t="s">
        <v>463</v>
      </c>
      <c r="H350" s="148">
        <v>164.4</v>
      </c>
      <c r="I350" s="149"/>
      <c r="L350" s="144"/>
      <c r="M350" s="150"/>
      <c r="T350" s="151"/>
      <c r="AT350" s="146" t="s">
        <v>126</v>
      </c>
      <c r="AU350" s="146" t="s">
        <v>81</v>
      </c>
      <c r="AV350" s="12" t="s">
        <v>81</v>
      </c>
      <c r="AW350" s="12" t="s">
        <v>28</v>
      </c>
      <c r="AX350" s="12" t="s">
        <v>72</v>
      </c>
      <c r="AY350" s="146" t="s">
        <v>118</v>
      </c>
    </row>
    <row r="351" spans="2:65" s="12" customFormat="1">
      <c r="B351" s="144"/>
      <c r="D351" s="145" t="s">
        <v>126</v>
      </c>
      <c r="E351" s="146" t="s">
        <v>1</v>
      </c>
      <c r="F351" s="147" t="s">
        <v>464</v>
      </c>
      <c r="H351" s="148">
        <v>22.7</v>
      </c>
      <c r="I351" s="149"/>
      <c r="L351" s="144"/>
      <c r="M351" s="150"/>
      <c r="T351" s="151"/>
      <c r="AT351" s="146" t="s">
        <v>126</v>
      </c>
      <c r="AU351" s="146" t="s">
        <v>81</v>
      </c>
      <c r="AV351" s="12" t="s">
        <v>81</v>
      </c>
      <c r="AW351" s="12" t="s">
        <v>28</v>
      </c>
      <c r="AX351" s="12" t="s">
        <v>72</v>
      </c>
      <c r="AY351" s="146" t="s">
        <v>118</v>
      </c>
    </row>
    <row r="352" spans="2:65" s="13" customFormat="1">
      <c r="B352" s="152"/>
      <c r="D352" s="145" t="s">
        <v>126</v>
      </c>
      <c r="E352" s="153" t="s">
        <v>1</v>
      </c>
      <c r="F352" s="154" t="s">
        <v>129</v>
      </c>
      <c r="H352" s="155">
        <v>454</v>
      </c>
      <c r="I352" s="156"/>
      <c r="L352" s="152"/>
      <c r="M352" s="157"/>
      <c r="T352" s="158"/>
      <c r="AT352" s="153" t="s">
        <v>126</v>
      </c>
      <c r="AU352" s="153" t="s">
        <v>81</v>
      </c>
      <c r="AV352" s="13" t="s">
        <v>124</v>
      </c>
      <c r="AW352" s="13" t="s">
        <v>28</v>
      </c>
      <c r="AX352" s="13" t="s">
        <v>77</v>
      </c>
      <c r="AY352" s="153" t="s">
        <v>118</v>
      </c>
    </row>
    <row r="353" spans="2:65" s="11" customFormat="1" ht="22.7" customHeight="1">
      <c r="B353" s="117"/>
      <c r="D353" s="118" t="s">
        <v>71</v>
      </c>
      <c r="E353" s="127" t="s">
        <v>169</v>
      </c>
      <c r="F353" s="127" t="s">
        <v>465</v>
      </c>
      <c r="I353" s="120"/>
      <c r="J353" s="128">
        <f>BK353</f>
        <v>0</v>
      </c>
      <c r="L353" s="117"/>
      <c r="M353" s="122"/>
      <c r="P353" s="123">
        <f>SUM(P354:P360)</f>
        <v>0</v>
      </c>
      <c r="R353" s="123">
        <f>SUM(R354:R360)</f>
        <v>14.408999399999999</v>
      </c>
      <c r="T353" s="124">
        <f>SUM(T354:T360)</f>
        <v>0</v>
      </c>
      <c r="AR353" s="118" t="s">
        <v>77</v>
      </c>
      <c r="AT353" s="125" t="s">
        <v>71</v>
      </c>
      <c r="AU353" s="125" t="s">
        <v>77</v>
      </c>
      <c r="AY353" s="118" t="s">
        <v>118</v>
      </c>
      <c r="BK353" s="126">
        <f>SUM(BK354:BK360)</f>
        <v>0</v>
      </c>
    </row>
    <row r="354" spans="2:65" s="1" customFormat="1" ht="24.2" customHeight="1">
      <c r="B354" s="129"/>
      <c r="C354" s="130" t="s">
        <v>466</v>
      </c>
      <c r="D354" s="130" t="s">
        <v>120</v>
      </c>
      <c r="E354" s="131" t="s">
        <v>467</v>
      </c>
      <c r="F354" s="132" t="s">
        <v>468</v>
      </c>
      <c r="G354" s="133" t="s">
        <v>219</v>
      </c>
      <c r="H354" s="134">
        <v>6.33</v>
      </c>
      <c r="I354" s="135"/>
      <c r="J354" s="136">
        <f>ROUND(I354*H354,2)</f>
        <v>0</v>
      </c>
      <c r="K354" s="137"/>
      <c r="L354" s="32"/>
      <c r="M354" s="138" t="s">
        <v>1</v>
      </c>
      <c r="N354" s="139" t="s">
        <v>37</v>
      </c>
      <c r="P354" s="140">
        <f>O354*H354</f>
        <v>0</v>
      </c>
      <c r="Q354" s="140">
        <v>2.2563399999999998</v>
      </c>
      <c r="R354" s="140">
        <f>Q354*H354</f>
        <v>14.282632199999998</v>
      </c>
      <c r="S354" s="140">
        <v>0</v>
      </c>
      <c r="T354" s="141">
        <f>S354*H354</f>
        <v>0</v>
      </c>
      <c r="AR354" s="142" t="s">
        <v>124</v>
      </c>
      <c r="AT354" s="142" t="s">
        <v>120</v>
      </c>
      <c r="AU354" s="142" t="s">
        <v>81</v>
      </c>
      <c r="AY354" s="17" t="s">
        <v>118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77</v>
      </c>
      <c r="BK354" s="143">
        <f>ROUND(I354*H354,2)</f>
        <v>0</v>
      </c>
      <c r="BL354" s="17" t="s">
        <v>124</v>
      </c>
      <c r="BM354" s="142" t="s">
        <v>469</v>
      </c>
    </row>
    <row r="355" spans="2:65" s="12" customFormat="1">
      <c r="B355" s="144"/>
      <c r="D355" s="145" t="s">
        <v>126</v>
      </c>
      <c r="E355" s="146" t="s">
        <v>1</v>
      </c>
      <c r="F355" s="147" t="s">
        <v>470</v>
      </c>
      <c r="H355" s="148">
        <v>0.42199999999999999</v>
      </c>
      <c r="I355" s="149"/>
      <c r="L355" s="144"/>
      <c r="M355" s="150"/>
      <c r="T355" s="151"/>
      <c r="AT355" s="146" t="s">
        <v>126</v>
      </c>
      <c r="AU355" s="146" t="s">
        <v>81</v>
      </c>
      <c r="AV355" s="12" t="s">
        <v>81</v>
      </c>
      <c r="AW355" s="12" t="s">
        <v>28</v>
      </c>
      <c r="AX355" s="12" t="s">
        <v>72</v>
      </c>
      <c r="AY355" s="146" t="s">
        <v>118</v>
      </c>
    </row>
    <row r="356" spans="2:65" s="12" customFormat="1">
      <c r="B356" s="144"/>
      <c r="D356" s="145" t="s">
        <v>126</v>
      </c>
      <c r="E356" s="146" t="s">
        <v>1</v>
      </c>
      <c r="F356" s="147" t="s">
        <v>471</v>
      </c>
      <c r="H356" s="148">
        <v>6.33</v>
      </c>
      <c r="I356" s="149"/>
      <c r="L356" s="144"/>
      <c r="M356" s="150"/>
      <c r="T356" s="151"/>
      <c r="AT356" s="146" t="s">
        <v>126</v>
      </c>
      <c r="AU356" s="146" t="s">
        <v>81</v>
      </c>
      <c r="AV356" s="12" t="s">
        <v>81</v>
      </c>
      <c r="AW356" s="12" t="s">
        <v>28</v>
      </c>
      <c r="AX356" s="12" t="s">
        <v>77</v>
      </c>
      <c r="AY356" s="146" t="s">
        <v>118</v>
      </c>
    </row>
    <row r="357" spans="2:65" s="1" customFormat="1" ht="24.2" customHeight="1">
      <c r="B357" s="129"/>
      <c r="C357" s="130" t="s">
        <v>472</v>
      </c>
      <c r="D357" s="130" t="s">
        <v>120</v>
      </c>
      <c r="E357" s="131" t="s">
        <v>473</v>
      </c>
      <c r="F357" s="132" t="s">
        <v>474</v>
      </c>
      <c r="G357" s="133" t="s">
        <v>219</v>
      </c>
      <c r="H357" s="134">
        <v>6.33</v>
      </c>
      <c r="I357" s="135"/>
      <c r="J357" s="136">
        <f>ROUND(I357*H357,2)</f>
        <v>0</v>
      </c>
      <c r="K357" s="137"/>
      <c r="L357" s="32"/>
      <c r="M357" s="138" t="s">
        <v>1</v>
      </c>
      <c r="N357" s="139" t="s">
        <v>37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124</v>
      </c>
      <c r="AT357" s="142" t="s">
        <v>120</v>
      </c>
      <c r="AU357" s="142" t="s">
        <v>81</v>
      </c>
      <c r="AY357" s="17" t="s">
        <v>118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7" t="s">
        <v>77</v>
      </c>
      <c r="BK357" s="143">
        <f>ROUND(I357*H357,2)</f>
        <v>0</v>
      </c>
      <c r="BL357" s="17" t="s">
        <v>124</v>
      </c>
      <c r="BM357" s="142" t="s">
        <v>475</v>
      </c>
    </row>
    <row r="358" spans="2:65" s="1" customFormat="1" ht="16.5" customHeight="1">
      <c r="B358" s="129"/>
      <c r="C358" s="130" t="s">
        <v>476</v>
      </c>
      <c r="D358" s="130" t="s">
        <v>120</v>
      </c>
      <c r="E358" s="131" t="s">
        <v>477</v>
      </c>
      <c r="F358" s="132" t="s">
        <v>478</v>
      </c>
      <c r="G358" s="133" t="s">
        <v>312</v>
      </c>
      <c r="H358" s="134">
        <v>0.12</v>
      </c>
      <c r="I358" s="135"/>
      <c r="J358" s="136">
        <f>ROUND(I358*H358,2)</f>
        <v>0</v>
      </c>
      <c r="K358" s="137"/>
      <c r="L358" s="32"/>
      <c r="M358" s="138" t="s">
        <v>1</v>
      </c>
      <c r="N358" s="139" t="s">
        <v>37</v>
      </c>
      <c r="P358" s="140">
        <f>O358*H358</f>
        <v>0</v>
      </c>
      <c r="Q358" s="140">
        <v>1.0530600000000001</v>
      </c>
      <c r="R358" s="140">
        <f>Q358*H358</f>
        <v>0.12636720000000001</v>
      </c>
      <c r="S358" s="140">
        <v>0</v>
      </c>
      <c r="T358" s="141">
        <f>S358*H358</f>
        <v>0</v>
      </c>
      <c r="AR358" s="142" t="s">
        <v>124</v>
      </c>
      <c r="AT358" s="142" t="s">
        <v>120</v>
      </c>
      <c r="AU358" s="142" t="s">
        <v>81</v>
      </c>
      <c r="AY358" s="17" t="s">
        <v>118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77</v>
      </c>
      <c r="BK358" s="143">
        <f>ROUND(I358*H358,2)</f>
        <v>0</v>
      </c>
      <c r="BL358" s="17" t="s">
        <v>124</v>
      </c>
      <c r="BM358" s="142" t="s">
        <v>479</v>
      </c>
    </row>
    <row r="359" spans="2:65" s="12" customFormat="1">
      <c r="B359" s="144"/>
      <c r="D359" s="145" t="s">
        <v>126</v>
      </c>
      <c r="E359" s="146" t="s">
        <v>1</v>
      </c>
      <c r="F359" s="147" t="s">
        <v>480</v>
      </c>
      <c r="H359" s="148">
        <v>8.0000000000000002E-3</v>
      </c>
      <c r="I359" s="149"/>
      <c r="L359" s="144"/>
      <c r="M359" s="150"/>
      <c r="T359" s="151"/>
      <c r="AT359" s="146" t="s">
        <v>126</v>
      </c>
      <c r="AU359" s="146" t="s">
        <v>81</v>
      </c>
      <c r="AV359" s="12" t="s">
        <v>81</v>
      </c>
      <c r="AW359" s="12" t="s">
        <v>28</v>
      </c>
      <c r="AX359" s="12" t="s">
        <v>72</v>
      </c>
      <c r="AY359" s="146" t="s">
        <v>118</v>
      </c>
    </row>
    <row r="360" spans="2:65" s="12" customFormat="1">
      <c r="B360" s="144"/>
      <c r="D360" s="145" t="s">
        <v>126</v>
      </c>
      <c r="E360" s="146" t="s">
        <v>1</v>
      </c>
      <c r="F360" s="147" t="s">
        <v>481</v>
      </c>
      <c r="H360" s="148">
        <v>0.12</v>
      </c>
      <c r="I360" s="149"/>
      <c r="L360" s="144"/>
      <c r="M360" s="150"/>
      <c r="T360" s="151"/>
      <c r="AT360" s="146" t="s">
        <v>126</v>
      </c>
      <c r="AU360" s="146" t="s">
        <v>81</v>
      </c>
      <c r="AV360" s="12" t="s">
        <v>81</v>
      </c>
      <c r="AW360" s="12" t="s">
        <v>28</v>
      </c>
      <c r="AX360" s="12" t="s">
        <v>77</v>
      </c>
      <c r="AY360" s="146" t="s">
        <v>118</v>
      </c>
    </row>
    <row r="361" spans="2:65" s="11" customFormat="1" ht="22.7" customHeight="1">
      <c r="B361" s="117"/>
      <c r="D361" s="118" t="s">
        <v>71</v>
      </c>
      <c r="E361" s="127" t="s">
        <v>180</v>
      </c>
      <c r="F361" s="127" t="s">
        <v>482</v>
      </c>
      <c r="I361" s="120"/>
      <c r="J361" s="128">
        <f>BK361</f>
        <v>0</v>
      </c>
      <c r="L361" s="117"/>
      <c r="M361" s="122"/>
      <c r="P361" s="123">
        <f>SUM(P362:P453)</f>
        <v>0</v>
      </c>
      <c r="R361" s="123">
        <f>SUM(R362:R453)</f>
        <v>113.08469039999999</v>
      </c>
      <c r="T361" s="124">
        <f>SUM(T362:T453)</f>
        <v>71.220300000000009</v>
      </c>
      <c r="AR361" s="118" t="s">
        <v>77</v>
      </c>
      <c r="AT361" s="125" t="s">
        <v>71</v>
      </c>
      <c r="AU361" s="125" t="s">
        <v>77</v>
      </c>
      <c r="AY361" s="118" t="s">
        <v>118</v>
      </c>
      <c r="BK361" s="126">
        <f>SUM(BK362:BK453)</f>
        <v>0</v>
      </c>
    </row>
    <row r="362" spans="2:65" s="1" customFormat="1" ht="24.2" customHeight="1">
      <c r="B362" s="129"/>
      <c r="C362" s="130" t="s">
        <v>483</v>
      </c>
      <c r="D362" s="130" t="s">
        <v>120</v>
      </c>
      <c r="E362" s="131" t="s">
        <v>484</v>
      </c>
      <c r="F362" s="132" t="s">
        <v>485</v>
      </c>
      <c r="G362" s="133" t="s">
        <v>190</v>
      </c>
      <c r="H362" s="134">
        <v>233.3</v>
      </c>
      <c r="I362" s="135"/>
      <c r="J362" s="136">
        <f>ROUND(I362*H362,2)</f>
        <v>0</v>
      </c>
      <c r="K362" s="137"/>
      <c r="L362" s="32"/>
      <c r="M362" s="138" t="s">
        <v>1</v>
      </c>
      <c r="N362" s="139" t="s">
        <v>37</v>
      </c>
      <c r="P362" s="140">
        <f>O362*H362</f>
        <v>0</v>
      </c>
      <c r="Q362" s="140">
        <v>0</v>
      </c>
      <c r="R362" s="140">
        <f>Q362*H362</f>
        <v>0</v>
      </c>
      <c r="S362" s="140">
        <v>0.155</v>
      </c>
      <c r="T362" s="141">
        <f>S362*H362</f>
        <v>36.161500000000004</v>
      </c>
      <c r="AR362" s="142" t="s">
        <v>124</v>
      </c>
      <c r="AT362" s="142" t="s">
        <v>120</v>
      </c>
      <c r="AU362" s="142" t="s">
        <v>81</v>
      </c>
      <c r="AY362" s="17" t="s">
        <v>118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77</v>
      </c>
      <c r="BK362" s="143">
        <f>ROUND(I362*H362,2)</f>
        <v>0</v>
      </c>
      <c r="BL362" s="17" t="s">
        <v>124</v>
      </c>
      <c r="BM362" s="142" t="s">
        <v>486</v>
      </c>
    </row>
    <row r="363" spans="2:65" s="1" customFormat="1" ht="16.5" customHeight="1">
      <c r="B363" s="129"/>
      <c r="C363" s="130" t="s">
        <v>487</v>
      </c>
      <c r="D363" s="130" t="s">
        <v>120</v>
      </c>
      <c r="E363" s="131" t="s">
        <v>488</v>
      </c>
      <c r="F363" s="132" t="s">
        <v>489</v>
      </c>
      <c r="G363" s="133" t="s">
        <v>490</v>
      </c>
      <c r="H363" s="134">
        <v>20</v>
      </c>
      <c r="I363" s="135"/>
      <c r="J363" s="136">
        <f>ROUND(I363*H363,2)</f>
        <v>0</v>
      </c>
      <c r="K363" s="137"/>
      <c r="L363" s="32"/>
      <c r="M363" s="138" t="s">
        <v>1</v>
      </c>
      <c r="N363" s="139" t="s">
        <v>37</v>
      </c>
      <c r="P363" s="140">
        <f>O363*H363</f>
        <v>0</v>
      </c>
      <c r="Q363" s="140">
        <v>0.19206999999999999</v>
      </c>
      <c r="R363" s="140">
        <f>Q363*H363</f>
        <v>3.8413999999999997</v>
      </c>
      <c r="S363" s="140">
        <v>0</v>
      </c>
      <c r="T363" s="141">
        <f>S363*H363</f>
        <v>0</v>
      </c>
      <c r="AR363" s="142" t="s">
        <v>124</v>
      </c>
      <c r="AT363" s="142" t="s">
        <v>120</v>
      </c>
      <c r="AU363" s="142" t="s">
        <v>81</v>
      </c>
      <c r="AY363" s="17" t="s">
        <v>118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77</v>
      </c>
      <c r="BK363" s="143">
        <f>ROUND(I363*H363,2)</f>
        <v>0</v>
      </c>
      <c r="BL363" s="17" t="s">
        <v>124</v>
      </c>
      <c r="BM363" s="142" t="s">
        <v>491</v>
      </c>
    </row>
    <row r="364" spans="2:65" s="1" customFormat="1" ht="16.5" customHeight="1">
      <c r="B364" s="129"/>
      <c r="C364" s="130" t="s">
        <v>492</v>
      </c>
      <c r="D364" s="130" t="s">
        <v>120</v>
      </c>
      <c r="E364" s="131" t="s">
        <v>493</v>
      </c>
      <c r="F364" s="132" t="s">
        <v>494</v>
      </c>
      <c r="G364" s="133" t="s">
        <v>490</v>
      </c>
      <c r="H364" s="134">
        <v>1</v>
      </c>
      <c r="I364" s="135"/>
      <c r="J364" s="136">
        <f>ROUND(I364*H364,2)</f>
        <v>0</v>
      </c>
      <c r="K364" s="137"/>
      <c r="L364" s="32"/>
      <c r="M364" s="138" t="s">
        <v>1</v>
      </c>
      <c r="N364" s="139" t="s">
        <v>37</v>
      </c>
      <c r="P364" s="140">
        <f>O364*H364</f>
        <v>0</v>
      </c>
      <c r="Q364" s="140">
        <v>1.7919799999999999</v>
      </c>
      <c r="R364" s="140">
        <f>Q364*H364</f>
        <v>1.7919799999999999</v>
      </c>
      <c r="S364" s="140">
        <v>0</v>
      </c>
      <c r="T364" s="141">
        <f>S364*H364</f>
        <v>0</v>
      </c>
      <c r="AR364" s="142" t="s">
        <v>124</v>
      </c>
      <c r="AT364" s="142" t="s">
        <v>120</v>
      </c>
      <c r="AU364" s="142" t="s">
        <v>81</v>
      </c>
      <c r="AY364" s="17" t="s">
        <v>118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77</v>
      </c>
      <c r="BK364" s="143">
        <f>ROUND(I364*H364,2)</f>
        <v>0</v>
      </c>
      <c r="BL364" s="17" t="s">
        <v>124</v>
      </c>
      <c r="BM364" s="142" t="s">
        <v>495</v>
      </c>
    </row>
    <row r="365" spans="2:65" s="1" customFormat="1" ht="33" customHeight="1">
      <c r="B365" s="129"/>
      <c r="C365" s="130" t="s">
        <v>496</v>
      </c>
      <c r="D365" s="130" t="s">
        <v>120</v>
      </c>
      <c r="E365" s="131" t="s">
        <v>497</v>
      </c>
      <c r="F365" s="132" t="s">
        <v>498</v>
      </c>
      <c r="G365" s="133" t="s">
        <v>190</v>
      </c>
      <c r="H365" s="134">
        <v>56.1</v>
      </c>
      <c r="I365" s="135"/>
      <c r="J365" s="136">
        <f>ROUND(I365*H365,2)</f>
        <v>0</v>
      </c>
      <c r="K365" s="137"/>
      <c r="L365" s="32"/>
      <c r="M365" s="138" t="s">
        <v>1</v>
      </c>
      <c r="N365" s="139" t="s">
        <v>37</v>
      </c>
      <c r="P365" s="140">
        <f>O365*H365</f>
        <v>0</v>
      </c>
      <c r="Q365" s="140">
        <v>5.0000000000000002E-5</v>
      </c>
      <c r="R365" s="140">
        <f>Q365*H365</f>
        <v>2.8050000000000002E-3</v>
      </c>
      <c r="S365" s="140">
        <v>0</v>
      </c>
      <c r="T365" s="141">
        <f>S365*H365</f>
        <v>0</v>
      </c>
      <c r="AR365" s="142" t="s">
        <v>124</v>
      </c>
      <c r="AT365" s="142" t="s">
        <v>120</v>
      </c>
      <c r="AU365" s="142" t="s">
        <v>81</v>
      </c>
      <c r="AY365" s="17" t="s">
        <v>118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77</v>
      </c>
      <c r="BK365" s="143">
        <f>ROUND(I365*H365,2)</f>
        <v>0</v>
      </c>
      <c r="BL365" s="17" t="s">
        <v>124</v>
      </c>
      <c r="BM365" s="142" t="s">
        <v>499</v>
      </c>
    </row>
    <row r="366" spans="2:65" s="12" customFormat="1">
      <c r="B366" s="144"/>
      <c r="D366" s="145" t="s">
        <v>126</v>
      </c>
      <c r="E366" s="146" t="s">
        <v>1</v>
      </c>
      <c r="F366" s="147" t="s">
        <v>500</v>
      </c>
      <c r="H366" s="148">
        <v>56.1</v>
      </c>
      <c r="I366" s="149"/>
      <c r="L366" s="144"/>
      <c r="M366" s="150"/>
      <c r="T366" s="151"/>
      <c r="AT366" s="146" t="s">
        <v>126</v>
      </c>
      <c r="AU366" s="146" t="s">
        <v>81</v>
      </c>
      <c r="AV366" s="12" t="s">
        <v>81</v>
      </c>
      <c r="AW366" s="12" t="s">
        <v>28</v>
      </c>
      <c r="AX366" s="12" t="s">
        <v>77</v>
      </c>
      <c r="AY366" s="146" t="s">
        <v>118</v>
      </c>
    </row>
    <row r="367" spans="2:65" s="1" customFormat="1" ht="24.2" customHeight="1">
      <c r="B367" s="129"/>
      <c r="C367" s="172" t="s">
        <v>501</v>
      </c>
      <c r="D367" s="172" t="s">
        <v>353</v>
      </c>
      <c r="E367" s="173" t="s">
        <v>502</v>
      </c>
      <c r="F367" s="174" t="s">
        <v>503</v>
      </c>
      <c r="G367" s="175" t="s">
        <v>190</v>
      </c>
      <c r="H367" s="176">
        <v>56.942</v>
      </c>
      <c r="I367" s="177"/>
      <c r="J367" s="178">
        <f>ROUND(I367*H367,2)</f>
        <v>0</v>
      </c>
      <c r="K367" s="179"/>
      <c r="L367" s="180"/>
      <c r="M367" s="181" t="s">
        <v>1</v>
      </c>
      <c r="N367" s="182" t="s">
        <v>37</v>
      </c>
      <c r="P367" s="140">
        <f>O367*H367</f>
        <v>0</v>
      </c>
      <c r="Q367" s="140">
        <v>7.4999999999999997E-2</v>
      </c>
      <c r="R367" s="140">
        <f>Q367*H367</f>
        <v>4.2706499999999998</v>
      </c>
      <c r="S367" s="140">
        <v>0</v>
      </c>
      <c r="T367" s="141">
        <f>S367*H367</f>
        <v>0</v>
      </c>
      <c r="AR367" s="142" t="s">
        <v>180</v>
      </c>
      <c r="AT367" s="142" t="s">
        <v>353</v>
      </c>
      <c r="AU367" s="142" t="s">
        <v>81</v>
      </c>
      <c r="AY367" s="17" t="s">
        <v>118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7" t="s">
        <v>77</v>
      </c>
      <c r="BK367" s="143">
        <f>ROUND(I367*H367,2)</f>
        <v>0</v>
      </c>
      <c r="BL367" s="17" t="s">
        <v>124</v>
      </c>
      <c r="BM367" s="142" t="s">
        <v>504</v>
      </c>
    </row>
    <row r="368" spans="2:65" s="12" customFormat="1">
      <c r="B368" s="144"/>
      <c r="D368" s="145" t="s">
        <v>126</v>
      </c>
      <c r="E368" s="146" t="s">
        <v>1</v>
      </c>
      <c r="F368" s="147" t="s">
        <v>505</v>
      </c>
      <c r="H368" s="148">
        <v>56.942</v>
      </c>
      <c r="I368" s="149"/>
      <c r="L368" s="144"/>
      <c r="M368" s="150"/>
      <c r="T368" s="151"/>
      <c r="AT368" s="146" t="s">
        <v>126</v>
      </c>
      <c r="AU368" s="146" t="s">
        <v>81</v>
      </c>
      <c r="AV368" s="12" t="s">
        <v>81</v>
      </c>
      <c r="AW368" s="12" t="s">
        <v>28</v>
      </c>
      <c r="AX368" s="12" t="s">
        <v>77</v>
      </c>
      <c r="AY368" s="146" t="s">
        <v>118</v>
      </c>
    </row>
    <row r="369" spans="2:65" s="1" customFormat="1" ht="33" customHeight="1">
      <c r="B369" s="129"/>
      <c r="C369" s="130" t="s">
        <v>506</v>
      </c>
      <c r="D369" s="130" t="s">
        <v>120</v>
      </c>
      <c r="E369" s="131" t="s">
        <v>507</v>
      </c>
      <c r="F369" s="132" t="s">
        <v>508</v>
      </c>
      <c r="G369" s="133" t="s">
        <v>190</v>
      </c>
      <c r="H369" s="134">
        <v>177.2</v>
      </c>
      <c r="I369" s="135"/>
      <c r="J369" s="136">
        <f>ROUND(I369*H369,2)</f>
        <v>0</v>
      </c>
      <c r="K369" s="137"/>
      <c r="L369" s="32"/>
      <c r="M369" s="138" t="s">
        <v>1</v>
      </c>
      <c r="N369" s="139" t="s">
        <v>37</v>
      </c>
      <c r="P369" s="140">
        <f>O369*H369</f>
        <v>0</v>
      </c>
      <c r="Q369" s="140">
        <v>8.0000000000000007E-5</v>
      </c>
      <c r="R369" s="140">
        <f>Q369*H369</f>
        <v>1.4176000000000001E-2</v>
      </c>
      <c r="S369" s="140">
        <v>0</v>
      </c>
      <c r="T369" s="141">
        <f>S369*H369</f>
        <v>0</v>
      </c>
      <c r="AR369" s="142" t="s">
        <v>124</v>
      </c>
      <c r="AT369" s="142" t="s">
        <v>120</v>
      </c>
      <c r="AU369" s="142" t="s">
        <v>81</v>
      </c>
      <c r="AY369" s="17" t="s">
        <v>118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77</v>
      </c>
      <c r="BK369" s="143">
        <f>ROUND(I369*H369,2)</f>
        <v>0</v>
      </c>
      <c r="BL369" s="17" t="s">
        <v>124</v>
      </c>
      <c r="BM369" s="142" t="s">
        <v>509</v>
      </c>
    </row>
    <row r="370" spans="2:65" s="12" customFormat="1">
      <c r="B370" s="144"/>
      <c r="D370" s="145" t="s">
        <v>126</v>
      </c>
      <c r="E370" s="146" t="s">
        <v>1</v>
      </c>
      <c r="F370" s="147" t="s">
        <v>510</v>
      </c>
      <c r="H370" s="148">
        <v>177.2</v>
      </c>
      <c r="I370" s="149"/>
      <c r="L370" s="144"/>
      <c r="M370" s="150"/>
      <c r="T370" s="151"/>
      <c r="AT370" s="146" t="s">
        <v>126</v>
      </c>
      <c r="AU370" s="146" t="s">
        <v>81</v>
      </c>
      <c r="AV370" s="12" t="s">
        <v>81</v>
      </c>
      <c r="AW370" s="12" t="s">
        <v>28</v>
      </c>
      <c r="AX370" s="12" t="s">
        <v>77</v>
      </c>
      <c r="AY370" s="146" t="s">
        <v>118</v>
      </c>
    </row>
    <row r="371" spans="2:65" s="1" customFormat="1" ht="24.2" customHeight="1">
      <c r="B371" s="129"/>
      <c r="C371" s="172" t="s">
        <v>511</v>
      </c>
      <c r="D371" s="172" t="s">
        <v>353</v>
      </c>
      <c r="E371" s="173" t="s">
        <v>512</v>
      </c>
      <c r="F371" s="174" t="s">
        <v>513</v>
      </c>
      <c r="G371" s="175" t="s">
        <v>190</v>
      </c>
      <c r="H371" s="176">
        <v>179.858</v>
      </c>
      <c r="I371" s="177"/>
      <c r="J371" s="178">
        <f>ROUND(I371*H371,2)</f>
        <v>0</v>
      </c>
      <c r="K371" s="179"/>
      <c r="L371" s="180"/>
      <c r="M371" s="181" t="s">
        <v>1</v>
      </c>
      <c r="N371" s="182" t="s">
        <v>37</v>
      </c>
      <c r="P371" s="140">
        <f>O371*H371</f>
        <v>0</v>
      </c>
      <c r="Q371" s="140">
        <v>0.1</v>
      </c>
      <c r="R371" s="140">
        <f>Q371*H371</f>
        <v>17.985800000000001</v>
      </c>
      <c r="S371" s="140">
        <v>0</v>
      </c>
      <c r="T371" s="141">
        <f>S371*H371</f>
        <v>0</v>
      </c>
      <c r="AR371" s="142" t="s">
        <v>180</v>
      </c>
      <c r="AT371" s="142" t="s">
        <v>353</v>
      </c>
      <c r="AU371" s="142" t="s">
        <v>81</v>
      </c>
      <c r="AY371" s="17" t="s">
        <v>118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77</v>
      </c>
      <c r="BK371" s="143">
        <f>ROUND(I371*H371,2)</f>
        <v>0</v>
      </c>
      <c r="BL371" s="17" t="s">
        <v>124</v>
      </c>
      <c r="BM371" s="142" t="s">
        <v>514</v>
      </c>
    </row>
    <row r="372" spans="2:65" s="12" customFormat="1">
      <c r="B372" s="144"/>
      <c r="D372" s="145" t="s">
        <v>126</v>
      </c>
      <c r="E372" s="146" t="s">
        <v>1</v>
      </c>
      <c r="F372" s="147" t="s">
        <v>515</v>
      </c>
      <c r="H372" s="148">
        <v>179.858</v>
      </c>
      <c r="I372" s="149"/>
      <c r="L372" s="144"/>
      <c r="M372" s="150"/>
      <c r="T372" s="151"/>
      <c r="AT372" s="146" t="s">
        <v>126</v>
      </c>
      <c r="AU372" s="146" t="s">
        <v>81</v>
      </c>
      <c r="AV372" s="12" t="s">
        <v>81</v>
      </c>
      <c r="AW372" s="12" t="s">
        <v>28</v>
      </c>
      <c r="AX372" s="12" t="s">
        <v>77</v>
      </c>
      <c r="AY372" s="146" t="s">
        <v>118</v>
      </c>
    </row>
    <row r="373" spans="2:65" s="1" customFormat="1" ht="24.2" customHeight="1">
      <c r="B373" s="129"/>
      <c r="C373" s="130" t="s">
        <v>516</v>
      </c>
      <c r="D373" s="130" t="s">
        <v>120</v>
      </c>
      <c r="E373" s="131" t="s">
        <v>517</v>
      </c>
      <c r="F373" s="132" t="s">
        <v>518</v>
      </c>
      <c r="G373" s="133" t="s">
        <v>219</v>
      </c>
      <c r="H373" s="134">
        <v>21.331</v>
      </c>
      <c r="I373" s="135"/>
      <c r="J373" s="136">
        <f>ROUND(I373*H373,2)</f>
        <v>0</v>
      </c>
      <c r="K373" s="137"/>
      <c r="L373" s="32"/>
      <c r="M373" s="138" t="s">
        <v>1</v>
      </c>
      <c r="N373" s="139" t="s">
        <v>37</v>
      </c>
      <c r="P373" s="140">
        <f>O373*H373</f>
        <v>0</v>
      </c>
      <c r="Q373" s="140">
        <v>0</v>
      </c>
      <c r="R373" s="140">
        <f>Q373*H373</f>
        <v>0</v>
      </c>
      <c r="S373" s="140">
        <v>0.6</v>
      </c>
      <c r="T373" s="141">
        <f>S373*H373</f>
        <v>12.798599999999999</v>
      </c>
      <c r="AR373" s="142" t="s">
        <v>124</v>
      </c>
      <c r="AT373" s="142" t="s">
        <v>120</v>
      </c>
      <c r="AU373" s="142" t="s">
        <v>81</v>
      </c>
      <c r="AY373" s="17" t="s">
        <v>118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77</v>
      </c>
      <c r="BK373" s="143">
        <f>ROUND(I373*H373,2)</f>
        <v>0</v>
      </c>
      <c r="BL373" s="17" t="s">
        <v>124</v>
      </c>
      <c r="BM373" s="142" t="s">
        <v>519</v>
      </c>
    </row>
    <row r="374" spans="2:65" s="12" customFormat="1">
      <c r="B374" s="144"/>
      <c r="D374" s="145" t="s">
        <v>126</v>
      </c>
      <c r="E374" s="146" t="s">
        <v>1</v>
      </c>
      <c r="F374" s="147" t="s">
        <v>520</v>
      </c>
      <c r="H374" s="148">
        <v>21.331</v>
      </c>
      <c r="I374" s="149"/>
      <c r="L374" s="144"/>
      <c r="M374" s="150"/>
      <c r="T374" s="151"/>
      <c r="AT374" s="146" t="s">
        <v>126</v>
      </c>
      <c r="AU374" s="146" t="s">
        <v>81</v>
      </c>
      <c r="AV374" s="12" t="s">
        <v>81</v>
      </c>
      <c r="AW374" s="12" t="s">
        <v>28</v>
      </c>
      <c r="AX374" s="12" t="s">
        <v>77</v>
      </c>
      <c r="AY374" s="146" t="s">
        <v>118</v>
      </c>
    </row>
    <row r="375" spans="2:65" s="1" customFormat="1" ht="24.2" customHeight="1">
      <c r="B375" s="129"/>
      <c r="C375" s="130" t="s">
        <v>521</v>
      </c>
      <c r="D375" s="130" t="s">
        <v>120</v>
      </c>
      <c r="E375" s="131" t="s">
        <v>522</v>
      </c>
      <c r="F375" s="132" t="s">
        <v>523</v>
      </c>
      <c r="G375" s="133" t="s">
        <v>490</v>
      </c>
      <c r="H375" s="134">
        <v>5</v>
      </c>
      <c r="I375" s="135"/>
      <c r="J375" s="136">
        <f t="shared" ref="J375:J381" si="0">ROUND(I375*H375,2)</f>
        <v>0</v>
      </c>
      <c r="K375" s="137"/>
      <c r="L375" s="32"/>
      <c r="M375" s="138" t="s">
        <v>1</v>
      </c>
      <c r="N375" s="139" t="s">
        <v>37</v>
      </c>
      <c r="P375" s="140">
        <f t="shared" ref="P375:P381" si="1">O375*H375</f>
        <v>0</v>
      </c>
      <c r="Q375" s="140">
        <v>0.46009</v>
      </c>
      <c r="R375" s="140">
        <f t="shared" ref="R375:R381" si="2">Q375*H375</f>
        <v>2.3004500000000001</v>
      </c>
      <c r="S375" s="140">
        <v>0</v>
      </c>
      <c r="T375" s="141">
        <f t="shared" ref="T375:T381" si="3">S375*H375</f>
        <v>0</v>
      </c>
      <c r="AR375" s="142" t="s">
        <v>124</v>
      </c>
      <c r="AT375" s="142" t="s">
        <v>120</v>
      </c>
      <c r="AU375" s="142" t="s">
        <v>81</v>
      </c>
      <c r="AY375" s="17" t="s">
        <v>118</v>
      </c>
      <c r="BE375" s="143">
        <f t="shared" ref="BE375:BE381" si="4">IF(N375="základní",J375,0)</f>
        <v>0</v>
      </c>
      <c r="BF375" s="143">
        <f t="shared" ref="BF375:BF381" si="5">IF(N375="snížená",J375,0)</f>
        <v>0</v>
      </c>
      <c r="BG375" s="143">
        <f t="shared" ref="BG375:BG381" si="6">IF(N375="zákl. přenesená",J375,0)</f>
        <v>0</v>
      </c>
      <c r="BH375" s="143">
        <f t="shared" ref="BH375:BH381" si="7">IF(N375="sníž. přenesená",J375,0)</f>
        <v>0</v>
      </c>
      <c r="BI375" s="143">
        <f t="shared" ref="BI375:BI381" si="8">IF(N375="nulová",J375,0)</f>
        <v>0</v>
      </c>
      <c r="BJ375" s="17" t="s">
        <v>77</v>
      </c>
      <c r="BK375" s="143">
        <f t="shared" ref="BK375:BK381" si="9">ROUND(I375*H375,2)</f>
        <v>0</v>
      </c>
      <c r="BL375" s="17" t="s">
        <v>124</v>
      </c>
      <c r="BM375" s="142" t="s">
        <v>524</v>
      </c>
    </row>
    <row r="376" spans="2:65" s="1" customFormat="1" ht="24.2" customHeight="1">
      <c r="B376" s="129"/>
      <c r="C376" s="130" t="s">
        <v>525</v>
      </c>
      <c r="D376" s="130" t="s">
        <v>120</v>
      </c>
      <c r="E376" s="131" t="s">
        <v>526</v>
      </c>
      <c r="F376" s="132" t="s">
        <v>527</v>
      </c>
      <c r="G376" s="133" t="s">
        <v>190</v>
      </c>
      <c r="H376" s="134">
        <v>233.3</v>
      </c>
      <c r="I376" s="135"/>
      <c r="J376" s="136">
        <f t="shared" si="0"/>
        <v>0</v>
      </c>
      <c r="K376" s="137"/>
      <c r="L376" s="32"/>
      <c r="M376" s="138" t="s">
        <v>1</v>
      </c>
      <c r="N376" s="139" t="s">
        <v>37</v>
      </c>
      <c r="P376" s="140">
        <f t="shared" si="1"/>
        <v>0</v>
      </c>
      <c r="Q376" s="140">
        <v>0</v>
      </c>
      <c r="R376" s="140">
        <f t="shared" si="2"/>
        <v>0</v>
      </c>
      <c r="S376" s="140">
        <v>0</v>
      </c>
      <c r="T376" s="141">
        <f t="shared" si="3"/>
        <v>0</v>
      </c>
      <c r="AR376" s="142" t="s">
        <v>124</v>
      </c>
      <c r="AT376" s="142" t="s">
        <v>120</v>
      </c>
      <c r="AU376" s="142" t="s">
        <v>81</v>
      </c>
      <c r="AY376" s="17" t="s">
        <v>118</v>
      </c>
      <c r="BE376" s="143">
        <f t="shared" si="4"/>
        <v>0</v>
      </c>
      <c r="BF376" s="143">
        <f t="shared" si="5"/>
        <v>0</v>
      </c>
      <c r="BG376" s="143">
        <f t="shared" si="6"/>
        <v>0</v>
      </c>
      <c r="BH376" s="143">
        <f t="shared" si="7"/>
        <v>0</v>
      </c>
      <c r="BI376" s="143">
        <f t="shared" si="8"/>
        <v>0</v>
      </c>
      <c r="BJ376" s="17" t="s">
        <v>77</v>
      </c>
      <c r="BK376" s="143">
        <f t="shared" si="9"/>
        <v>0</v>
      </c>
      <c r="BL376" s="17" t="s">
        <v>124</v>
      </c>
      <c r="BM376" s="142" t="s">
        <v>528</v>
      </c>
    </row>
    <row r="377" spans="2:65" s="1" customFormat="1" ht="16.5" customHeight="1">
      <c r="B377" s="129"/>
      <c r="C377" s="130" t="s">
        <v>529</v>
      </c>
      <c r="D377" s="130" t="s">
        <v>120</v>
      </c>
      <c r="E377" s="131" t="s">
        <v>530</v>
      </c>
      <c r="F377" s="132" t="s">
        <v>531</v>
      </c>
      <c r="G377" s="133" t="s">
        <v>190</v>
      </c>
      <c r="H377" s="134">
        <v>233.3</v>
      </c>
      <c r="I377" s="135"/>
      <c r="J377" s="136">
        <f t="shared" si="0"/>
        <v>0</v>
      </c>
      <c r="K377" s="137"/>
      <c r="L377" s="32"/>
      <c r="M377" s="138" t="s">
        <v>1</v>
      </c>
      <c r="N377" s="139" t="s">
        <v>37</v>
      </c>
      <c r="P377" s="140">
        <f t="shared" si="1"/>
        <v>0</v>
      </c>
      <c r="Q377" s="140">
        <v>0</v>
      </c>
      <c r="R377" s="140">
        <f t="shared" si="2"/>
        <v>0</v>
      </c>
      <c r="S377" s="140">
        <v>0</v>
      </c>
      <c r="T377" s="141">
        <f t="shared" si="3"/>
        <v>0</v>
      </c>
      <c r="AR377" s="142" t="s">
        <v>124</v>
      </c>
      <c r="AT377" s="142" t="s">
        <v>120</v>
      </c>
      <c r="AU377" s="142" t="s">
        <v>81</v>
      </c>
      <c r="AY377" s="17" t="s">
        <v>118</v>
      </c>
      <c r="BE377" s="143">
        <f t="shared" si="4"/>
        <v>0</v>
      </c>
      <c r="BF377" s="143">
        <f t="shared" si="5"/>
        <v>0</v>
      </c>
      <c r="BG377" s="143">
        <f t="shared" si="6"/>
        <v>0</v>
      </c>
      <c r="BH377" s="143">
        <f t="shared" si="7"/>
        <v>0</v>
      </c>
      <c r="BI377" s="143">
        <f t="shared" si="8"/>
        <v>0</v>
      </c>
      <c r="BJ377" s="17" t="s">
        <v>77</v>
      </c>
      <c r="BK377" s="143">
        <f t="shared" si="9"/>
        <v>0</v>
      </c>
      <c r="BL377" s="17" t="s">
        <v>124</v>
      </c>
      <c r="BM377" s="142" t="s">
        <v>532</v>
      </c>
    </row>
    <row r="378" spans="2:65" s="1" customFormat="1" ht="16.5" customHeight="1">
      <c r="B378" s="129"/>
      <c r="C378" s="130" t="s">
        <v>533</v>
      </c>
      <c r="D378" s="130" t="s">
        <v>120</v>
      </c>
      <c r="E378" s="131" t="s">
        <v>534</v>
      </c>
      <c r="F378" s="132" t="s">
        <v>535</v>
      </c>
      <c r="G378" s="133" t="s">
        <v>490</v>
      </c>
      <c r="H378" s="134">
        <v>30</v>
      </c>
      <c r="I378" s="135"/>
      <c r="J378" s="136">
        <f t="shared" si="0"/>
        <v>0</v>
      </c>
      <c r="K378" s="137"/>
      <c r="L378" s="32"/>
      <c r="M378" s="138" t="s">
        <v>1</v>
      </c>
      <c r="N378" s="139" t="s">
        <v>37</v>
      </c>
      <c r="P378" s="140">
        <f t="shared" si="1"/>
        <v>0</v>
      </c>
      <c r="Q378" s="140">
        <v>3.7240000000000002E-2</v>
      </c>
      <c r="R378" s="140">
        <f t="shared" si="2"/>
        <v>1.1172</v>
      </c>
      <c r="S378" s="140">
        <v>0</v>
      </c>
      <c r="T378" s="141">
        <f t="shared" si="3"/>
        <v>0</v>
      </c>
      <c r="AR378" s="142" t="s">
        <v>124</v>
      </c>
      <c r="AT378" s="142" t="s">
        <v>120</v>
      </c>
      <c r="AU378" s="142" t="s">
        <v>81</v>
      </c>
      <c r="AY378" s="17" t="s">
        <v>118</v>
      </c>
      <c r="BE378" s="143">
        <f t="shared" si="4"/>
        <v>0</v>
      </c>
      <c r="BF378" s="143">
        <f t="shared" si="5"/>
        <v>0</v>
      </c>
      <c r="BG378" s="143">
        <f t="shared" si="6"/>
        <v>0</v>
      </c>
      <c r="BH378" s="143">
        <f t="shared" si="7"/>
        <v>0</v>
      </c>
      <c r="BI378" s="143">
        <f t="shared" si="8"/>
        <v>0</v>
      </c>
      <c r="BJ378" s="17" t="s">
        <v>77</v>
      </c>
      <c r="BK378" s="143">
        <f t="shared" si="9"/>
        <v>0</v>
      </c>
      <c r="BL378" s="17" t="s">
        <v>124</v>
      </c>
      <c r="BM378" s="142" t="s">
        <v>536</v>
      </c>
    </row>
    <row r="379" spans="2:65" s="1" customFormat="1" ht="33" customHeight="1">
      <c r="B379" s="129"/>
      <c r="C379" s="130" t="s">
        <v>537</v>
      </c>
      <c r="D379" s="130" t="s">
        <v>120</v>
      </c>
      <c r="E379" s="131" t="s">
        <v>538</v>
      </c>
      <c r="F379" s="132" t="s">
        <v>539</v>
      </c>
      <c r="G379" s="133" t="s">
        <v>490</v>
      </c>
      <c r="H379" s="134">
        <v>15</v>
      </c>
      <c r="I379" s="135"/>
      <c r="J379" s="136">
        <f t="shared" si="0"/>
        <v>0</v>
      </c>
      <c r="K379" s="137"/>
      <c r="L379" s="32"/>
      <c r="M379" s="138" t="s">
        <v>1</v>
      </c>
      <c r="N379" s="139" t="s">
        <v>37</v>
      </c>
      <c r="P379" s="140">
        <f t="shared" si="1"/>
        <v>0</v>
      </c>
      <c r="Q379" s="140">
        <v>2.1167600000000002</v>
      </c>
      <c r="R379" s="140">
        <f t="shared" si="2"/>
        <v>31.751400000000004</v>
      </c>
      <c r="S379" s="140">
        <v>0</v>
      </c>
      <c r="T379" s="141">
        <f t="shared" si="3"/>
        <v>0</v>
      </c>
      <c r="AR379" s="142" t="s">
        <v>124</v>
      </c>
      <c r="AT379" s="142" t="s">
        <v>120</v>
      </c>
      <c r="AU379" s="142" t="s">
        <v>81</v>
      </c>
      <c r="AY379" s="17" t="s">
        <v>118</v>
      </c>
      <c r="BE379" s="143">
        <f t="shared" si="4"/>
        <v>0</v>
      </c>
      <c r="BF379" s="143">
        <f t="shared" si="5"/>
        <v>0</v>
      </c>
      <c r="BG379" s="143">
        <f t="shared" si="6"/>
        <v>0</v>
      </c>
      <c r="BH379" s="143">
        <f t="shared" si="7"/>
        <v>0</v>
      </c>
      <c r="BI379" s="143">
        <f t="shared" si="8"/>
        <v>0</v>
      </c>
      <c r="BJ379" s="17" t="s">
        <v>77</v>
      </c>
      <c r="BK379" s="143">
        <f t="shared" si="9"/>
        <v>0</v>
      </c>
      <c r="BL379" s="17" t="s">
        <v>124</v>
      </c>
      <c r="BM379" s="142" t="s">
        <v>540</v>
      </c>
    </row>
    <row r="380" spans="2:65" s="1" customFormat="1" ht="24.2" customHeight="1">
      <c r="B380" s="129"/>
      <c r="C380" s="130" t="s">
        <v>541</v>
      </c>
      <c r="D380" s="130" t="s">
        <v>120</v>
      </c>
      <c r="E380" s="131" t="s">
        <v>542</v>
      </c>
      <c r="F380" s="132" t="s">
        <v>543</v>
      </c>
      <c r="G380" s="133" t="s">
        <v>490</v>
      </c>
      <c r="H380" s="134">
        <v>15</v>
      </c>
      <c r="I380" s="135"/>
      <c r="J380" s="136">
        <f t="shared" si="0"/>
        <v>0</v>
      </c>
      <c r="K380" s="137"/>
      <c r="L380" s="32"/>
      <c r="M380" s="138" t="s">
        <v>1</v>
      </c>
      <c r="N380" s="139" t="s">
        <v>37</v>
      </c>
      <c r="P380" s="140">
        <f t="shared" si="1"/>
        <v>0</v>
      </c>
      <c r="Q380" s="140">
        <v>0.21734000000000001</v>
      </c>
      <c r="R380" s="140">
        <f t="shared" si="2"/>
        <v>3.2601</v>
      </c>
      <c r="S380" s="140">
        <v>0</v>
      </c>
      <c r="T380" s="141">
        <f t="shared" si="3"/>
        <v>0</v>
      </c>
      <c r="AR380" s="142" t="s">
        <v>124</v>
      </c>
      <c r="AT380" s="142" t="s">
        <v>120</v>
      </c>
      <c r="AU380" s="142" t="s">
        <v>81</v>
      </c>
      <c r="AY380" s="17" t="s">
        <v>118</v>
      </c>
      <c r="BE380" s="143">
        <f t="shared" si="4"/>
        <v>0</v>
      </c>
      <c r="BF380" s="143">
        <f t="shared" si="5"/>
        <v>0</v>
      </c>
      <c r="BG380" s="143">
        <f t="shared" si="6"/>
        <v>0</v>
      </c>
      <c r="BH380" s="143">
        <f t="shared" si="7"/>
        <v>0</v>
      </c>
      <c r="BI380" s="143">
        <f t="shared" si="8"/>
        <v>0</v>
      </c>
      <c r="BJ380" s="17" t="s">
        <v>77</v>
      </c>
      <c r="BK380" s="143">
        <f t="shared" si="9"/>
        <v>0</v>
      </c>
      <c r="BL380" s="17" t="s">
        <v>124</v>
      </c>
      <c r="BM380" s="142" t="s">
        <v>544</v>
      </c>
    </row>
    <row r="381" spans="2:65" s="1" customFormat="1" ht="24.2" customHeight="1">
      <c r="B381" s="129"/>
      <c r="C381" s="172" t="s">
        <v>545</v>
      </c>
      <c r="D381" s="172" t="s">
        <v>353</v>
      </c>
      <c r="E381" s="173" t="s">
        <v>546</v>
      </c>
      <c r="F381" s="174" t="s">
        <v>547</v>
      </c>
      <c r="G381" s="175" t="s">
        <v>490</v>
      </c>
      <c r="H381" s="176">
        <v>15</v>
      </c>
      <c r="I381" s="177"/>
      <c r="J381" s="178">
        <f t="shared" si="0"/>
        <v>0</v>
      </c>
      <c r="K381" s="179"/>
      <c r="L381" s="180"/>
      <c r="M381" s="181" t="s">
        <v>1</v>
      </c>
      <c r="N381" s="182" t="s">
        <v>37</v>
      </c>
      <c r="P381" s="140">
        <f t="shared" si="1"/>
        <v>0</v>
      </c>
      <c r="Q381" s="140">
        <v>5.4600000000000003E-2</v>
      </c>
      <c r="R381" s="140">
        <f t="shared" si="2"/>
        <v>0.81900000000000006</v>
      </c>
      <c r="S381" s="140">
        <v>0</v>
      </c>
      <c r="T381" s="141">
        <f t="shared" si="3"/>
        <v>0</v>
      </c>
      <c r="AR381" s="142" t="s">
        <v>180</v>
      </c>
      <c r="AT381" s="142" t="s">
        <v>353</v>
      </c>
      <c r="AU381" s="142" t="s">
        <v>81</v>
      </c>
      <c r="AY381" s="17" t="s">
        <v>118</v>
      </c>
      <c r="BE381" s="143">
        <f t="shared" si="4"/>
        <v>0</v>
      </c>
      <c r="BF381" s="143">
        <f t="shared" si="5"/>
        <v>0</v>
      </c>
      <c r="BG381" s="143">
        <f t="shared" si="6"/>
        <v>0</v>
      </c>
      <c r="BH381" s="143">
        <f t="shared" si="7"/>
        <v>0</v>
      </c>
      <c r="BI381" s="143">
        <f t="shared" si="8"/>
        <v>0</v>
      </c>
      <c r="BJ381" s="17" t="s">
        <v>77</v>
      </c>
      <c r="BK381" s="143">
        <f t="shared" si="9"/>
        <v>0</v>
      </c>
      <c r="BL381" s="17" t="s">
        <v>124</v>
      </c>
      <c r="BM381" s="142" t="s">
        <v>548</v>
      </c>
    </row>
    <row r="382" spans="2:65" s="12" customFormat="1">
      <c r="B382" s="144"/>
      <c r="D382" s="145" t="s">
        <v>126</v>
      </c>
      <c r="E382" s="146" t="s">
        <v>1</v>
      </c>
      <c r="F382" s="147" t="s">
        <v>549</v>
      </c>
      <c r="H382" s="148">
        <v>15</v>
      </c>
      <c r="I382" s="149"/>
      <c r="L382" s="144"/>
      <c r="M382" s="150"/>
      <c r="T382" s="151"/>
      <c r="AT382" s="146" t="s">
        <v>126</v>
      </c>
      <c r="AU382" s="146" t="s">
        <v>81</v>
      </c>
      <c r="AV382" s="12" t="s">
        <v>81</v>
      </c>
      <c r="AW382" s="12" t="s">
        <v>28</v>
      </c>
      <c r="AX382" s="12" t="s">
        <v>77</v>
      </c>
      <c r="AY382" s="146" t="s">
        <v>118</v>
      </c>
    </row>
    <row r="383" spans="2:65" s="1" customFormat="1" ht="21.75" customHeight="1">
      <c r="B383" s="129"/>
      <c r="C383" s="172" t="s">
        <v>550</v>
      </c>
      <c r="D383" s="172" t="s">
        <v>353</v>
      </c>
      <c r="E383" s="173" t="s">
        <v>551</v>
      </c>
      <c r="F383" s="174" t="s">
        <v>552</v>
      </c>
      <c r="G383" s="175" t="s">
        <v>490</v>
      </c>
      <c r="H383" s="176">
        <v>5.05</v>
      </c>
      <c r="I383" s="177"/>
      <c r="J383" s="178">
        <f t="shared" ref="J383:J403" si="10">ROUND(I383*H383,2)</f>
        <v>0</v>
      </c>
      <c r="K383" s="179"/>
      <c r="L383" s="180"/>
      <c r="M383" s="181" t="s">
        <v>1</v>
      </c>
      <c r="N383" s="182" t="s">
        <v>37</v>
      </c>
      <c r="P383" s="140">
        <f t="shared" ref="P383:P403" si="11">O383*H383</f>
        <v>0</v>
      </c>
      <c r="Q383" s="140">
        <v>1.6</v>
      </c>
      <c r="R383" s="140">
        <f t="shared" ref="R383:R403" si="12">Q383*H383</f>
        <v>8.08</v>
      </c>
      <c r="S383" s="140">
        <v>0</v>
      </c>
      <c r="T383" s="141">
        <f t="shared" ref="T383:T403" si="13">S383*H383</f>
        <v>0</v>
      </c>
      <c r="AR383" s="142" t="s">
        <v>180</v>
      </c>
      <c r="AT383" s="142" t="s">
        <v>353</v>
      </c>
      <c r="AU383" s="142" t="s">
        <v>81</v>
      </c>
      <c r="AY383" s="17" t="s">
        <v>118</v>
      </c>
      <c r="BE383" s="143">
        <f t="shared" ref="BE383:BE403" si="14">IF(N383="základní",J383,0)</f>
        <v>0</v>
      </c>
      <c r="BF383" s="143">
        <f t="shared" ref="BF383:BF403" si="15">IF(N383="snížená",J383,0)</f>
        <v>0</v>
      </c>
      <c r="BG383" s="143">
        <f t="shared" ref="BG383:BG403" si="16">IF(N383="zákl. přenesená",J383,0)</f>
        <v>0</v>
      </c>
      <c r="BH383" s="143">
        <f t="shared" ref="BH383:BH403" si="17">IF(N383="sníž. přenesená",J383,0)</f>
        <v>0</v>
      </c>
      <c r="BI383" s="143">
        <f t="shared" ref="BI383:BI403" si="18">IF(N383="nulová",J383,0)</f>
        <v>0</v>
      </c>
      <c r="BJ383" s="17" t="s">
        <v>77</v>
      </c>
      <c r="BK383" s="143">
        <f t="shared" ref="BK383:BK403" si="19">ROUND(I383*H383,2)</f>
        <v>0</v>
      </c>
      <c r="BL383" s="17" t="s">
        <v>124</v>
      </c>
      <c r="BM383" s="142" t="s">
        <v>553</v>
      </c>
    </row>
    <row r="384" spans="2:65" s="1" customFormat="1" ht="21.75" customHeight="1">
      <c r="B384" s="129"/>
      <c r="C384" s="172" t="s">
        <v>554</v>
      </c>
      <c r="D384" s="172" t="s">
        <v>353</v>
      </c>
      <c r="E384" s="173" t="s">
        <v>555</v>
      </c>
      <c r="F384" s="174" t="s">
        <v>556</v>
      </c>
      <c r="G384" s="175" t="s">
        <v>490</v>
      </c>
      <c r="H384" s="176">
        <v>9.09</v>
      </c>
      <c r="I384" s="177"/>
      <c r="J384" s="178">
        <f t="shared" si="10"/>
        <v>0</v>
      </c>
      <c r="K384" s="179"/>
      <c r="L384" s="180"/>
      <c r="M384" s="181" t="s">
        <v>1</v>
      </c>
      <c r="N384" s="182" t="s">
        <v>37</v>
      </c>
      <c r="P384" s="140">
        <f t="shared" si="11"/>
        <v>0</v>
      </c>
      <c r="Q384" s="140">
        <v>1.6</v>
      </c>
      <c r="R384" s="140">
        <f t="shared" si="12"/>
        <v>14.544</v>
      </c>
      <c r="S384" s="140">
        <v>0</v>
      </c>
      <c r="T384" s="141">
        <f t="shared" si="13"/>
        <v>0</v>
      </c>
      <c r="AR384" s="142" t="s">
        <v>180</v>
      </c>
      <c r="AT384" s="142" t="s">
        <v>353</v>
      </c>
      <c r="AU384" s="142" t="s">
        <v>81</v>
      </c>
      <c r="AY384" s="17" t="s">
        <v>118</v>
      </c>
      <c r="BE384" s="143">
        <f t="shared" si="14"/>
        <v>0</v>
      </c>
      <c r="BF384" s="143">
        <f t="shared" si="15"/>
        <v>0</v>
      </c>
      <c r="BG384" s="143">
        <f t="shared" si="16"/>
        <v>0</v>
      </c>
      <c r="BH384" s="143">
        <f t="shared" si="17"/>
        <v>0</v>
      </c>
      <c r="BI384" s="143">
        <f t="shared" si="18"/>
        <v>0</v>
      </c>
      <c r="BJ384" s="17" t="s">
        <v>77</v>
      </c>
      <c r="BK384" s="143">
        <f t="shared" si="19"/>
        <v>0</v>
      </c>
      <c r="BL384" s="17" t="s">
        <v>124</v>
      </c>
      <c r="BM384" s="142" t="s">
        <v>557</v>
      </c>
    </row>
    <row r="385" spans="2:65" s="1" customFormat="1" ht="21.75" customHeight="1">
      <c r="B385" s="129"/>
      <c r="C385" s="172" t="s">
        <v>558</v>
      </c>
      <c r="D385" s="172" t="s">
        <v>353</v>
      </c>
      <c r="E385" s="173" t="s">
        <v>559</v>
      </c>
      <c r="F385" s="174" t="s">
        <v>560</v>
      </c>
      <c r="G385" s="175" t="s">
        <v>490</v>
      </c>
      <c r="H385" s="176">
        <v>1.01</v>
      </c>
      <c r="I385" s="177"/>
      <c r="J385" s="178">
        <f t="shared" si="10"/>
        <v>0</v>
      </c>
      <c r="K385" s="179"/>
      <c r="L385" s="180"/>
      <c r="M385" s="181" t="s">
        <v>1</v>
      </c>
      <c r="N385" s="182" t="s">
        <v>37</v>
      </c>
      <c r="P385" s="140">
        <f t="shared" si="11"/>
        <v>0</v>
      </c>
      <c r="Q385" s="140">
        <v>1.6</v>
      </c>
      <c r="R385" s="140">
        <f t="shared" si="12"/>
        <v>1.6160000000000001</v>
      </c>
      <c r="S385" s="140">
        <v>0</v>
      </c>
      <c r="T385" s="141">
        <f t="shared" si="13"/>
        <v>0</v>
      </c>
      <c r="AR385" s="142" t="s">
        <v>180</v>
      </c>
      <c r="AT385" s="142" t="s">
        <v>353</v>
      </c>
      <c r="AU385" s="142" t="s">
        <v>81</v>
      </c>
      <c r="AY385" s="17" t="s">
        <v>118</v>
      </c>
      <c r="BE385" s="143">
        <f t="shared" si="14"/>
        <v>0</v>
      </c>
      <c r="BF385" s="143">
        <f t="shared" si="15"/>
        <v>0</v>
      </c>
      <c r="BG385" s="143">
        <f t="shared" si="16"/>
        <v>0</v>
      </c>
      <c r="BH385" s="143">
        <f t="shared" si="17"/>
        <v>0</v>
      </c>
      <c r="BI385" s="143">
        <f t="shared" si="18"/>
        <v>0</v>
      </c>
      <c r="BJ385" s="17" t="s">
        <v>77</v>
      </c>
      <c r="BK385" s="143">
        <f t="shared" si="19"/>
        <v>0</v>
      </c>
      <c r="BL385" s="17" t="s">
        <v>124</v>
      </c>
      <c r="BM385" s="142" t="s">
        <v>561</v>
      </c>
    </row>
    <row r="386" spans="2:65" s="1" customFormat="1" ht="24.2" customHeight="1">
      <c r="B386" s="129"/>
      <c r="C386" s="172" t="s">
        <v>562</v>
      </c>
      <c r="D386" s="172" t="s">
        <v>353</v>
      </c>
      <c r="E386" s="173" t="s">
        <v>563</v>
      </c>
      <c r="F386" s="174" t="s">
        <v>564</v>
      </c>
      <c r="G386" s="175" t="s">
        <v>490</v>
      </c>
      <c r="H386" s="176">
        <v>33</v>
      </c>
      <c r="I386" s="177"/>
      <c r="J386" s="178">
        <f t="shared" si="10"/>
        <v>0</v>
      </c>
      <c r="K386" s="179"/>
      <c r="L386" s="180"/>
      <c r="M386" s="181" t="s">
        <v>1</v>
      </c>
      <c r="N386" s="182" t="s">
        <v>37</v>
      </c>
      <c r="P386" s="140">
        <f t="shared" si="11"/>
        <v>0</v>
      </c>
      <c r="Q386" s="140">
        <v>2E-3</v>
      </c>
      <c r="R386" s="140">
        <f t="shared" si="12"/>
        <v>6.6000000000000003E-2</v>
      </c>
      <c r="S386" s="140">
        <v>0</v>
      </c>
      <c r="T386" s="141">
        <f t="shared" si="13"/>
        <v>0</v>
      </c>
      <c r="AR386" s="142" t="s">
        <v>180</v>
      </c>
      <c r="AT386" s="142" t="s">
        <v>353</v>
      </c>
      <c r="AU386" s="142" t="s">
        <v>81</v>
      </c>
      <c r="AY386" s="17" t="s">
        <v>118</v>
      </c>
      <c r="BE386" s="143">
        <f t="shared" si="14"/>
        <v>0</v>
      </c>
      <c r="BF386" s="143">
        <f t="shared" si="15"/>
        <v>0</v>
      </c>
      <c r="BG386" s="143">
        <f t="shared" si="16"/>
        <v>0</v>
      </c>
      <c r="BH386" s="143">
        <f t="shared" si="17"/>
        <v>0</v>
      </c>
      <c r="BI386" s="143">
        <f t="shared" si="18"/>
        <v>0</v>
      </c>
      <c r="BJ386" s="17" t="s">
        <v>77</v>
      </c>
      <c r="BK386" s="143">
        <f t="shared" si="19"/>
        <v>0</v>
      </c>
      <c r="BL386" s="17" t="s">
        <v>124</v>
      </c>
      <c r="BM386" s="142" t="s">
        <v>565</v>
      </c>
    </row>
    <row r="387" spans="2:65" s="1" customFormat="1" ht="24.2" customHeight="1">
      <c r="B387" s="129"/>
      <c r="C387" s="172" t="s">
        <v>566</v>
      </c>
      <c r="D387" s="172" t="s">
        <v>353</v>
      </c>
      <c r="E387" s="173" t="s">
        <v>567</v>
      </c>
      <c r="F387" s="174" t="s">
        <v>568</v>
      </c>
      <c r="G387" s="175" t="s">
        <v>490</v>
      </c>
      <c r="H387" s="176">
        <v>9.09</v>
      </c>
      <c r="I387" s="177"/>
      <c r="J387" s="178">
        <f t="shared" si="10"/>
        <v>0</v>
      </c>
      <c r="K387" s="179"/>
      <c r="L387" s="180"/>
      <c r="M387" s="181" t="s">
        <v>1</v>
      </c>
      <c r="N387" s="182" t="s">
        <v>37</v>
      </c>
      <c r="P387" s="140">
        <f t="shared" si="11"/>
        <v>0</v>
      </c>
      <c r="Q387" s="140">
        <v>0.25</v>
      </c>
      <c r="R387" s="140">
        <f t="shared" si="12"/>
        <v>2.2725</v>
      </c>
      <c r="S387" s="140">
        <v>0</v>
      </c>
      <c r="T387" s="141">
        <f t="shared" si="13"/>
        <v>0</v>
      </c>
      <c r="AR387" s="142" t="s">
        <v>180</v>
      </c>
      <c r="AT387" s="142" t="s">
        <v>353</v>
      </c>
      <c r="AU387" s="142" t="s">
        <v>81</v>
      </c>
      <c r="AY387" s="17" t="s">
        <v>118</v>
      </c>
      <c r="BE387" s="143">
        <f t="shared" si="14"/>
        <v>0</v>
      </c>
      <c r="BF387" s="143">
        <f t="shared" si="15"/>
        <v>0</v>
      </c>
      <c r="BG387" s="143">
        <f t="shared" si="16"/>
        <v>0</v>
      </c>
      <c r="BH387" s="143">
        <f t="shared" si="17"/>
        <v>0</v>
      </c>
      <c r="BI387" s="143">
        <f t="shared" si="18"/>
        <v>0</v>
      </c>
      <c r="BJ387" s="17" t="s">
        <v>77</v>
      </c>
      <c r="BK387" s="143">
        <f t="shared" si="19"/>
        <v>0</v>
      </c>
      <c r="BL387" s="17" t="s">
        <v>124</v>
      </c>
      <c r="BM387" s="142" t="s">
        <v>569</v>
      </c>
    </row>
    <row r="388" spans="2:65" s="1" customFormat="1" ht="24.2" customHeight="1">
      <c r="B388" s="129"/>
      <c r="C388" s="172" t="s">
        <v>570</v>
      </c>
      <c r="D388" s="172" t="s">
        <v>353</v>
      </c>
      <c r="E388" s="173" t="s">
        <v>571</v>
      </c>
      <c r="F388" s="174" t="s">
        <v>572</v>
      </c>
      <c r="G388" s="175" t="s">
        <v>490</v>
      </c>
      <c r="H388" s="176">
        <v>8.08</v>
      </c>
      <c r="I388" s="177"/>
      <c r="J388" s="178">
        <f t="shared" si="10"/>
        <v>0</v>
      </c>
      <c r="K388" s="179"/>
      <c r="L388" s="180"/>
      <c r="M388" s="181" t="s">
        <v>1</v>
      </c>
      <c r="N388" s="182" t="s">
        <v>37</v>
      </c>
      <c r="P388" s="140">
        <f t="shared" si="11"/>
        <v>0</v>
      </c>
      <c r="Q388" s="140">
        <v>0.5</v>
      </c>
      <c r="R388" s="140">
        <f t="shared" si="12"/>
        <v>4.04</v>
      </c>
      <c r="S388" s="140">
        <v>0</v>
      </c>
      <c r="T388" s="141">
        <f t="shared" si="13"/>
        <v>0</v>
      </c>
      <c r="AR388" s="142" t="s">
        <v>180</v>
      </c>
      <c r="AT388" s="142" t="s">
        <v>353</v>
      </c>
      <c r="AU388" s="142" t="s">
        <v>81</v>
      </c>
      <c r="AY388" s="17" t="s">
        <v>118</v>
      </c>
      <c r="BE388" s="143">
        <f t="shared" si="14"/>
        <v>0</v>
      </c>
      <c r="BF388" s="143">
        <f t="shared" si="15"/>
        <v>0</v>
      </c>
      <c r="BG388" s="143">
        <f t="shared" si="16"/>
        <v>0</v>
      </c>
      <c r="BH388" s="143">
        <f t="shared" si="17"/>
        <v>0</v>
      </c>
      <c r="BI388" s="143">
        <f t="shared" si="18"/>
        <v>0</v>
      </c>
      <c r="BJ388" s="17" t="s">
        <v>77</v>
      </c>
      <c r="BK388" s="143">
        <f t="shared" si="19"/>
        <v>0</v>
      </c>
      <c r="BL388" s="17" t="s">
        <v>124</v>
      </c>
      <c r="BM388" s="142" t="s">
        <v>573</v>
      </c>
    </row>
    <row r="389" spans="2:65" s="1" customFormat="1" ht="24.2" customHeight="1">
      <c r="B389" s="129"/>
      <c r="C389" s="172" t="s">
        <v>574</v>
      </c>
      <c r="D389" s="172" t="s">
        <v>353</v>
      </c>
      <c r="E389" s="173" t="s">
        <v>575</v>
      </c>
      <c r="F389" s="174" t="s">
        <v>576</v>
      </c>
      <c r="G389" s="175" t="s">
        <v>490</v>
      </c>
      <c r="H389" s="176">
        <v>1.01</v>
      </c>
      <c r="I389" s="177"/>
      <c r="J389" s="178">
        <f t="shared" si="10"/>
        <v>0</v>
      </c>
      <c r="K389" s="179"/>
      <c r="L389" s="180"/>
      <c r="M389" s="181" t="s">
        <v>1</v>
      </c>
      <c r="N389" s="182" t="s">
        <v>37</v>
      </c>
      <c r="P389" s="140">
        <f t="shared" si="11"/>
        <v>0</v>
      </c>
      <c r="Q389" s="140">
        <v>1</v>
      </c>
      <c r="R389" s="140">
        <f t="shared" si="12"/>
        <v>1.01</v>
      </c>
      <c r="S389" s="140">
        <v>0</v>
      </c>
      <c r="T389" s="141">
        <f t="shared" si="13"/>
        <v>0</v>
      </c>
      <c r="AR389" s="142" t="s">
        <v>180</v>
      </c>
      <c r="AT389" s="142" t="s">
        <v>353</v>
      </c>
      <c r="AU389" s="142" t="s">
        <v>81</v>
      </c>
      <c r="AY389" s="17" t="s">
        <v>118</v>
      </c>
      <c r="BE389" s="143">
        <f t="shared" si="14"/>
        <v>0</v>
      </c>
      <c r="BF389" s="143">
        <f t="shared" si="15"/>
        <v>0</v>
      </c>
      <c r="BG389" s="143">
        <f t="shared" si="16"/>
        <v>0</v>
      </c>
      <c r="BH389" s="143">
        <f t="shared" si="17"/>
        <v>0</v>
      </c>
      <c r="BI389" s="143">
        <f t="shared" si="18"/>
        <v>0</v>
      </c>
      <c r="BJ389" s="17" t="s">
        <v>77</v>
      </c>
      <c r="BK389" s="143">
        <f t="shared" si="19"/>
        <v>0</v>
      </c>
      <c r="BL389" s="17" t="s">
        <v>124</v>
      </c>
      <c r="BM389" s="142" t="s">
        <v>577</v>
      </c>
    </row>
    <row r="390" spans="2:65" s="1" customFormat="1" ht="24.2" customHeight="1">
      <c r="B390" s="129"/>
      <c r="C390" s="172" t="s">
        <v>578</v>
      </c>
      <c r="D390" s="172" t="s">
        <v>353</v>
      </c>
      <c r="E390" s="173" t="s">
        <v>579</v>
      </c>
      <c r="F390" s="174" t="s">
        <v>580</v>
      </c>
      <c r="G390" s="175" t="s">
        <v>490</v>
      </c>
      <c r="H390" s="176">
        <v>1.01</v>
      </c>
      <c r="I390" s="177"/>
      <c r="J390" s="178">
        <f t="shared" si="10"/>
        <v>0</v>
      </c>
      <c r="K390" s="179"/>
      <c r="L390" s="180"/>
      <c r="M390" s="181" t="s">
        <v>1</v>
      </c>
      <c r="N390" s="182" t="s">
        <v>37</v>
      </c>
      <c r="P390" s="140">
        <f t="shared" si="11"/>
        <v>0</v>
      </c>
      <c r="Q390" s="140">
        <v>2.8000000000000001E-2</v>
      </c>
      <c r="R390" s="140">
        <f t="shared" si="12"/>
        <v>2.828E-2</v>
      </c>
      <c r="S390" s="140">
        <v>0</v>
      </c>
      <c r="T390" s="141">
        <f t="shared" si="13"/>
        <v>0</v>
      </c>
      <c r="AR390" s="142" t="s">
        <v>180</v>
      </c>
      <c r="AT390" s="142" t="s">
        <v>353</v>
      </c>
      <c r="AU390" s="142" t="s">
        <v>81</v>
      </c>
      <c r="AY390" s="17" t="s">
        <v>118</v>
      </c>
      <c r="BE390" s="143">
        <f t="shared" si="14"/>
        <v>0</v>
      </c>
      <c r="BF390" s="143">
        <f t="shared" si="15"/>
        <v>0</v>
      </c>
      <c r="BG390" s="143">
        <f t="shared" si="16"/>
        <v>0</v>
      </c>
      <c r="BH390" s="143">
        <f t="shared" si="17"/>
        <v>0</v>
      </c>
      <c r="BI390" s="143">
        <f t="shared" si="18"/>
        <v>0</v>
      </c>
      <c r="BJ390" s="17" t="s">
        <v>77</v>
      </c>
      <c r="BK390" s="143">
        <f t="shared" si="19"/>
        <v>0</v>
      </c>
      <c r="BL390" s="17" t="s">
        <v>124</v>
      </c>
      <c r="BM390" s="142" t="s">
        <v>581</v>
      </c>
    </row>
    <row r="391" spans="2:65" s="1" customFormat="1" ht="24.2" customHeight="1">
      <c r="B391" s="129"/>
      <c r="C391" s="172" t="s">
        <v>582</v>
      </c>
      <c r="D391" s="172" t="s">
        <v>353</v>
      </c>
      <c r="E391" s="173" t="s">
        <v>583</v>
      </c>
      <c r="F391" s="174" t="s">
        <v>584</v>
      </c>
      <c r="G391" s="175" t="s">
        <v>490</v>
      </c>
      <c r="H391" s="176">
        <v>7.07</v>
      </c>
      <c r="I391" s="177"/>
      <c r="J391" s="178">
        <f t="shared" si="10"/>
        <v>0</v>
      </c>
      <c r="K391" s="179"/>
      <c r="L391" s="180"/>
      <c r="M391" s="181" t="s">
        <v>1</v>
      </c>
      <c r="N391" s="182" t="s">
        <v>37</v>
      </c>
      <c r="P391" s="140">
        <f t="shared" si="11"/>
        <v>0</v>
      </c>
      <c r="Q391" s="140">
        <v>0.04</v>
      </c>
      <c r="R391" s="140">
        <f t="shared" si="12"/>
        <v>0.2828</v>
      </c>
      <c r="S391" s="140">
        <v>0</v>
      </c>
      <c r="T391" s="141">
        <f t="shared" si="13"/>
        <v>0</v>
      </c>
      <c r="AR391" s="142" t="s">
        <v>180</v>
      </c>
      <c r="AT391" s="142" t="s">
        <v>353</v>
      </c>
      <c r="AU391" s="142" t="s">
        <v>81</v>
      </c>
      <c r="AY391" s="17" t="s">
        <v>118</v>
      </c>
      <c r="BE391" s="143">
        <f t="shared" si="14"/>
        <v>0</v>
      </c>
      <c r="BF391" s="143">
        <f t="shared" si="15"/>
        <v>0</v>
      </c>
      <c r="BG391" s="143">
        <f t="shared" si="16"/>
        <v>0</v>
      </c>
      <c r="BH391" s="143">
        <f t="shared" si="17"/>
        <v>0</v>
      </c>
      <c r="BI391" s="143">
        <f t="shared" si="18"/>
        <v>0</v>
      </c>
      <c r="BJ391" s="17" t="s">
        <v>77</v>
      </c>
      <c r="BK391" s="143">
        <f t="shared" si="19"/>
        <v>0</v>
      </c>
      <c r="BL391" s="17" t="s">
        <v>124</v>
      </c>
      <c r="BM391" s="142" t="s">
        <v>585</v>
      </c>
    </row>
    <row r="392" spans="2:65" s="1" customFormat="1" ht="24.2" customHeight="1">
      <c r="B392" s="129"/>
      <c r="C392" s="172" t="s">
        <v>586</v>
      </c>
      <c r="D392" s="172" t="s">
        <v>353</v>
      </c>
      <c r="E392" s="173" t="s">
        <v>587</v>
      </c>
      <c r="F392" s="174" t="s">
        <v>588</v>
      </c>
      <c r="G392" s="175" t="s">
        <v>490</v>
      </c>
      <c r="H392" s="176">
        <v>4.04</v>
      </c>
      <c r="I392" s="177"/>
      <c r="J392" s="178">
        <f t="shared" si="10"/>
        <v>0</v>
      </c>
      <c r="K392" s="179"/>
      <c r="L392" s="180"/>
      <c r="M392" s="181" t="s">
        <v>1</v>
      </c>
      <c r="N392" s="182" t="s">
        <v>37</v>
      </c>
      <c r="P392" s="140">
        <f t="shared" si="11"/>
        <v>0</v>
      </c>
      <c r="Q392" s="140">
        <v>5.0999999999999997E-2</v>
      </c>
      <c r="R392" s="140">
        <f t="shared" si="12"/>
        <v>0.20604</v>
      </c>
      <c r="S392" s="140">
        <v>0</v>
      </c>
      <c r="T392" s="141">
        <f t="shared" si="13"/>
        <v>0</v>
      </c>
      <c r="AR392" s="142" t="s">
        <v>180</v>
      </c>
      <c r="AT392" s="142" t="s">
        <v>353</v>
      </c>
      <c r="AU392" s="142" t="s">
        <v>81</v>
      </c>
      <c r="AY392" s="17" t="s">
        <v>118</v>
      </c>
      <c r="BE392" s="143">
        <f t="shared" si="14"/>
        <v>0</v>
      </c>
      <c r="BF392" s="143">
        <f t="shared" si="15"/>
        <v>0</v>
      </c>
      <c r="BG392" s="143">
        <f t="shared" si="16"/>
        <v>0</v>
      </c>
      <c r="BH392" s="143">
        <f t="shared" si="17"/>
        <v>0</v>
      </c>
      <c r="BI392" s="143">
        <f t="shared" si="18"/>
        <v>0</v>
      </c>
      <c r="BJ392" s="17" t="s">
        <v>77</v>
      </c>
      <c r="BK392" s="143">
        <f t="shared" si="19"/>
        <v>0</v>
      </c>
      <c r="BL392" s="17" t="s">
        <v>124</v>
      </c>
      <c r="BM392" s="142" t="s">
        <v>589</v>
      </c>
    </row>
    <row r="393" spans="2:65" s="1" customFormat="1" ht="24.2" customHeight="1">
      <c r="B393" s="129"/>
      <c r="C393" s="172" t="s">
        <v>590</v>
      </c>
      <c r="D393" s="172" t="s">
        <v>353</v>
      </c>
      <c r="E393" s="173" t="s">
        <v>591</v>
      </c>
      <c r="F393" s="174" t="s">
        <v>592</v>
      </c>
      <c r="G393" s="175" t="s">
        <v>490</v>
      </c>
      <c r="H393" s="176">
        <v>5.05</v>
      </c>
      <c r="I393" s="177"/>
      <c r="J393" s="178">
        <f t="shared" si="10"/>
        <v>0</v>
      </c>
      <c r="K393" s="179"/>
      <c r="L393" s="180"/>
      <c r="M393" s="181" t="s">
        <v>1</v>
      </c>
      <c r="N393" s="182" t="s">
        <v>37</v>
      </c>
      <c r="P393" s="140">
        <f t="shared" si="11"/>
        <v>0</v>
      </c>
      <c r="Q393" s="140">
        <v>6.8000000000000005E-2</v>
      </c>
      <c r="R393" s="140">
        <f t="shared" si="12"/>
        <v>0.34340000000000004</v>
      </c>
      <c r="S393" s="140">
        <v>0</v>
      </c>
      <c r="T393" s="141">
        <f t="shared" si="13"/>
        <v>0</v>
      </c>
      <c r="AR393" s="142" t="s">
        <v>180</v>
      </c>
      <c r="AT393" s="142" t="s">
        <v>353</v>
      </c>
      <c r="AU393" s="142" t="s">
        <v>81</v>
      </c>
      <c r="AY393" s="17" t="s">
        <v>118</v>
      </c>
      <c r="BE393" s="143">
        <f t="shared" si="14"/>
        <v>0</v>
      </c>
      <c r="BF393" s="143">
        <f t="shared" si="15"/>
        <v>0</v>
      </c>
      <c r="BG393" s="143">
        <f t="shared" si="16"/>
        <v>0</v>
      </c>
      <c r="BH393" s="143">
        <f t="shared" si="17"/>
        <v>0</v>
      </c>
      <c r="BI393" s="143">
        <f t="shared" si="18"/>
        <v>0</v>
      </c>
      <c r="BJ393" s="17" t="s">
        <v>77</v>
      </c>
      <c r="BK393" s="143">
        <f t="shared" si="19"/>
        <v>0</v>
      </c>
      <c r="BL393" s="17" t="s">
        <v>124</v>
      </c>
      <c r="BM393" s="142" t="s">
        <v>593</v>
      </c>
    </row>
    <row r="394" spans="2:65" s="1" customFormat="1" ht="24.2" customHeight="1">
      <c r="B394" s="129"/>
      <c r="C394" s="172" t="s">
        <v>594</v>
      </c>
      <c r="D394" s="172" t="s">
        <v>353</v>
      </c>
      <c r="E394" s="173" t="s">
        <v>595</v>
      </c>
      <c r="F394" s="174" t="s">
        <v>596</v>
      </c>
      <c r="G394" s="175" t="s">
        <v>490</v>
      </c>
      <c r="H394" s="176">
        <v>3.03</v>
      </c>
      <c r="I394" s="177"/>
      <c r="J394" s="178">
        <f t="shared" si="10"/>
        <v>0</v>
      </c>
      <c r="K394" s="179"/>
      <c r="L394" s="180"/>
      <c r="M394" s="181" t="s">
        <v>1</v>
      </c>
      <c r="N394" s="182" t="s">
        <v>37</v>
      </c>
      <c r="P394" s="140">
        <f t="shared" si="11"/>
        <v>0</v>
      </c>
      <c r="Q394" s="140">
        <v>8.1000000000000003E-2</v>
      </c>
      <c r="R394" s="140">
        <f t="shared" si="12"/>
        <v>0.24542999999999998</v>
      </c>
      <c r="S394" s="140">
        <v>0</v>
      </c>
      <c r="T394" s="141">
        <f t="shared" si="13"/>
        <v>0</v>
      </c>
      <c r="AR394" s="142" t="s">
        <v>180</v>
      </c>
      <c r="AT394" s="142" t="s">
        <v>353</v>
      </c>
      <c r="AU394" s="142" t="s">
        <v>81</v>
      </c>
      <c r="AY394" s="17" t="s">
        <v>118</v>
      </c>
      <c r="BE394" s="143">
        <f t="shared" si="14"/>
        <v>0</v>
      </c>
      <c r="BF394" s="143">
        <f t="shared" si="15"/>
        <v>0</v>
      </c>
      <c r="BG394" s="143">
        <f t="shared" si="16"/>
        <v>0</v>
      </c>
      <c r="BH394" s="143">
        <f t="shared" si="17"/>
        <v>0</v>
      </c>
      <c r="BI394" s="143">
        <f t="shared" si="18"/>
        <v>0</v>
      </c>
      <c r="BJ394" s="17" t="s">
        <v>77</v>
      </c>
      <c r="BK394" s="143">
        <f t="shared" si="19"/>
        <v>0</v>
      </c>
      <c r="BL394" s="17" t="s">
        <v>124</v>
      </c>
      <c r="BM394" s="142" t="s">
        <v>597</v>
      </c>
    </row>
    <row r="395" spans="2:65" s="1" customFormat="1" ht="24.2" customHeight="1">
      <c r="B395" s="129"/>
      <c r="C395" s="172" t="s">
        <v>598</v>
      </c>
      <c r="D395" s="172" t="s">
        <v>353</v>
      </c>
      <c r="E395" s="173" t="s">
        <v>599</v>
      </c>
      <c r="F395" s="174" t="s">
        <v>600</v>
      </c>
      <c r="G395" s="175" t="s">
        <v>490</v>
      </c>
      <c r="H395" s="176">
        <v>14.14</v>
      </c>
      <c r="I395" s="177"/>
      <c r="J395" s="178">
        <f t="shared" si="10"/>
        <v>0</v>
      </c>
      <c r="K395" s="179"/>
      <c r="L395" s="180"/>
      <c r="M395" s="181" t="s">
        <v>1</v>
      </c>
      <c r="N395" s="182" t="s">
        <v>37</v>
      </c>
      <c r="P395" s="140">
        <f t="shared" si="11"/>
        <v>0</v>
      </c>
      <c r="Q395" s="140">
        <v>0.58499999999999996</v>
      </c>
      <c r="R395" s="140">
        <f t="shared" si="12"/>
        <v>8.2719000000000005</v>
      </c>
      <c r="S395" s="140">
        <v>0</v>
      </c>
      <c r="T395" s="141">
        <f t="shared" si="13"/>
        <v>0</v>
      </c>
      <c r="AR395" s="142" t="s">
        <v>180</v>
      </c>
      <c r="AT395" s="142" t="s">
        <v>353</v>
      </c>
      <c r="AU395" s="142" t="s">
        <v>81</v>
      </c>
      <c r="AY395" s="17" t="s">
        <v>118</v>
      </c>
      <c r="BE395" s="143">
        <f t="shared" si="14"/>
        <v>0</v>
      </c>
      <c r="BF395" s="143">
        <f t="shared" si="15"/>
        <v>0</v>
      </c>
      <c r="BG395" s="143">
        <f t="shared" si="16"/>
        <v>0</v>
      </c>
      <c r="BH395" s="143">
        <f t="shared" si="17"/>
        <v>0</v>
      </c>
      <c r="BI395" s="143">
        <f t="shared" si="18"/>
        <v>0</v>
      </c>
      <c r="BJ395" s="17" t="s">
        <v>77</v>
      </c>
      <c r="BK395" s="143">
        <f t="shared" si="19"/>
        <v>0</v>
      </c>
      <c r="BL395" s="17" t="s">
        <v>124</v>
      </c>
      <c r="BM395" s="142" t="s">
        <v>601</v>
      </c>
    </row>
    <row r="396" spans="2:65" s="1" customFormat="1" ht="21.75" customHeight="1">
      <c r="B396" s="129"/>
      <c r="C396" s="172" t="s">
        <v>602</v>
      </c>
      <c r="D396" s="172" t="s">
        <v>353</v>
      </c>
      <c r="E396" s="173" t="s">
        <v>603</v>
      </c>
      <c r="F396" s="174" t="s">
        <v>604</v>
      </c>
      <c r="G396" s="175" t="s">
        <v>490</v>
      </c>
      <c r="H396" s="176">
        <v>1.01</v>
      </c>
      <c r="I396" s="177"/>
      <c r="J396" s="178">
        <f t="shared" si="10"/>
        <v>0</v>
      </c>
      <c r="K396" s="179"/>
      <c r="L396" s="180"/>
      <c r="M396" s="181" t="s">
        <v>1</v>
      </c>
      <c r="N396" s="182" t="s">
        <v>37</v>
      </c>
      <c r="P396" s="140">
        <f t="shared" si="11"/>
        <v>0</v>
      </c>
      <c r="Q396" s="140">
        <v>0.44900000000000001</v>
      </c>
      <c r="R396" s="140">
        <f t="shared" si="12"/>
        <v>0.45349</v>
      </c>
      <c r="S396" s="140">
        <v>0</v>
      </c>
      <c r="T396" s="141">
        <f t="shared" si="13"/>
        <v>0</v>
      </c>
      <c r="AR396" s="142" t="s">
        <v>180</v>
      </c>
      <c r="AT396" s="142" t="s">
        <v>353</v>
      </c>
      <c r="AU396" s="142" t="s">
        <v>81</v>
      </c>
      <c r="AY396" s="17" t="s">
        <v>118</v>
      </c>
      <c r="BE396" s="143">
        <f t="shared" si="14"/>
        <v>0</v>
      </c>
      <c r="BF396" s="143">
        <f t="shared" si="15"/>
        <v>0</v>
      </c>
      <c r="BG396" s="143">
        <f t="shared" si="16"/>
        <v>0</v>
      </c>
      <c r="BH396" s="143">
        <f t="shared" si="17"/>
        <v>0</v>
      </c>
      <c r="BI396" s="143">
        <f t="shared" si="18"/>
        <v>0</v>
      </c>
      <c r="BJ396" s="17" t="s">
        <v>77</v>
      </c>
      <c r="BK396" s="143">
        <f t="shared" si="19"/>
        <v>0</v>
      </c>
      <c r="BL396" s="17" t="s">
        <v>124</v>
      </c>
      <c r="BM396" s="142" t="s">
        <v>605</v>
      </c>
    </row>
    <row r="397" spans="2:65" s="1" customFormat="1" ht="24.2" customHeight="1">
      <c r="B397" s="129"/>
      <c r="C397" s="130" t="s">
        <v>606</v>
      </c>
      <c r="D397" s="130" t="s">
        <v>120</v>
      </c>
      <c r="E397" s="131" t="s">
        <v>607</v>
      </c>
      <c r="F397" s="132" t="s">
        <v>608</v>
      </c>
      <c r="G397" s="133" t="s">
        <v>490</v>
      </c>
      <c r="H397" s="134">
        <v>10</v>
      </c>
      <c r="I397" s="135"/>
      <c r="J397" s="136">
        <f t="shared" si="10"/>
        <v>0</v>
      </c>
      <c r="K397" s="137"/>
      <c r="L397" s="32"/>
      <c r="M397" s="138" t="s">
        <v>1</v>
      </c>
      <c r="N397" s="139" t="s">
        <v>37</v>
      </c>
      <c r="P397" s="140">
        <f t="shared" si="11"/>
        <v>0</v>
      </c>
      <c r="Q397" s="140">
        <v>0</v>
      </c>
      <c r="R397" s="140">
        <f t="shared" si="12"/>
        <v>0</v>
      </c>
      <c r="S397" s="140">
        <v>0.2</v>
      </c>
      <c r="T397" s="141">
        <f t="shared" si="13"/>
        <v>2</v>
      </c>
      <c r="AR397" s="142" t="s">
        <v>124</v>
      </c>
      <c r="AT397" s="142" t="s">
        <v>120</v>
      </c>
      <c r="AU397" s="142" t="s">
        <v>81</v>
      </c>
      <c r="AY397" s="17" t="s">
        <v>118</v>
      </c>
      <c r="BE397" s="143">
        <f t="shared" si="14"/>
        <v>0</v>
      </c>
      <c r="BF397" s="143">
        <f t="shared" si="15"/>
        <v>0</v>
      </c>
      <c r="BG397" s="143">
        <f t="shared" si="16"/>
        <v>0</v>
      </c>
      <c r="BH397" s="143">
        <f t="shared" si="17"/>
        <v>0</v>
      </c>
      <c r="BI397" s="143">
        <f t="shared" si="18"/>
        <v>0</v>
      </c>
      <c r="BJ397" s="17" t="s">
        <v>77</v>
      </c>
      <c r="BK397" s="143">
        <f t="shared" si="19"/>
        <v>0</v>
      </c>
      <c r="BL397" s="17" t="s">
        <v>124</v>
      </c>
      <c r="BM397" s="142" t="s">
        <v>609</v>
      </c>
    </row>
    <row r="398" spans="2:65" s="1" customFormat="1" ht="24.2" customHeight="1">
      <c r="B398" s="129"/>
      <c r="C398" s="130" t="s">
        <v>610</v>
      </c>
      <c r="D398" s="130" t="s">
        <v>120</v>
      </c>
      <c r="E398" s="131" t="s">
        <v>611</v>
      </c>
      <c r="F398" s="132" t="s">
        <v>612</v>
      </c>
      <c r="G398" s="133" t="s">
        <v>190</v>
      </c>
      <c r="H398" s="134">
        <v>64.5</v>
      </c>
      <c r="I398" s="135"/>
      <c r="J398" s="136">
        <f t="shared" si="10"/>
        <v>0</v>
      </c>
      <c r="K398" s="137"/>
      <c r="L398" s="32"/>
      <c r="M398" s="138" t="s">
        <v>1</v>
      </c>
      <c r="N398" s="139" t="s">
        <v>37</v>
      </c>
      <c r="P398" s="140">
        <f t="shared" si="11"/>
        <v>0</v>
      </c>
      <c r="Q398" s="140">
        <v>0</v>
      </c>
      <c r="R398" s="140">
        <f t="shared" si="12"/>
        <v>0</v>
      </c>
      <c r="S398" s="140">
        <v>0.17699999999999999</v>
      </c>
      <c r="T398" s="141">
        <f t="shared" si="13"/>
        <v>11.416499999999999</v>
      </c>
      <c r="AR398" s="142" t="s">
        <v>124</v>
      </c>
      <c r="AT398" s="142" t="s">
        <v>120</v>
      </c>
      <c r="AU398" s="142" t="s">
        <v>81</v>
      </c>
      <c r="AY398" s="17" t="s">
        <v>118</v>
      </c>
      <c r="BE398" s="143">
        <f t="shared" si="14"/>
        <v>0</v>
      </c>
      <c r="BF398" s="143">
        <f t="shared" si="15"/>
        <v>0</v>
      </c>
      <c r="BG398" s="143">
        <f t="shared" si="16"/>
        <v>0</v>
      </c>
      <c r="BH398" s="143">
        <f t="shared" si="17"/>
        <v>0</v>
      </c>
      <c r="BI398" s="143">
        <f t="shared" si="18"/>
        <v>0</v>
      </c>
      <c r="BJ398" s="17" t="s">
        <v>77</v>
      </c>
      <c r="BK398" s="143">
        <f t="shared" si="19"/>
        <v>0</v>
      </c>
      <c r="BL398" s="17" t="s">
        <v>124</v>
      </c>
      <c r="BM398" s="142" t="s">
        <v>613</v>
      </c>
    </row>
    <row r="399" spans="2:65" s="1" customFormat="1" ht="21.75" customHeight="1">
      <c r="B399" s="129"/>
      <c r="C399" s="130" t="s">
        <v>614</v>
      </c>
      <c r="D399" s="130" t="s">
        <v>120</v>
      </c>
      <c r="E399" s="131" t="s">
        <v>615</v>
      </c>
      <c r="F399" s="132" t="s">
        <v>616</v>
      </c>
      <c r="G399" s="133" t="s">
        <v>190</v>
      </c>
      <c r="H399" s="134">
        <v>58.8</v>
      </c>
      <c r="I399" s="135"/>
      <c r="J399" s="136">
        <f t="shared" si="10"/>
        <v>0</v>
      </c>
      <c r="K399" s="137"/>
      <c r="L399" s="32"/>
      <c r="M399" s="138" t="s">
        <v>1</v>
      </c>
      <c r="N399" s="139" t="s">
        <v>37</v>
      </c>
      <c r="P399" s="140">
        <f t="shared" si="11"/>
        <v>0</v>
      </c>
      <c r="Q399" s="140">
        <v>0</v>
      </c>
      <c r="R399" s="140">
        <f t="shared" si="12"/>
        <v>0</v>
      </c>
      <c r="S399" s="140">
        <v>4.3999999999999997E-2</v>
      </c>
      <c r="T399" s="141">
        <f t="shared" si="13"/>
        <v>2.5871999999999997</v>
      </c>
      <c r="AR399" s="142" t="s">
        <v>124</v>
      </c>
      <c r="AT399" s="142" t="s">
        <v>120</v>
      </c>
      <c r="AU399" s="142" t="s">
        <v>81</v>
      </c>
      <c r="AY399" s="17" t="s">
        <v>118</v>
      </c>
      <c r="BE399" s="143">
        <f t="shared" si="14"/>
        <v>0</v>
      </c>
      <c r="BF399" s="143">
        <f t="shared" si="15"/>
        <v>0</v>
      </c>
      <c r="BG399" s="143">
        <f t="shared" si="16"/>
        <v>0</v>
      </c>
      <c r="BH399" s="143">
        <f t="shared" si="17"/>
        <v>0</v>
      </c>
      <c r="BI399" s="143">
        <f t="shared" si="18"/>
        <v>0</v>
      </c>
      <c r="BJ399" s="17" t="s">
        <v>77</v>
      </c>
      <c r="BK399" s="143">
        <f t="shared" si="19"/>
        <v>0</v>
      </c>
      <c r="BL399" s="17" t="s">
        <v>124</v>
      </c>
      <c r="BM399" s="142" t="s">
        <v>617</v>
      </c>
    </row>
    <row r="400" spans="2:65" s="1" customFormat="1" ht="24.2" customHeight="1">
      <c r="B400" s="129"/>
      <c r="C400" s="130" t="s">
        <v>618</v>
      </c>
      <c r="D400" s="130" t="s">
        <v>120</v>
      </c>
      <c r="E400" s="131" t="s">
        <v>619</v>
      </c>
      <c r="F400" s="132" t="s">
        <v>620</v>
      </c>
      <c r="G400" s="133" t="s">
        <v>490</v>
      </c>
      <c r="H400" s="134">
        <v>2</v>
      </c>
      <c r="I400" s="135"/>
      <c r="J400" s="136">
        <f t="shared" si="10"/>
        <v>0</v>
      </c>
      <c r="K400" s="137"/>
      <c r="L400" s="32"/>
      <c r="M400" s="138" t="s">
        <v>1</v>
      </c>
      <c r="N400" s="139" t="s">
        <v>37</v>
      </c>
      <c r="P400" s="140">
        <f t="shared" si="11"/>
        <v>0</v>
      </c>
      <c r="Q400" s="140">
        <v>0</v>
      </c>
      <c r="R400" s="140">
        <f t="shared" si="12"/>
        <v>0</v>
      </c>
      <c r="S400" s="140">
        <v>0</v>
      </c>
      <c r="T400" s="141">
        <f t="shared" si="13"/>
        <v>0</v>
      </c>
      <c r="AR400" s="142" t="s">
        <v>124</v>
      </c>
      <c r="AT400" s="142" t="s">
        <v>120</v>
      </c>
      <c r="AU400" s="142" t="s">
        <v>81</v>
      </c>
      <c r="AY400" s="17" t="s">
        <v>118</v>
      </c>
      <c r="BE400" s="143">
        <f t="shared" si="14"/>
        <v>0</v>
      </c>
      <c r="BF400" s="143">
        <f t="shared" si="15"/>
        <v>0</v>
      </c>
      <c r="BG400" s="143">
        <f t="shared" si="16"/>
        <v>0</v>
      </c>
      <c r="BH400" s="143">
        <f t="shared" si="17"/>
        <v>0</v>
      </c>
      <c r="BI400" s="143">
        <f t="shared" si="18"/>
        <v>0</v>
      </c>
      <c r="BJ400" s="17" t="s">
        <v>77</v>
      </c>
      <c r="BK400" s="143">
        <f t="shared" si="19"/>
        <v>0</v>
      </c>
      <c r="BL400" s="17" t="s">
        <v>124</v>
      </c>
      <c r="BM400" s="142" t="s">
        <v>621</v>
      </c>
    </row>
    <row r="401" spans="2:65" s="1" customFormat="1" ht="24.2" customHeight="1">
      <c r="B401" s="129"/>
      <c r="C401" s="130" t="s">
        <v>622</v>
      </c>
      <c r="D401" s="130" t="s">
        <v>120</v>
      </c>
      <c r="E401" s="131" t="s">
        <v>623</v>
      </c>
      <c r="F401" s="132" t="s">
        <v>624</v>
      </c>
      <c r="G401" s="133" t="s">
        <v>190</v>
      </c>
      <c r="H401" s="134">
        <v>64.5</v>
      </c>
      <c r="I401" s="135"/>
      <c r="J401" s="136">
        <f t="shared" si="10"/>
        <v>0</v>
      </c>
      <c r="K401" s="137"/>
      <c r="L401" s="32"/>
      <c r="M401" s="138" t="s">
        <v>1</v>
      </c>
      <c r="N401" s="139" t="s">
        <v>37</v>
      </c>
      <c r="P401" s="140">
        <f t="shared" si="11"/>
        <v>0</v>
      </c>
      <c r="Q401" s="140">
        <v>0</v>
      </c>
      <c r="R401" s="140">
        <f t="shared" si="12"/>
        <v>0</v>
      </c>
      <c r="S401" s="140">
        <v>9.7000000000000003E-2</v>
      </c>
      <c r="T401" s="141">
        <f t="shared" si="13"/>
        <v>6.2565</v>
      </c>
      <c r="AR401" s="142" t="s">
        <v>124</v>
      </c>
      <c r="AT401" s="142" t="s">
        <v>120</v>
      </c>
      <c r="AU401" s="142" t="s">
        <v>81</v>
      </c>
      <c r="AY401" s="17" t="s">
        <v>118</v>
      </c>
      <c r="BE401" s="143">
        <f t="shared" si="14"/>
        <v>0</v>
      </c>
      <c r="BF401" s="143">
        <f t="shared" si="15"/>
        <v>0</v>
      </c>
      <c r="BG401" s="143">
        <f t="shared" si="16"/>
        <v>0</v>
      </c>
      <c r="BH401" s="143">
        <f t="shared" si="17"/>
        <v>0</v>
      </c>
      <c r="BI401" s="143">
        <f t="shared" si="18"/>
        <v>0</v>
      </c>
      <c r="BJ401" s="17" t="s">
        <v>77</v>
      </c>
      <c r="BK401" s="143">
        <f t="shared" si="19"/>
        <v>0</v>
      </c>
      <c r="BL401" s="17" t="s">
        <v>124</v>
      </c>
      <c r="BM401" s="142" t="s">
        <v>625</v>
      </c>
    </row>
    <row r="402" spans="2:65" s="1" customFormat="1" ht="33" customHeight="1">
      <c r="B402" s="129"/>
      <c r="C402" s="130" t="s">
        <v>626</v>
      </c>
      <c r="D402" s="130" t="s">
        <v>120</v>
      </c>
      <c r="E402" s="131" t="s">
        <v>627</v>
      </c>
      <c r="F402" s="132" t="s">
        <v>628</v>
      </c>
      <c r="G402" s="133" t="s">
        <v>490</v>
      </c>
      <c r="H402" s="134">
        <v>2</v>
      </c>
      <c r="I402" s="135"/>
      <c r="J402" s="136">
        <f t="shared" si="10"/>
        <v>0</v>
      </c>
      <c r="K402" s="137"/>
      <c r="L402" s="32"/>
      <c r="M402" s="138" t="s">
        <v>1</v>
      </c>
      <c r="N402" s="139" t="s">
        <v>37</v>
      </c>
      <c r="P402" s="140">
        <f t="shared" si="11"/>
        <v>0</v>
      </c>
      <c r="Q402" s="140">
        <v>1.67E-3</v>
      </c>
      <c r="R402" s="140">
        <f t="shared" si="12"/>
        <v>3.3400000000000001E-3</v>
      </c>
      <c r="S402" s="140">
        <v>0</v>
      </c>
      <c r="T402" s="141">
        <f t="shared" si="13"/>
        <v>0</v>
      </c>
      <c r="AR402" s="142" t="s">
        <v>124</v>
      </c>
      <c r="AT402" s="142" t="s">
        <v>120</v>
      </c>
      <c r="AU402" s="142" t="s">
        <v>81</v>
      </c>
      <c r="AY402" s="17" t="s">
        <v>118</v>
      </c>
      <c r="BE402" s="143">
        <f t="shared" si="14"/>
        <v>0</v>
      </c>
      <c r="BF402" s="143">
        <f t="shared" si="15"/>
        <v>0</v>
      </c>
      <c r="BG402" s="143">
        <f t="shared" si="16"/>
        <v>0</v>
      </c>
      <c r="BH402" s="143">
        <f t="shared" si="17"/>
        <v>0</v>
      </c>
      <c r="BI402" s="143">
        <f t="shared" si="18"/>
        <v>0</v>
      </c>
      <c r="BJ402" s="17" t="s">
        <v>77</v>
      </c>
      <c r="BK402" s="143">
        <f t="shared" si="19"/>
        <v>0</v>
      </c>
      <c r="BL402" s="17" t="s">
        <v>124</v>
      </c>
      <c r="BM402" s="142" t="s">
        <v>629</v>
      </c>
    </row>
    <row r="403" spans="2:65" s="1" customFormat="1" ht="24.2" customHeight="1">
      <c r="B403" s="129"/>
      <c r="C403" s="172" t="s">
        <v>630</v>
      </c>
      <c r="D403" s="172" t="s">
        <v>353</v>
      </c>
      <c r="E403" s="173" t="s">
        <v>631</v>
      </c>
      <c r="F403" s="174" t="s">
        <v>632</v>
      </c>
      <c r="G403" s="175" t="s">
        <v>490</v>
      </c>
      <c r="H403" s="176">
        <v>2.02</v>
      </c>
      <c r="I403" s="177"/>
      <c r="J403" s="178">
        <f t="shared" si="10"/>
        <v>0</v>
      </c>
      <c r="K403" s="179"/>
      <c r="L403" s="180"/>
      <c r="M403" s="181" t="s">
        <v>1</v>
      </c>
      <c r="N403" s="182" t="s">
        <v>37</v>
      </c>
      <c r="P403" s="140">
        <f t="shared" si="11"/>
        <v>0</v>
      </c>
      <c r="Q403" s="140">
        <v>1.4200000000000001E-2</v>
      </c>
      <c r="R403" s="140">
        <f t="shared" si="12"/>
        <v>2.8684000000000001E-2</v>
      </c>
      <c r="S403" s="140">
        <v>0</v>
      </c>
      <c r="T403" s="141">
        <f t="shared" si="13"/>
        <v>0</v>
      </c>
      <c r="AR403" s="142" t="s">
        <v>180</v>
      </c>
      <c r="AT403" s="142" t="s">
        <v>353</v>
      </c>
      <c r="AU403" s="142" t="s">
        <v>81</v>
      </c>
      <c r="AY403" s="17" t="s">
        <v>118</v>
      </c>
      <c r="BE403" s="143">
        <f t="shared" si="14"/>
        <v>0</v>
      </c>
      <c r="BF403" s="143">
        <f t="shared" si="15"/>
        <v>0</v>
      </c>
      <c r="BG403" s="143">
        <f t="shared" si="16"/>
        <v>0</v>
      </c>
      <c r="BH403" s="143">
        <f t="shared" si="17"/>
        <v>0</v>
      </c>
      <c r="BI403" s="143">
        <f t="shared" si="18"/>
        <v>0</v>
      </c>
      <c r="BJ403" s="17" t="s">
        <v>77</v>
      </c>
      <c r="BK403" s="143">
        <f t="shared" si="19"/>
        <v>0</v>
      </c>
      <c r="BL403" s="17" t="s">
        <v>124</v>
      </c>
      <c r="BM403" s="142" t="s">
        <v>633</v>
      </c>
    </row>
    <row r="404" spans="2:65" s="12" customFormat="1">
      <c r="B404" s="144"/>
      <c r="D404" s="145" t="s">
        <v>126</v>
      </c>
      <c r="E404" s="146" t="s">
        <v>1</v>
      </c>
      <c r="F404" s="147" t="s">
        <v>634</v>
      </c>
      <c r="H404" s="148">
        <v>2.02</v>
      </c>
      <c r="I404" s="149"/>
      <c r="L404" s="144"/>
      <c r="M404" s="150"/>
      <c r="T404" s="151"/>
      <c r="AT404" s="146" t="s">
        <v>126</v>
      </c>
      <c r="AU404" s="146" t="s">
        <v>81</v>
      </c>
      <c r="AV404" s="12" t="s">
        <v>81</v>
      </c>
      <c r="AW404" s="12" t="s">
        <v>28</v>
      </c>
      <c r="AX404" s="12" t="s">
        <v>77</v>
      </c>
      <c r="AY404" s="146" t="s">
        <v>118</v>
      </c>
    </row>
    <row r="405" spans="2:65" s="1" customFormat="1" ht="24.2" customHeight="1">
      <c r="B405" s="129"/>
      <c r="C405" s="130" t="s">
        <v>635</v>
      </c>
      <c r="D405" s="130" t="s">
        <v>120</v>
      </c>
      <c r="E405" s="131" t="s">
        <v>636</v>
      </c>
      <c r="F405" s="132" t="s">
        <v>637</v>
      </c>
      <c r="G405" s="133" t="s">
        <v>490</v>
      </c>
      <c r="H405" s="134">
        <v>14</v>
      </c>
      <c r="I405" s="135"/>
      <c r="J405" s="136">
        <f>ROUND(I405*H405,2)</f>
        <v>0</v>
      </c>
      <c r="K405" s="137"/>
      <c r="L405" s="32"/>
      <c r="M405" s="138" t="s">
        <v>1</v>
      </c>
      <c r="N405" s="139" t="s">
        <v>37</v>
      </c>
      <c r="P405" s="140">
        <f>O405*H405</f>
        <v>0</v>
      </c>
      <c r="Q405" s="140">
        <v>1.67E-3</v>
      </c>
      <c r="R405" s="140">
        <f>Q405*H405</f>
        <v>2.3380000000000001E-2</v>
      </c>
      <c r="S405" s="140">
        <v>0</v>
      </c>
      <c r="T405" s="141">
        <f>S405*H405</f>
        <v>0</v>
      </c>
      <c r="AR405" s="142" t="s">
        <v>124</v>
      </c>
      <c r="AT405" s="142" t="s">
        <v>120</v>
      </c>
      <c r="AU405" s="142" t="s">
        <v>81</v>
      </c>
      <c r="AY405" s="17" t="s">
        <v>118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77</v>
      </c>
      <c r="BK405" s="143">
        <f>ROUND(I405*H405,2)</f>
        <v>0</v>
      </c>
      <c r="BL405" s="17" t="s">
        <v>124</v>
      </c>
      <c r="BM405" s="142" t="s">
        <v>638</v>
      </c>
    </row>
    <row r="406" spans="2:65" s="1" customFormat="1" ht="24.2" customHeight="1">
      <c r="B406" s="129"/>
      <c r="C406" s="172" t="s">
        <v>639</v>
      </c>
      <c r="D406" s="172" t="s">
        <v>353</v>
      </c>
      <c r="E406" s="173" t="s">
        <v>640</v>
      </c>
      <c r="F406" s="174" t="s">
        <v>641</v>
      </c>
      <c r="G406" s="175" t="s">
        <v>490</v>
      </c>
      <c r="H406" s="176">
        <v>3.03</v>
      </c>
      <c r="I406" s="177"/>
      <c r="J406" s="178">
        <f>ROUND(I406*H406,2)</f>
        <v>0</v>
      </c>
      <c r="K406" s="179"/>
      <c r="L406" s="180"/>
      <c r="M406" s="181" t="s">
        <v>1</v>
      </c>
      <c r="N406" s="182" t="s">
        <v>37</v>
      </c>
      <c r="P406" s="140">
        <f>O406*H406</f>
        <v>0</v>
      </c>
      <c r="Q406" s="140">
        <v>1.6E-2</v>
      </c>
      <c r="R406" s="140">
        <f>Q406*H406</f>
        <v>4.8479999999999995E-2</v>
      </c>
      <c r="S406" s="140">
        <v>0</v>
      </c>
      <c r="T406" s="141">
        <f>S406*H406</f>
        <v>0</v>
      </c>
      <c r="AR406" s="142" t="s">
        <v>180</v>
      </c>
      <c r="AT406" s="142" t="s">
        <v>353</v>
      </c>
      <c r="AU406" s="142" t="s">
        <v>81</v>
      </c>
      <c r="AY406" s="17" t="s">
        <v>118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7" t="s">
        <v>77</v>
      </c>
      <c r="BK406" s="143">
        <f>ROUND(I406*H406,2)</f>
        <v>0</v>
      </c>
      <c r="BL406" s="17" t="s">
        <v>124</v>
      </c>
      <c r="BM406" s="142" t="s">
        <v>642</v>
      </c>
    </row>
    <row r="407" spans="2:65" s="1" customFormat="1" ht="24.2" customHeight="1">
      <c r="B407" s="129"/>
      <c r="C407" s="172" t="s">
        <v>643</v>
      </c>
      <c r="D407" s="172" t="s">
        <v>353</v>
      </c>
      <c r="E407" s="173" t="s">
        <v>644</v>
      </c>
      <c r="F407" s="174" t="s">
        <v>645</v>
      </c>
      <c r="G407" s="175" t="s">
        <v>490</v>
      </c>
      <c r="H407" s="176">
        <v>1.01</v>
      </c>
      <c r="I407" s="177"/>
      <c r="J407" s="178">
        <f>ROUND(I407*H407,2)</f>
        <v>0</v>
      </c>
      <c r="K407" s="179"/>
      <c r="L407" s="180"/>
      <c r="M407" s="181" t="s">
        <v>1</v>
      </c>
      <c r="N407" s="182" t="s">
        <v>37</v>
      </c>
      <c r="P407" s="140">
        <f>O407*H407</f>
        <v>0</v>
      </c>
      <c r="Q407" s="140">
        <v>2.4799999999999999E-2</v>
      </c>
      <c r="R407" s="140">
        <f>Q407*H407</f>
        <v>2.5048000000000001E-2</v>
      </c>
      <c r="S407" s="140">
        <v>0</v>
      </c>
      <c r="T407" s="141">
        <f>S407*H407</f>
        <v>0</v>
      </c>
      <c r="AR407" s="142" t="s">
        <v>180</v>
      </c>
      <c r="AT407" s="142" t="s">
        <v>353</v>
      </c>
      <c r="AU407" s="142" t="s">
        <v>81</v>
      </c>
      <c r="AY407" s="17" t="s">
        <v>118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77</v>
      </c>
      <c r="BK407" s="143">
        <f>ROUND(I407*H407,2)</f>
        <v>0</v>
      </c>
      <c r="BL407" s="17" t="s">
        <v>124</v>
      </c>
      <c r="BM407" s="142" t="s">
        <v>646</v>
      </c>
    </row>
    <row r="408" spans="2:65" s="1" customFormat="1" ht="21.75" customHeight="1">
      <c r="B408" s="129"/>
      <c r="C408" s="172" t="s">
        <v>647</v>
      </c>
      <c r="D408" s="172" t="s">
        <v>353</v>
      </c>
      <c r="E408" s="173" t="s">
        <v>648</v>
      </c>
      <c r="F408" s="174" t="s">
        <v>649</v>
      </c>
      <c r="G408" s="175" t="s">
        <v>490</v>
      </c>
      <c r="H408" s="176">
        <v>10.1</v>
      </c>
      <c r="I408" s="177"/>
      <c r="J408" s="178">
        <f>ROUND(I408*H408,2)</f>
        <v>0</v>
      </c>
      <c r="K408" s="179"/>
      <c r="L408" s="180"/>
      <c r="M408" s="181" t="s">
        <v>1</v>
      </c>
      <c r="N408" s="182" t="s">
        <v>37</v>
      </c>
      <c r="P408" s="140">
        <f>O408*H408</f>
        <v>0</v>
      </c>
      <c r="Q408" s="140">
        <v>5.0400000000000002E-3</v>
      </c>
      <c r="R408" s="140">
        <f>Q408*H408</f>
        <v>5.0903999999999998E-2</v>
      </c>
      <c r="S408" s="140">
        <v>0</v>
      </c>
      <c r="T408" s="141">
        <f>S408*H408</f>
        <v>0</v>
      </c>
      <c r="AR408" s="142" t="s">
        <v>180</v>
      </c>
      <c r="AT408" s="142" t="s">
        <v>353</v>
      </c>
      <c r="AU408" s="142" t="s">
        <v>81</v>
      </c>
      <c r="AY408" s="17" t="s">
        <v>118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7" t="s">
        <v>77</v>
      </c>
      <c r="BK408" s="143">
        <f>ROUND(I408*H408,2)</f>
        <v>0</v>
      </c>
      <c r="BL408" s="17" t="s">
        <v>124</v>
      </c>
      <c r="BM408" s="142" t="s">
        <v>650</v>
      </c>
    </row>
    <row r="409" spans="2:65" s="1" customFormat="1" ht="24.2" customHeight="1">
      <c r="B409" s="129"/>
      <c r="C409" s="130" t="s">
        <v>651</v>
      </c>
      <c r="D409" s="130" t="s">
        <v>120</v>
      </c>
      <c r="E409" s="131" t="s">
        <v>652</v>
      </c>
      <c r="F409" s="132" t="s">
        <v>653</v>
      </c>
      <c r="G409" s="133" t="s">
        <v>190</v>
      </c>
      <c r="H409" s="134">
        <v>164.7</v>
      </c>
      <c r="I409" s="135"/>
      <c r="J409" s="136">
        <f>ROUND(I409*H409,2)</f>
        <v>0</v>
      </c>
      <c r="K409" s="137"/>
      <c r="L409" s="32"/>
      <c r="M409" s="138" t="s">
        <v>1</v>
      </c>
      <c r="N409" s="139" t="s">
        <v>37</v>
      </c>
      <c r="P409" s="140">
        <f>O409*H409</f>
        <v>0</v>
      </c>
      <c r="Q409" s="140">
        <v>0</v>
      </c>
      <c r="R409" s="140">
        <f>Q409*H409</f>
        <v>0</v>
      </c>
      <c r="S409" s="140">
        <v>0</v>
      </c>
      <c r="T409" s="141">
        <f>S409*H409</f>
        <v>0</v>
      </c>
      <c r="AR409" s="142" t="s">
        <v>124</v>
      </c>
      <c r="AT409" s="142" t="s">
        <v>120</v>
      </c>
      <c r="AU409" s="142" t="s">
        <v>81</v>
      </c>
      <c r="AY409" s="17" t="s">
        <v>118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77</v>
      </c>
      <c r="BK409" s="143">
        <f>ROUND(I409*H409,2)</f>
        <v>0</v>
      </c>
      <c r="BL409" s="17" t="s">
        <v>124</v>
      </c>
      <c r="BM409" s="142" t="s">
        <v>654</v>
      </c>
    </row>
    <row r="410" spans="2:65" s="12" customFormat="1">
      <c r="B410" s="144"/>
      <c r="D410" s="145" t="s">
        <v>126</v>
      </c>
      <c r="E410" s="146" t="s">
        <v>1</v>
      </c>
      <c r="F410" s="147" t="s">
        <v>655</v>
      </c>
      <c r="H410" s="148">
        <v>164.7</v>
      </c>
      <c r="I410" s="149"/>
      <c r="L410" s="144"/>
      <c r="M410" s="150"/>
      <c r="T410" s="151"/>
      <c r="AT410" s="146" t="s">
        <v>126</v>
      </c>
      <c r="AU410" s="146" t="s">
        <v>81</v>
      </c>
      <c r="AV410" s="12" t="s">
        <v>81</v>
      </c>
      <c r="AW410" s="12" t="s">
        <v>28</v>
      </c>
      <c r="AX410" s="12" t="s">
        <v>77</v>
      </c>
      <c r="AY410" s="146" t="s">
        <v>118</v>
      </c>
    </row>
    <row r="411" spans="2:65" s="1" customFormat="1" ht="21.75" customHeight="1">
      <c r="B411" s="129"/>
      <c r="C411" s="172" t="s">
        <v>656</v>
      </c>
      <c r="D411" s="172" t="s">
        <v>353</v>
      </c>
      <c r="E411" s="173" t="s">
        <v>657</v>
      </c>
      <c r="F411" s="174" t="s">
        <v>658</v>
      </c>
      <c r="G411" s="175" t="s">
        <v>190</v>
      </c>
      <c r="H411" s="176">
        <v>169.64099999999999</v>
      </c>
      <c r="I411" s="177"/>
      <c r="J411" s="178">
        <f>ROUND(I411*H411,2)</f>
        <v>0</v>
      </c>
      <c r="K411" s="179"/>
      <c r="L411" s="180"/>
      <c r="M411" s="181" t="s">
        <v>1</v>
      </c>
      <c r="N411" s="182" t="s">
        <v>37</v>
      </c>
      <c r="P411" s="140">
        <f>O411*H411</f>
        <v>0</v>
      </c>
      <c r="Q411" s="140">
        <v>1.5E-3</v>
      </c>
      <c r="R411" s="140">
        <f>Q411*H411</f>
        <v>0.25446150000000001</v>
      </c>
      <c r="S411" s="140">
        <v>0</v>
      </c>
      <c r="T411" s="141">
        <f>S411*H411</f>
        <v>0</v>
      </c>
      <c r="AR411" s="142" t="s">
        <v>180</v>
      </c>
      <c r="AT411" s="142" t="s">
        <v>353</v>
      </c>
      <c r="AU411" s="142" t="s">
        <v>81</v>
      </c>
      <c r="AY411" s="17" t="s">
        <v>118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77</v>
      </c>
      <c r="BK411" s="143">
        <f>ROUND(I411*H411,2)</f>
        <v>0</v>
      </c>
      <c r="BL411" s="17" t="s">
        <v>124</v>
      </c>
      <c r="BM411" s="142" t="s">
        <v>659</v>
      </c>
    </row>
    <row r="412" spans="2:65" s="12" customFormat="1">
      <c r="B412" s="144"/>
      <c r="D412" s="145" t="s">
        <v>126</v>
      </c>
      <c r="E412" s="146" t="s">
        <v>1</v>
      </c>
      <c r="F412" s="147" t="s">
        <v>660</v>
      </c>
      <c r="H412" s="148">
        <v>169.64099999999999</v>
      </c>
      <c r="I412" s="149"/>
      <c r="L412" s="144"/>
      <c r="M412" s="150"/>
      <c r="T412" s="151"/>
      <c r="AT412" s="146" t="s">
        <v>126</v>
      </c>
      <c r="AU412" s="146" t="s">
        <v>81</v>
      </c>
      <c r="AV412" s="12" t="s">
        <v>81</v>
      </c>
      <c r="AW412" s="12" t="s">
        <v>28</v>
      </c>
      <c r="AX412" s="12" t="s">
        <v>77</v>
      </c>
      <c r="AY412" s="146" t="s">
        <v>118</v>
      </c>
    </row>
    <row r="413" spans="2:65" s="1" customFormat="1" ht="16.5" customHeight="1">
      <c r="B413" s="129"/>
      <c r="C413" s="130" t="s">
        <v>661</v>
      </c>
      <c r="D413" s="130" t="s">
        <v>120</v>
      </c>
      <c r="E413" s="131" t="s">
        <v>662</v>
      </c>
      <c r="F413" s="132" t="s">
        <v>663</v>
      </c>
      <c r="G413" s="133" t="s">
        <v>490</v>
      </c>
      <c r="H413" s="134">
        <v>24</v>
      </c>
      <c r="I413" s="135"/>
      <c r="J413" s="136">
        <f>ROUND(I413*H413,2)</f>
        <v>0</v>
      </c>
      <c r="K413" s="137"/>
      <c r="L413" s="32"/>
      <c r="M413" s="138" t="s">
        <v>1</v>
      </c>
      <c r="N413" s="139" t="s">
        <v>37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124</v>
      </c>
      <c r="AT413" s="142" t="s">
        <v>120</v>
      </c>
      <c r="AU413" s="142" t="s">
        <v>81</v>
      </c>
      <c r="AY413" s="17" t="s">
        <v>118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77</v>
      </c>
      <c r="BK413" s="143">
        <f>ROUND(I413*H413,2)</f>
        <v>0</v>
      </c>
      <c r="BL413" s="17" t="s">
        <v>124</v>
      </c>
      <c r="BM413" s="142" t="s">
        <v>664</v>
      </c>
    </row>
    <row r="414" spans="2:65" s="1" customFormat="1" ht="16.5" customHeight="1">
      <c r="B414" s="129"/>
      <c r="C414" s="172" t="s">
        <v>665</v>
      </c>
      <c r="D414" s="172" t="s">
        <v>353</v>
      </c>
      <c r="E414" s="173" t="s">
        <v>666</v>
      </c>
      <c r="F414" s="174" t="s">
        <v>667</v>
      </c>
      <c r="G414" s="175" t="s">
        <v>490</v>
      </c>
      <c r="H414" s="176">
        <v>14.21</v>
      </c>
      <c r="I414" s="177"/>
      <c r="J414" s="178">
        <f>ROUND(I414*H414,2)</f>
        <v>0</v>
      </c>
      <c r="K414" s="179"/>
      <c r="L414" s="180"/>
      <c r="M414" s="181" t="s">
        <v>1</v>
      </c>
      <c r="N414" s="182" t="s">
        <v>37</v>
      </c>
      <c r="P414" s="140">
        <f>O414*H414</f>
        <v>0</v>
      </c>
      <c r="Q414" s="140">
        <v>3.8999999999999999E-4</v>
      </c>
      <c r="R414" s="140">
        <f>Q414*H414</f>
        <v>5.5419000000000006E-3</v>
      </c>
      <c r="S414" s="140">
        <v>0</v>
      </c>
      <c r="T414" s="141">
        <f>S414*H414</f>
        <v>0</v>
      </c>
      <c r="AR414" s="142" t="s">
        <v>180</v>
      </c>
      <c r="AT414" s="142" t="s">
        <v>353</v>
      </c>
      <c r="AU414" s="142" t="s">
        <v>81</v>
      </c>
      <c r="AY414" s="17" t="s">
        <v>118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7" t="s">
        <v>77</v>
      </c>
      <c r="BK414" s="143">
        <f>ROUND(I414*H414,2)</f>
        <v>0</v>
      </c>
      <c r="BL414" s="17" t="s">
        <v>124</v>
      </c>
      <c r="BM414" s="142" t="s">
        <v>668</v>
      </c>
    </row>
    <row r="415" spans="2:65" s="12" customFormat="1">
      <c r="B415" s="144"/>
      <c r="D415" s="145" t="s">
        <v>126</v>
      </c>
      <c r="E415" s="146" t="s">
        <v>1</v>
      </c>
      <c r="F415" s="147" t="s">
        <v>669</v>
      </c>
      <c r="H415" s="148">
        <v>14.21</v>
      </c>
      <c r="I415" s="149"/>
      <c r="L415" s="144"/>
      <c r="M415" s="150"/>
      <c r="T415" s="151"/>
      <c r="AT415" s="146" t="s">
        <v>126</v>
      </c>
      <c r="AU415" s="146" t="s">
        <v>81</v>
      </c>
      <c r="AV415" s="12" t="s">
        <v>81</v>
      </c>
      <c r="AW415" s="12" t="s">
        <v>28</v>
      </c>
      <c r="AX415" s="12" t="s">
        <v>77</v>
      </c>
      <c r="AY415" s="146" t="s">
        <v>118</v>
      </c>
    </row>
    <row r="416" spans="2:65" s="1" customFormat="1" ht="16.5" customHeight="1">
      <c r="B416" s="129"/>
      <c r="C416" s="172" t="s">
        <v>670</v>
      </c>
      <c r="D416" s="172" t="s">
        <v>353</v>
      </c>
      <c r="E416" s="173" t="s">
        <v>671</v>
      </c>
      <c r="F416" s="174" t="s">
        <v>672</v>
      </c>
      <c r="G416" s="175" t="s">
        <v>490</v>
      </c>
      <c r="H416" s="176">
        <v>10.15</v>
      </c>
      <c r="I416" s="177"/>
      <c r="J416" s="178">
        <f>ROUND(I416*H416,2)</f>
        <v>0</v>
      </c>
      <c r="K416" s="179"/>
      <c r="L416" s="180"/>
      <c r="M416" s="181" t="s">
        <v>1</v>
      </c>
      <c r="N416" s="182" t="s">
        <v>37</v>
      </c>
      <c r="P416" s="140">
        <f>O416*H416</f>
        <v>0</v>
      </c>
      <c r="Q416" s="140">
        <v>4.8000000000000001E-4</v>
      </c>
      <c r="R416" s="140">
        <f>Q416*H416</f>
        <v>4.8720000000000005E-3</v>
      </c>
      <c r="S416" s="140">
        <v>0</v>
      </c>
      <c r="T416" s="141">
        <f>S416*H416</f>
        <v>0</v>
      </c>
      <c r="AR416" s="142" t="s">
        <v>180</v>
      </c>
      <c r="AT416" s="142" t="s">
        <v>353</v>
      </c>
      <c r="AU416" s="142" t="s">
        <v>81</v>
      </c>
      <c r="AY416" s="17" t="s">
        <v>118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77</v>
      </c>
      <c r="BK416" s="143">
        <f>ROUND(I416*H416,2)</f>
        <v>0</v>
      </c>
      <c r="BL416" s="17" t="s">
        <v>124</v>
      </c>
      <c r="BM416" s="142" t="s">
        <v>673</v>
      </c>
    </row>
    <row r="417" spans="2:65" s="12" customFormat="1">
      <c r="B417" s="144"/>
      <c r="D417" s="145" t="s">
        <v>126</v>
      </c>
      <c r="E417" s="146" t="s">
        <v>1</v>
      </c>
      <c r="F417" s="147" t="s">
        <v>674</v>
      </c>
      <c r="H417" s="148">
        <v>10.15</v>
      </c>
      <c r="I417" s="149"/>
      <c r="L417" s="144"/>
      <c r="M417" s="150"/>
      <c r="T417" s="151"/>
      <c r="AT417" s="146" t="s">
        <v>126</v>
      </c>
      <c r="AU417" s="146" t="s">
        <v>81</v>
      </c>
      <c r="AV417" s="12" t="s">
        <v>81</v>
      </c>
      <c r="AW417" s="12" t="s">
        <v>28</v>
      </c>
      <c r="AX417" s="12" t="s">
        <v>77</v>
      </c>
      <c r="AY417" s="146" t="s">
        <v>118</v>
      </c>
    </row>
    <row r="418" spans="2:65" s="1" customFormat="1" ht="24.2" customHeight="1">
      <c r="B418" s="129"/>
      <c r="C418" s="130" t="s">
        <v>675</v>
      </c>
      <c r="D418" s="130" t="s">
        <v>120</v>
      </c>
      <c r="E418" s="131" t="s">
        <v>676</v>
      </c>
      <c r="F418" s="132" t="s">
        <v>677</v>
      </c>
      <c r="G418" s="133" t="s">
        <v>490</v>
      </c>
      <c r="H418" s="134">
        <v>5</v>
      </c>
      <c r="I418" s="135"/>
      <c r="J418" s="136">
        <f t="shared" ref="J418:J425" si="20">ROUND(I418*H418,2)</f>
        <v>0</v>
      </c>
      <c r="K418" s="137"/>
      <c r="L418" s="32"/>
      <c r="M418" s="138" t="s">
        <v>1</v>
      </c>
      <c r="N418" s="139" t="s">
        <v>37</v>
      </c>
      <c r="P418" s="140">
        <f t="shared" ref="P418:P425" si="21">O418*H418</f>
        <v>0</v>
      </c>
      <c r="Q418" s="140">
        <v>0</v>
      </c>
      <c r="R418" s="140">
        <f t="shared" ref="R418:R425" si="22">Q418*H418</f>
        <v>0</v>
      </c>
      <c r="S418" s="140">
        <v>0</v>
      </c>
      <c r="T418" s="141">
        <f t="shared" ref="T418:T425" si="23">S418*H418</f>
        <v>0</v>
      </c>
      <c r="AR418" s="142" t="s">
        <v>124</v>
      </c>
      <c r="AT418" s="142" t="s">
        <v>120</v>
      </c>
      <c r="AU418" s="142" t="s">
        <v>81</v>
      </c>
      <c r="AY418" s="17" t="s">
        <v>118</v>
      </c>
      <c r="BE418" s="143">
        <f t="shared" ref="BE418:BE425" si="24">IF(N418="základní",J418,0)</f>
        <v>0</v>
      </c>
      <c r="BF418" s="143">
        <f t="shared" ref="BF418:BF425" si="25">IF(N418="snížená",J418,0)</f>
        <v>0</v>
      </c>
      <c r="BG418" s="143">
        <f t="shared" ref="BG418:BG425" si="26">IF(N418="zákl. přenesená",J418,0)</f>
        <v>0</v>
      </c>
      <c r="BH418" s="143">
        <f t="shared" ref="BH418:BH425" si="27">IF(N418="sníž. přenesená",J418,0)</f>
        <v>0</v>
      </c>
      <c r="BI418" s="143">
        <f t="shared" ref="BI418:BI425" si="28">IF(N418="nulová",J418,0)</f>
        <v>0</v>
      </c>
      <c r="BJ418" s="17" t="s">
        <v>77</v>
      </c>
      <c r="BK418" s="143">
        <f t="shared" ref="BK418:BK425" si="29">ROUND(I418*H418,2)</f>
        <v>0</v>
      </c>
      <c r="BL418" s="17" t="s">
        <v>124</v>
      </c>
      <c r="BM418" s="142" t="s">
        <v>678</v>
      </c>
    </row>
    <row r="419" spans="2:65" s="1" customFormat="1" ht="24.2" customHeight="1">
      <c r="B419" s="129"/>
      <c r="C419" s="172" t="s">
        <v>679</v>
      </c>
      <c r="D419" s="172" t="s">
        <v>353</v>
      </c>
      <c r="E419" s="173" t="s">
        <v>680</v>
      </c>
      <c r="F419" s="174" t="s">
        <v>681</v>
      </c>
      <c r="G419" s="175" t="s">
        <v>490</v>
      </c>
      <c r="H419" s="176">
        <v>5.05</v>
      </c>
      <c r="I419" s="177"/>
      <c r="J419" s="178">
        <f t="shared" si="20"/>
        <v>0</v>
      </c>
      <c r="K419" s="179"/>
      <c r="L419" s="180"/>
      <c r="M419" s="181" t="s">
        <v>1</v>
      </c>
      <c r="N419" s="182" t="s">
        <v>37</v>
      </c>
      <c r="P419" s="140">
        <f t="shared" si="21"/>
        <v>0</v>
      </c>
      <c r="Q419" s="140">
        <v>2.7000000000000001E-3</v>
      </c>
      <c r="R419" s="140">
        <f t="shared" si="22"/>
        <v>1.3635E-2</v>
      </c>
      <c r="S419" s="140">
        <v>0</v>
      </c>
      <c r="T419" s="141">
        <f t="shared" si="23"/>
        <v>0</v>
      </c>
      <c r="AR419" s="142" t="s">
        <v>180</v>
      </c>
      <c r="AT419" s="142" t="s">
        <v>353</v>
      </c>
      <c r="AU419" s="142" t="s">
        <v>81</v>
      </c>
      <c r="AY419" s="17" t="s">
        <v>118</v>
      </c>
      <c r="BE419" s="143">
        <f t="shared" si="24"/>
        <v>0</v>
      </c>
      <c r="BF419" s="143">
        <f t="shared" si="25"/>
        <v>0</v>
      </c>
      <c r="BG419" s="143">
        <f t="shared" si="26"/>
        <v>0</v>
      </c>
      <c r="BH419" s="143">
        <f t="shared" si="27"/>
        <v>0</v>
      </c>
      <c r="BI419" s="143">
        <f t="shared" si="28"/>
        <v>0</v>
      </c>
      <c r="BJ419" s="17" t="s">
        <v>77</v>
      </c>
      <c r="BK419" s="143">
        <f t="shared" si="29"/>
        <v>0</v>
      </c>
      <c r="BL419" s="17" t="s">
        <v>124</v>
      </c>
      <c r="BM419" s="142" t="s">
        <v>682</v>
      </c>
    </row>
    <row r="420" spans="2:65" s="1" customFormat="1" ht="21.75" customHeight="1">
      <c r="B420" s="129"/>
      <c r="C420" s="130" t="s">
        <v>683</v>
      </c>
      <c r="D420" s="130" t="s">
        <v>120</v>
      </c>
      <c r="E420" s="131" t="s">
        <v>684</v>
      </c>
      <c r="F420" s="132" t="s">
        <v>685</v>
      </c>
      <c r="G420" s="133" t="s">
        <v>490</v>
      </c>
      <c r="H420" s="134">
        <v>5</v>
      </c>
      <c r="I420" s="135"/>
      <c r="J420" s="136">
        <f t="shared" si="20"/>
        <v>0</v>
      </c>
      <c r="K420" s="137"/>
      <c r="L420" s="32"/>
      <c r="M420" s="138" t="s">
        <v>1</v>
      </c>
      <c r="N420" s="139" t="s">
        <v>37</v>
      </c>
      <c r="P420" s="140">
        <f t="shared" si="21"/>
        <v>0</v>
      </c>
      <c r="Q420" s="140">
        <v>7.2000000000000005E-4</v>
      </c>
      <c r="R420" s="140">
        <f t="shared" si="22"/>
        <v>3.6000000000000003E-3</v>
      </c>
      <c r="S420" s="140">
        <v>0</v>
      </c>
      <c r="T420" s="141">
        <f t="shared" si="23"/>
        <v>0</v>
      </c>
      <c r="AR420" s="142" t="s">
        <v>124</v>
      </c>
      <c r="AT420" s="142" t="s">
        <v>120</v>
      </c>
      <c r="AU420" s="142" t="s">
        <v>81</v>
      </c>
      <c r="AY420" s="17" t="s">
        <v>118</v>
      </c>
      <c r="BE420" s="143">
        <f t="shared" si="24"/>
        <v>0</v>
      </c>
      <c r="BF420" s="143">
        <f t="shared" si="25"/>
        <v>0</v>
      </c>
      <c r="BG420" s="143">
        <f t="shared" si="26"/>
        <v>0</v>
      </c>
      <c r="BH420" s="143">
        <f t="shared" si="27"/>
        <v>0</v>
      </c>
      <c r="BI420" s="143">
        <f t="shared" si="28"/>
        <v>0</v>
      </c>
      <c r="BJ420" s="17" t="s">
        <v>77</v>
      </c>
      <c r="BK420" s="143">
        <f t="shared" si="29"/>
        <v>0</v>
      </c>
      <c r="BL420" s="17" t="s">
        <v>124</v>
      </c>
      <c r="BM420" s="142" t="s">
        <v>686</v>
      </c>
    </row>
    <row r="421" spans="2:65" s="1" customFormat="1" ht="16.5" customHeight="1">
      <c r="B421" s="129"/>
      <c r="C421" s="172" t="s">
        <v>687</v>
      </c>
      <c r="D421" s="172" t="s">
        <v>353</v>
      </c>
      <c r="E421" s="173" t="s">
        <v>688</v>
      </c>
      <c r="F421" s="174" t="s">
        <v>689</v>
      </c>
      <c r="G421" s="175" t="s">
        <v>490</v>
      </c>
      <c r="H421" s="176">
        <v>5.05</v>
      </c>
      <c r="I421" s="177"/>
      <c r="J421" s="178">
        <f t="shared" si="20"/>
        <v>0</v>
      </c>
      <c r="K421" s="179"/>
      <c r="L421" s="180"/>
      <c r="M421" s="181" t="s">
        <v>1</v>
      </c>
      <c r="N421" s="182" t="s">
        <v>37</v>
      </c>
      <c r="P421" s="140">
        <f t="shared" si="21"/>
        <v>0</v>
      </c>
      <c r="Q421" s="140">
        <v>8.0000000000000002E-3</v>
      </c>
      <c r="R421" s="140">
        <f t="shared" si="22"/>
        <v>4.0399999999999998E-2</v>
      </c>
      <c r="S421" s="140">
        <v>0</v>
      </c>
      <c r="T421" s="141">
        <f t="shared" si="23"/>
        <v>0</v>
      </c>
      <c r="AR421" s="142" t="s">
        <v>180</v>
      </c>
      <c r="AT421" s="142" t="s">
        <v>353</v>
      </c>
      <c r="AU421" s="142" t="s">
        <v>81</v>
      </c>
      <c r="AY421" s="17" t="s">
        <v>118</v>
      </c>
      <c r="BE421" s="143">
        <f t="shared" si="24"/>
        <v>0</v>
      </c>
      <c r="BF421" s="143">
        <f t="shared" si="25"/>
        <v>0</v>
      </c>
      <c r="BG421" s="143">
        <f t="shared" si="26"/>
        <v>0</v>
      </c>
      <c r="BH421" s="143">
        <f t="shared" si="27"/>
        <v>0</v>
      </c>
      <c r="BI421" s="143">
        <f t="shared" si="28"/>
        <v>0</v>
      </c>
      <c r="BJ421" s="17" t="s">
        <v>77</v>
      </c>
      <c r="BK421" s="143">
        <f t="shared" si="29"/>
        <v>0</v>
      </c>
      <c r="BL421" s="17" t="s">
        <v>124</v>
      </c>
      <c r="BM421" s="142" t="s">
        <v>690</v>
      </c>
    </row>
    <row r="422" spans="2:65" s="1" customFormat="1" ht="16.5" customHeight="1">
      <c r="B422" s="129"/>
      <c r="C422" s="130" t="s">
        <v>691</v>
      </c>
      <c r="D422" s="130" t="s">
        <v>120</v>
      </c>
      <c r="E422" s="131" t="s">
        <v>692</v>
      </c>
      <c r="F422" s="132" t="s">
        <v>693</v>
      </c>
      <c r="G422" s="133" t="s">
        <v>490</v>
      </c>
      <c r="H422" s="134">
        <v>5</v>
      </c>
      <c r="I422" s="135"/>
      <c r="J422" s="136">
        <f t="shared" si="20"/>
        <v>0</v>
      </c>
      <c r="K422" s="137"/>
      <c r="L422" s="32"/>
      <c r="M422" s="138" t="s">
        <v>1</v>
      </c>
      <c r="N422" s="139" t="s">
        <v>37</v>
      </c>
      <c r="P422" s="140">
        <f t="shared" si="21"/>
        <v>0</v>
      </c>
      <c r="Q422" s="140">
        <v>3.0000000000000001E-5</v>
      </c>
      <c r="R422" s="140">
        <f t="shared" si="22"/>
        <v>1.5000000000000001E-4</v>
      </c>
      <c r="S422" s="140">
        <v>0</v>
      </c>
      <c r="T422" s="141">
        <f t="shared" si="23"/>
        <v>0</v>
      </c>
      <c r="AR422" s="142" t="s">
        <v>506</v>
      </c>
      <c r="AT422" s="142" t="s">
        <v>120</v>
      </c>
      <c r="AU422" s="142" t="s">
        <v>81</v>
      </c>
      <c r="AY422" s="17" t="s">
        <v>118</v>
      </c>
      <c r="BE422" s="143">
        <f t="shared" si="24"/>
        <v>0</v>
      </c>
      <c r="BF422" s="143">
        <f t="shared" si="25"/>
        <v>0</v>
      </c>
      <c r="BG422" s="143">
        <f t="shared" si="26"/>
        <v>0</v>
      </c>
      <c r="BH422" s="143">
        <f t="shared" si="27"/>
        <v>0</v>
      </c>
      <c r="BI422" s="143">
        <f t="shared" si="28"/>
        <v>0</v>
      </c>
      <c r="BJ422" s="17" t="s">
        <v>77</v>
      </c>
      <c r="BK422" s="143">
        <f t="shared" si="29"/>
        <v>0</v>
      </c>
      <c r="BL422" s="17" t="s">
        <v>506</v>
      </c>
      <c r="BM422" s="142" t="s">
        <v>694</v>
      </c>
    </row>
    <row r="423" spans="2:65" s="1" customFormat="1" ht="21.75" customHeight="1">
      <c r="B423" s="129"/>
      <c r="C423" s="172" t="s">
        <v>695</v>
      </c>
      <c r="D423" s="172" t="s">
        <v>353</v>
      </c>
      <c r="E423" s="173" t="s">
        <v>696</v>
      </c>
      <c r="F423" s="174" t="s">
        <v>697</v>
      </c>
      <c r="G423" s="175" t="s">
        <v>490</v>
      </c>
      <c r="H423" s="176">
        <v>5.05</v>
      </c>
      <c r="I423" s="177"/>
      <c r="J423" s="178">
        <f t="shared" si="20"/>
        <v>0</v>
      </c>
      <c r="K423" s="179"/>
      <c r="L423" s="180"/>
      <c r="M423" s="181" t="s">
        <v>1</v>
      </c>
      <c r="N423" s="182" t="s">
        <v>37</v>
      </c>
      <c r="P423" s="140">
        <f t="shared" si="21"/>
        <v>0</v>
      </c>
      <c r="Q423" s="140">
        <v>2.7999999999999998E-4</v>
      </c>
      <c r="R423" s="140">
        <f t="shared" si="22"/>
        <v>1.4139999999999999E-3</v>
      </c>
      <c r="S423" s="140">
        <v>0</v>
      </c>
      <c r="T423" s="141">
        <f t="shared" si="23"/>
        <v>0</v>
      </c>
      <c r="AR423" s="142" t="s">
        <v>698</v>
      </c>
      <c r="AT423" s="142" t="s">
        <v>353</v>
      </c>
      <c r="AU423" s="142" t="s">
        <v>81</v>
      </c>
      <c r="AY423" s="17" t="s">
        <v>118</v>
      </c>
      <c r="BE423" s="143">
        <f t="shared" si="24"/>
        <v>0</v>
      </c>
      <c r="BF423" s="143">
        <f t="shared" si="25"/>
        <v>0</v>
      </c>
      <c r="BG423" s="143">
        <f t="shared" si="26"/>
        <v>0</v>
      </c>
      <c r="BH423" s="143">
        <f t="shared" si="27"/>
        <v>0</v>
      </c>
      <c r="BI423" s="143">
        <f t="shared" si="28"/>
        <v>0</v>
      </c>
      <c r="BJ423" s="17" t="s">
        <v>77</v>
      </c>
      <c r="BK423" s="143">
        <f t="shared" si="29"/>
        <v>0</v>
      </c>
      <c r="BL423" s="17" t="s">
        <v>698</v>
      </c>
      <c r="BM423" s="142" t="s">
        <v>699</v>
      </c>
    </row>
    <row r="424" spans="2:65" s="1" customFormat="1" ht="24.2" customHeight="1">
      <c r="B424" s="129"/>
      <c r="C424" s="130" t="s">
        <v>700</v>
      </c>
      <c r="D424" s="130" t="s">
        <v>120</v>
      </c>
      <c r="E424" s="131" t="s">
        <v>701</v>
      </c>
      <c r="F424" s="132" t="s">
        <v>702</v>
      </c>
      <c r="G424" s="133" t="s">
        <v>190</v>
      </c>
      <c r="H424" s="134">
        <v>5</v>
      </c>
      <c r="I424" s="135"/>
      <c r="J424" s="136">
        <f t="shared" si="20"/>
        <v>0</v>
      </c>
      <c r="K424" s="137"/>
      <c r="L424" s="32"/>
      <c r="M424" s="138" t="s">
        <v>1</v>
      </c>
      <c r="N424" s="139" t="s">
        <v>37</v>
      </c>
      <c r="P424" s="140">
        <f t="shared" si="21"/>
        <v>0</v>
      </c>
      <c r="Q424" s="140">
        <v>0</v>
      </c>
      <c r="R424" s="140">
        <f t="shared" si="22"/>
        <v>0</v>
      </c>
      <c r="S424" s="140">
        <v>0</v>
      </c>
      <c r="T424" s="141">
        <f t="shared" si="23"/>
        <v>0</v>
      </c>
      <c r="AR424" s="142" t="s">
        <v>124</v>
      </c>
      <c r="AT424" s="142" t="s">
        <v>120</v>
      </c>
      <c r="AU424" s="142" t="s">
        <v>81</v>
      </c>
      <c r="AY424" s="17" t="s">
        <v>118</v>
      </c>
      <c r="BE424" s="143">
        <f t="shared" si="24"/>
        <v>0</v>
      </c>
      <c r="BF424" s="143">
        <f t="shared" si="25"/>
        <v>0</v>
      </c>
      <c r="BG424" s="143">
        <f t="shared" si="26"/>
        <v>0</v>
      </c>
      <c r="BH424" s="143">
        <f t="shared" si="27"/>
        <v>0</v>
      </c>
      <c r="BI424" s="143">
        <f t="shared" si="28"/>
        <v>0</v>
      </c>
      <c r="BJ424" s="17" t="s">
        <v>77</v>
      </c>
      <c r="BK424" s="143">
        <f t="shared" si="29"/>
        <v>0</v>
      </c>
      <c r="BL424" s="17" t="s">
        <v>124</v>
      </c>
      <c r="BM424" s="142" t="s">
        <v>703</v>
      </c>
    </row>
    <row r="425" spans="2:65" s="1" customFormat="1" ht="24.2" customHeight="1">
      <c r="B425" s="129"/>
      <c r="C425" s="172" t="s">
        <v>704</v>
      </c>
      <c r="D425" s="172" t="s">
        <v>353</v>
      </c>
      <c r="E425" s="173" t="s">
        <v>705</v>
      </c>
      <c r="F425" s="174" t="s">
        <v>706</v>
      </c>
      <c r="G425" s="175" t="s">
        <v>190</v>
      </c>
      <c r="H425" s="176">
        <v>5.0750000000000002</v>
      </c>
      <c r="I425" s="177"/>
      <c r="J425" s="178">
        <f t="shared" si="20"/>
        <v>0</v>
      </c>
      <c r="K425" s="179"/>
      <c r="L425" s="180"/>
      <c r="M425" s="181" t="s">
        <v>1</v>
      </c>
      <c r="N425" s="182" t="s">
        <v>37</v>
      </c>
      <c r="P425" s="140">
        <f t="shared" si="21"/>
        <v>0</v>
      </c>
      <c r="Q425" s="140">
        <v>2.7999999999999998E-4</v>
      </c>
      <c r="R425" s="140">
        <f t="shared" si="22"/>
        <v>1.421E-3</v>
      </c>
      <c r="S425" s="140">
        <v>0</v>
      </c>
      <c r="T425" s="141">
        <f t="shared" si="23"/>
        <v>0</v>
      </c>
      <c r="AR425" s="142" t="s">
        <v>180</v>
      </c>
      <c r="AT425" s="142" t="s">
        <v>353</v>
      </c>
      <c r="AU425" s="142" t="s">
        <v>81</v>
      </c>
      <c r="AY425" s="17" t="s">
        <v>118</v>
      </c>
      <c r="BE425" s="143">
        <f t="shared" si="24"/>
        <v>0</v>
      </c>
      <c r="BF425" s="143">
        <f t="shared" si="25"/>
        <v>0</v>
      </c>
      <c r="BG425" s="143">
        <f t="shared" si="26"/>
        <v>0</v>
      </c>
      <c r="BH425" s="143">
        <f t="shared" si="27"/>
        <v>0</v>
      </c>
      <c r="BI425" s="143">
        <f t="shared" si="28"/>
        <v>0</v>
      </c>
      <c r="BJ425" s="17" t="s">
        <v>77</v>
      </c>
      <c r="BK425" s="143">
        <f t="shared" si="29"/>
        <v>0</v>
      </c>
      <c r="BL425" s="17" t="s">
        <v>124</v>
      </c>
      <c r="BM425" s="142" t="s">
        <v>707</v>
      </c>
    </row>
    <row r="426" spans="2:65" s="12" customFormat="1">
      <c r="B426" s="144"/>
      <c r="D426" s="145" t="s">
        <v>126</v>
      </c>
      <c r="F426" s="147" t="s">
        <v>708</v>
      </c>
      <c r="H426" s="148">
        <v>5.0750000000000002</v>
      </c>
      <c r="I426" s="149"/>
      <c r="L426" s="144"/>
      <c r="M426" s="150"/>
      <c r="T426" s="151"/>
      <c r="AT426" s="146" t="s">
        <v>126</v>
      </c>
      <c r="AU426" s="146" t="s">
        <v>81</v>
      </c>
      <c r="AV426" s="12" t="s">
        <v>81</v>
      </c>
      <c r="AW426" s="12" t="s">
        <v>3</v>
      </c>
      <c r="AX426" s="12" t="s">
        <v>77</v>
      </c>
      <c r="AY426" s="146" t="s">
        <v>118</v>
      </c>
    </row>
    <row r="427" spans="2:65" s="1" customFormat="1" ht="24.2" customHeight="1">
      <c r="B427" s="129"/>
      <c r="C427" s="130" t="s">
        <v>709</v>
      </c>
      <c r="D427" s="130" t="s">
        <v>120</v>
      </c>
      <c r="E427" s="131" t="s">
        <v>710</v>
      </c>
      <c r="F427" s="132" t="s">
        <v>711</v>
      </c>
      <c r="G427" s="133" t="s">
        <v>490</v>
      </c>
      <c r="H427" s="134">
        <v>5</v>
      </c>
      <c r="I427" s="135"/>
      <c r="J427" s="136">
        <f>ROUND(I427*H427,2)</f>
        <v>0</v>
      </c>
      <c r="K427" s="137"/>
      <c r="L427" s="32"/>
      <c r="M427" s="138" t="s">
        <v>1</v>
      </c>
      <c r="N427" s="139" t="s">
        <v>37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124</v>
      </c>
      <c r="AT427" s="142" t="s">
        <v>120</v>
      </c>
      <c r="AU427" s="142" t="s">
        <v>81</v>
      </c>
      <c r="AY427" s="17" t="s">
        <v>118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77</v>
      </c>
      <c r="BK427" s="143">
        <f>ROUND(I427*H427,2)</f>
        <v>0</v>
      </c>
      <c r="BL427" s="17" t="s">
        <v>124</v>
      </c>
      <c r="BM427" s="142" t="s">
        <v>712</v>
      </c>
    </row>
    <row r="428" spans="2:65" s="1" customFormat="1" ht="16.5" customHeight="1">
      <c r="B428" s="129"/>
      <c r="C428" s="172" t="s">
        <v>713</v>
      </c>
      <c r="D428" s="172" t="s">
        <v>353</v>
      </c>
      <c r="E428" s="173" t="s">
        <v>714</v>
      </c>
      <c r="F428" s="174" t="s">
        <v>715</v>
      </c>
      <c r="G428" s="175" t="s">
        <v>490</v>
      </c>
      <c r="H428" s="176">
        <v>5.0750000000000002</v>
      </c>
      <c r="I428" s="177"/>
      <c r="J428" s="178">
        <f>ROUND(I428*H428,2)</f>
        <v>0</v>
      </c>
      <c r="K428" s="179"/>
      <c r="L428" s="180"/>
      <c r="M428" s="181" t="s">
        <v>1</v>
      </c>
      <c r="N428" s="182" t="s">
        <v>37</v>
      </c>
      <c r="P428" s="140">
        <f>O428*H428</f>
        <v>0</v>
      </c>
      <c r="Q428" s="140">
        <v>6.0000000000000002E-5</v>
      </c>
      <c r="R428" s="140">
        <f>Q428*H428</f>
        <v>3.0450000000000003E-4</v>
      </c>
      <c r="S428" s="140">
        <v>0</v>
      </c>
      <c r="T428" s="141">
        <f>S428*H428</f>
        <v>0</v>
      </c>
      <c r="AR428" s="142" t="s">
        <v>180</v>
      </c>
      <c r="AT428" s="142" t="s">
        <v>353</v>
      </c>
      <c r="AU428" s="142" t="s">
        <v>81</v>
      </c>
      <c r="AY428" s="17" t="s">
        <v>118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77</v>
      </c>
      <c r="BK428" s="143">
        <f>ROUND(I428*H428,2)</f>
        <v>0</v>
      </c>
      <c r="BL428" s="17" t="s">
        <v>124</v>
      </c>
      <c r="BM428" s="142" t="s">
        <v>716</v>
      </c>
    </row>
    <row r="429" spans="2:65" s="12" customFormat="1">
      <c r="B429" s="144"/>
      <c r="D429" s="145" t="s">
        <v>126</v>
      </c>
      <c r="F429" s="147" t="s">
        <v>708</v>
      </c>
      <c r="H429" s="148">
        <v>5.0750000000000002</v>
      </c>
      <c r="I429" s="149"/>
      <c r="L429" s="144"/>
      <c r="M429" s="150"/>
      <c r="T429" s="151"/>
      <c r="AT429" s="146" t="s">
        <v>126</v>
      </c>
      <c r="AU429" s="146" t="s">
        <v>81</v>
      </c>
      <c r="AV429" s="12" t="s">
        <v>81</v>
      </c>
      <c r="AW429" s="12" t="s">
        <v>3</v>
      </c>
      <c r="AX429" s="12" t="s">
        <v>77</v>
      </c>
      <c r="AY429" s="146" t="s">
        <v>118</v>
      </c>
    </row>
    <row r="430" spans="2:65" s="1" customFormat="1" ht="16.5" customHeight="1">
      <c r="B430" s="129"/>
      <c r="C430" s="130" t="s">
        <v>717</v>
      </c>
      <c r="D430" s="130" t="s">
        <v>120</v>
      </c>
      <c r="E430" s="131" t="s">
        <v>718</v>
      </c>
      <c r="F430" s="132" t="s">
        <v>719</v>
      </c>
      <c r="G430" s="133" t="s">
        <v>490</v>
      </c>
      <c r="H430" s="134">
        <v>3</v>
      </c>
      <c r="I430" s="135"/>
      <c r="J430" s="136">
        <f t="shared" ref="J430:J452" si="30">ROUND(I430*H430,2)</f>
        <v>0</v>
      </c>
      <c r="K430" s="137"/>
      <c r="L430" s="32"/>
      <c r="M430" s="138" t="s">
        <v>1</v>
      </c>
      <c r="N430" s="139" t="s">
        <v>37</v>
      </c>
      <c r="P430" s="140">
        <f t="shared" ref="P430:P452" si="31">O430*H430</f>
        <v>0</v>
      </c>
      <c r="Q430" s="140">
        <v>3.5E-4</v>
      </c>
      <c r="R430" s="140">
        <f t="shared" ref="R430:R452" si="32">Q430*H430</f>
        <v>1.0499999999999999E-3</v>
      </c>
      <c r="S430" s="140">
        <v>0</v>
      </c>
      <c r="T430" s="141">
        <f t="shared" ref="T430:T452" si="33">S430*H430</f>
        <v>0</v>
      </c>
      <c r="AR430" s="142" t="s">
        <v>124</v>
      </c>
      <c r="AT430" s="142" t="s">
        <v>120</v>
      </c>
      <c r="AU430" s="142" t="s">
        <v>81</v>
      </c>
      <c r="AY430" s="17" t="s">
        <v>118</v>
      </c>
      <c r="BE430" s="143">
        <f t="shared" ref="BE430:BE452" si="34">IF(N430="základní",J430,0)</f>
        <v>0</v>
      </c>
      <c r="BF430" s="143">
        <f t="shared" ref="BF430:BF452" si="35">IF(N430="snížená",J430,0)</f>
        <v>0</v>
      </c>
      <c r="BG430" s="143">
        <f t="shared" ref="BG430:BG452" si="36">IF(N430="zákl. přenesená",J430,0)</f>
        <v>0</v>
      </c>
      <c r="BH430" s="143">
        <f t="shared" ref="BH430:BH452" si="37">IF(N430="sníž. přenesená",J430,0)</f>
        <v>0</v>
      </c>
      <c r="BI430" s="143">
        <f t="shared" ref="BI430:BI452" si="38">IF(N430="nulová",J430,0)</f>
        <v>0</v>
      </c>
      <c r="BJ430" s="17" t="s">
        <v>77</v>
      </c>
      <c r="BK430" s="143">
        <f t="shared" ref="BK430:BK452" si="39">ROUND(I430*H430,2)</f>
        <v>0</v>
      </c>
      <c r="BL430" s="17" t="s">
        <v>124</v>
      </c>
      <c r="BM430" s="142" t="s">
        <v>720</v>
      </c>
    </row>
    <row r="431" spans="2:65" s="1" customFormat="1" ht="24.2" customHeight="1">
      <c r="B431" s="129"/>
      <c r="C431" s="172" t="s">
        <v>721</v>
      </c>
      <c r="D431" s="172" t="s">
        <v>353</v>
      </c>
      <c r="E431" s="173" t="s">
        <v>722</v>
      </c>
      <c r="F431" s="174" t="s">
        <v>723</v>
      </c>
      <c r="G431" s="175" t="s">
        <v>490</v>
      </c>
      <c r="H431" s="176">
        <v>3</v>
      </c>
      <c r="I431" s="177"/>
      <c r="J431" s="178">
        <f t="shared" si="30"/>
        <v>0</v>
      </c>
      <c r="K431" s="179"/>
      <c r="L431" s="180"/>
      <c r="M431" s="181" t="s">
        <v>1</v>
      </c>
      <c r="N431" s="182" t="s">
        <v>37</v>
      </c>
      <c r="P431" s="140">
        <f t="shared" si="31"/>
        <v>0</v>
      </c>
      <c r="Q431" s="140">
        <v>4.8000000000000001E-2</v>
      </c>
      <c r="R431" s="140">
        <f t="shared" si="32"/>
        <v>0.14400000000000002</v>
      </c>
      <c r="S431" s="140">
        <v>0</v>
      </c>
      <c r="T431" s="141">
        <f t="shared" si="33"/>
        <v>0</v>
      </c>
      <c r="AR431" s="142" t="s">
        <v>180</v>
      </c>
      <c r="AT431" s="142" t="s">
        <v>353</v>
      </c>
      <c r="AU431" s="142" t="s">
        <v>81</v>
      </c>
      <c r="AY431" s="17" t="s">
        <v>118</v>
      </c>
      <c r="BE431" s="143">
        <f t="shared" si="34"/>
        <v>0</v>
      </c>
      <c r="BF431" s="143">
        <f t="shared" si="35"/>
        <v>0</v>
      </c>
      <c r="BG431" s="143">
        <f t="shared" si="36"/>
        <v>0</v>
      </c>
      <c r="BH431" s="143">
        <f t="shared" si="37"/>
        <v>0</v>
      </c>
      <c r="BI431" s="143">
        <f t="shared" si="38"/>
        <v>0</v>
      </c>
      <c r="BJ431" s="17" t="s">
        <v>77</v>
      </c>
      <c r="BK431" s="143">
        <f t="shared" si="39"/>
        <v>0</v>
      </c>
      <c r="BL431" s="17" t="s">
        <v>124</v>
      </c>
      <c r="BM431" s="142" t="s">
        <v>724</v>
      </c>
    </row>
    <row r="432" spans="2:65" s="1" customFormat="1" ht="16.5" customHeight="1">
      <c r="B432" s="129"/>
      <c r="C432" s="130" t="s">
        <v>725</v>
      </c>
      <c r="D432" s="130" t="s">
        <v>120</v>
      </c>
      <c r="E432" s="131" t="s">
        <v>726</v>
      </c>
      <c r="F432" s="132" t="s">
        <v>727</v>
      </c>
      <c r="G432" s="133" t="s">
        <v>190</v>
      </c>
      <c r="H432" s="134">
        <v>164.7</v>
      </c>
      <c r="I432" s="135"/>
      <c r="J432" s="136">
        <f t="shared" si="30"/>
        <v>0</v>
      </c>
      <c r="K432" s="137"/>
      <c r="L432" s="32"/>
      <c r="M432" s="138" t="s">
        <v>1</v>
      </c>
      <c r="N432" s="139" t="s">
        <v>37</v>
      </c>
      <c r="P432" s="140">
        <f t="shared" si="31"/>
        <v>0</v>
      </c>
      <c r="Q432" s="140">
        <v>0</v>
      </c>
      <c r="R432" s="140">
        <f t="shared" si="32"/>
        <v>0</v>
      </c>
      <c r="S432" s="140">
        <v>0</v>
      </c>
      <c r="T432" s="141">
        <f t="shared" si="33"/>
        <v>0</v>
      </c>
      <c r="AR432" s="142" t="s">
        <v>124</v>
      </c>
      <c r="AT432" s="142" t="s">
        <v>120</v>
      </c>
      <c r="AU432" s="142" t="s">
        <v>81</v>
      </c>
      <c r="AY432" s="17" t="s">
        <v>118</v>
      </c>
      <c r="BE432" s="143">
        <f t="shared" si="34"/>
        <v>0</v>
      </c>
      <c r="BF432" s="143">
        <f t="shared" si="35"/>
        <v>0</v>
      </c>
      <c r="BG432" s="143">
        <f t="shared" si="36"/>
        <v>0</v>
      </c>
      <c r="BH432" s="143">
        <f t="shared" si="37"/>
        <v>0</v>
      </c>
      <c r="BI432" s="143">
        <f t="shared" si="38"/>
        <v>0</v>
      </c>
      <c r="BJ432" s="17" t="s">
        <v>77</v>
      </c>
      <c r="BK432" s="143">
        <f t="shared" si="39"/>
        <v>0</v>
      </c>
      <c r="BL432" s="17" t="s">
        <v>124</v>
      </c>
      <c r="BM432" s="142" t="s">
        <v>728</v>
      </c>
    </row>
    <row r="433" spans="2:65" s="1" customFormat="1" ht="24.2" customHeight="1">
      <c r="B433" s="129"/>
      <c r="C433" s="130" t="s">
        <v>729</v>
      </c>
      <c r="D433" s="130" t="s">
        <v>120</v>
      </c>
      <c r="E433" s="131" t="s">
        <v>730</v>
      </c>
      <c r="F433" s="132" t="s">
        <v>731</v>
      </c>
      <c r="G433" s="133" t="s">
        <v>190</v>
      </c>
      <c r="H433" s="134">
        <v>164.7</v>
      </c>
      <c r="I433" s="135"/>
      <c r="J433" s="136">
        <f t="shared" si="30"/>
        <v>0</v>
      </c>
      <c r="K433" s="137"/>
      <c r="L433" s="32"/>
      <c r="M433" s="138" t="s">
        <v>1</v>
      </c>
      <c r="N433" s="139" t="s">
        <v>37</v>
      </c>
      <c r="P433" s="140">
        <f t="shared" si="31"/>
        <v>0</v>
      </c>
      <c r="Q433" s="140">
        <v>0</v>
      </c>
      <c r="R433" s="140">
        <f t="shared" si="32"/>
        <v>0</v>
      </c>
      <c r="S433" s="140">
        <v>0</v>
      </c>
      <c r="T433" s="141">
        <f t="shared" si="33"/>
        <v>0</v>
      </c>
      <c r="AR433" s="142" t="s">
        <v>124</v>
      </c>
      <c r="AT433" s="142" t="s">
        <v>120</v>
      </c>
      <c r="AU433" s="142" t="s">
        <v>81</v>
      </c>
      <c r="AY433" s="17" t="s">
        <v>118</v>
      </c>
      <c r="BE433" s="143">
        <f t="shared" si="34"/>
        <v>0</v>
      </c>
      <c r="BF433" s="143">
        <f t="shared" si="35"/>
        <v>0</v>
      </c>
      <c r="BG433" s="143">
        <f t="shared" si="36"/>
        <v>0</v>
      </c>
      <c r="BH433" s="143">
        <f t="shared" si="37"/>
        <v>0</v>
      </c>
      <c r="BI433" s="143">
        <f t="shared" si="38"/>
        <v>0</v>
      </c>
      <c r="BJ433" s="17" t="s">
        <v>77</v>
      </c>
      <c r="BK433" s="143">
        <f t="shared" si="39"/>
        <v>0</v>
      </c>
      <c r="BL433" s="17" t="s">
        <v>124</v>
      </c>
      <c r="BM433" s="142" t="s">
        <v>732</v>
      </c>
    </row>
    <row r="434" spans="2:65" s="1" customFormat="1" ht="24.2" customHeight="1">
      <c r="B434" s="129"/>
      <c r="C434" s="130" t="s">
        <v>733</v>
      </c>
      <c r="D434" s="130" t="s">
        <v>120</v>
      </c>
      <c r="E434" s="131" t="s">
        <v>522</v>
      </c>
      <c r="F434" s="132" t="s">
        <v>523</v>
      </c>
      <c r="G434" s="133" t="s">
        <v>490</v>
      </c>
      <c r="H434" s="134">
        <v>3</v>
      </c>
      <c r="I434" s="135"/>
      <c r="J434" s="136">
        <f t="shared" si="30"/>
        <v>0</v>
      </c>
      <c r="K434" s="137"/>
      <c r="L434" s="32"/>
      <c r="M434" s="138" t="s">
        <v>1</v>
      </c>
      <c r="N434" s="139" t="s">
        <v>37</v>
      </c>
      <c r="P434" s="140">
        <f t="shared" si="31"/>
        <v>0</v>
      </c>
      <c r="Q434" s="140">
        <v>0.46009</v>
      </c>
      <c r="R434" s="140">
        <f t="shared" si="32"/>
        <v>1.3802699999999999</v>
      </c>
      <c r="S434" s="140">
        <v>0</v>
      </c>
      <c r="T434" s="141">
        <f t="shared" si="33"/>
        <v>0</v>
      </c>
      <c r="AR434" s="142" t="s">
        <v>124</v>
      </c>
      <c r="AT434" s="142" t="s">
        <v>120</v>
      </c>
      <c r="AU434" s="142" t="s">
        <v>81</v>
      </c>
      <c r="AY434" s="17" t="s">
        <v>118</v>
      </c>
      <c r="BE434" s="143">
        <f t="shared" si="34"/>
        <v>0</v>
      </c>
      <c r="BF434" s="143">
        <f t="shared" si="35"/>
        <v>0</v>
      </c>
      <c r="BG434" s="143">
        <f t="shared" si="36"/>
        <v>0</v>
      </c>
      <c r="BH434" s="143">
        <f t="shared" si="37"/>
        <v>0</v>
      </c>
      <c r="BI434" s="143">
        <f t="shared" si="38"/>
        <v>0</v>
      </c>
      <c r="BJ434" s="17" t="s">
        <v>77</v>
      </c>
      <c r="BK434" s="143">
        <f t="shared" si="39"/>
        <v>0</v>
      </c>
      <c r="BL434" s="17" t="s">
        <v>124</v>
      </c>
      <c r="BM434" s="142" t="s">
        <v>734</v>
      </c>
    </row>
    <row r="435" spans="2:65" s="1" customFormat="1" ht="24.2" customHeight="1">
      <c r="B435" s="129"/>
      <c r="C435" s="130" t="s">
        <v>735</v>
      </c>
      <c r="D435" s="130" t="s">
        <v>120</v>
      </c>
      <c r="E435" s="131" t="s">
        <v>736</v>
      </c>
      <c r="F435" s="132" t="s">
        <v>737</v>
      </c>
      <c r="G435" s="133" t="s">
        <v>490</v>
      </c>
      <c r="H435" s="134">
        <v>3</v>
      </c>
      <c r="I435" s="135"/>
      <c r="J435" s="136">
        <f t="shared" si="30"/>
        <v>0</v>
      </c>
      <c r="K435" s="137"/>
      <c r="L435" s="32"/>
      <c r="M435" s="138" t="s">
        <v>1</v>
      </c>
      <c r="N435" s="139" t="s">
        <v>37</v>
      </c>
      <c r="P435" s="140">
        <f t="shared" si="31"/>
        <v>0</v>
      </c>
      <c r="Q435" s="140">
        <v>1.7099999999999999E-3</v>
      </c>
      <c r="R435" s="140">
        <f t="shared" si="32"/>
        <v>5.13E-3</v>
      </c>
      <c r="S435" s="140">
        <v>0</v>
      </c>
      <c r="T435" s="141">
        <f t="shared" si="33"/>
        <v>0</v>
      </c>
      <c r="AR435" s="142" t="s">
        <v>124</v>
      </c>
      <c r="AT435" s="142" t="s">
        <v>120</v>
      </c>
      <c r="AU435" s="142" t="s">
        <v>81</v>
      </c>
      <c r="AY435" s="17" t="s">
        <v>118</v>
      </c>
      <c r="BE435" s="143">
        <f t="shared" si="34"/>
        <v>0</v>
      </c>
      <c r="BF435" s="143">
        <f t="shared" si="35"/>
        <v>0</v>
      </c>
      <c r="BG435" s="143">
        <f t="shared" si="36"/>
        <v>0</v>
      </c>
      <c r="BH435" s="143">
        <f t="shared" si="37"/>
        <v>0</v>
      </c>
      <c r="BI435" s="143">
        <f t="shared" si="38"/>
        <v>0</v>
      </c>
      <c r="BJ435" s="17" t="s">
        <v>77</v>
      </c>
      <c r="BK435" s="143">
        <f t="shared" si="39"/>
        <v>0</v>
      </c>
      <c r="BL435" s="17" t="s">
        <v>124</v>
      </c>
      <c r="BM435" s="142" t="s">
        <v>738</v>
      </c>
    </row>
    <row r="436" spans="2:65" s="1" customFormat="1" ht="24.2" customHeight="1">
      <c r="B436" s="129"/>
      <c r="C436" s="172" t="s">
        <v>739</v>
      </c>
      <c r="D436" s="172" t="s">
        <v>353</v>
      </c>
      <c r="E436" s="173" t="s">
        <v>740</v>
      </c>
      <c r="F436" s="174" t="s">
        <v>741</v>
      </c>
      <c r="G436" s="175" t="s">
        <v>490</v>
      </c>
      <c r="H436" s="176">
        <v>3.03</v>
      </c>
      <c r="I436" s="177"/>
      <c r="J436" s="178">
        <f t="shared" si="30"/>
        <v>0</v>
      </c>
      <c r="K436" s="179"/>
      <c r="L436" s="180"/>
      <c r="M436" s="181" t="s">
        <v>1</v>
      </c>
      <c r="N436" s="182" t="s">
        <v>37</v>
      </c>
      <c r="P436" s="140">
        <f t="shared" si="31"/>
        <v>0</v>
      </c>
      <c r="Q436" s="140">
        <v>1.49E-2</v>
      </c>
      <c r="R436" s="140">
        <f t="shared" si="32"/>
        <v>4.5147E-2</v>
      </c>
      <c r="S436" s="140">
        <v>0</v>
      </c>
      <c r="T436" s="141">
        <f t="shared" si="33"/>
        <v>0</v>
      </c>
      <c r="AR436" s="142" t="s">
        <v>180</v>
      </c>
      <c r="AT436" s="142" t="s">
        <v>353</v>
      </c>
      <c r="AU436" s="142" t="s">
        <v>81</v>
      </c>
      <c r="AY436" s="17" t="s">
        <v>118</v>
      </c>
      <c r="BE436" s="143">
        <f t="shared" si="34"/>
        <v>0</v>
      </c>
      <c r="BF436" s="143">
        <f t="shared" si="35"/>
        <v>0</v>
      </c>
      <c r="BG436" s="143">
        <f t="shared" si="36"/>
        <v>0</v>
      </c>
      <c r="BH436" s="143">
        <f t="shared" si="37"/>
        <v>0</v>
      </c>
      <c r="BI436" s="143">
        <f t="shared" si="38"/>
        <v>0</v>
      </c>
      <c r="BJ436" s="17" t="s">
        <v>77</v>
      </c>
      <c r="BK436" s="143">
        <f t="shared" si="39"/>
        <v>0</v>
      </c>
      <c r="BL436" s="17" t="s">
        <v>124</v>
      </c>
      <c r="BM436" s="142" t="s">
        <v>742</v>
      </c>
    </row>
    <row r="437" spans="2:65" s="1" customFormat="1" ht="21.75" customHeight="1">
      <c r="B437" s="129"/>
      <c r="C437" s="130" t="s">
        <v>743</v>
      </c>
      <c r="D437" s="130" t="s">
        <v>120</v>
      </c>
      <c r="E437" s="131" t="s">
        <v>744</v>
      </c>
      <c r="F437" s="132" t="s">
        <v>745</v>
      </c>
      <c r="G437" s="133" t="s">
        <v>490</v>
      </c>
      <c r="H437" s="134">
        <v>5</v>
      </c>
      <c r="I437" s="135"/>
      <c r="J437" s="136">
        <f t="shared" si="30"/>
        <v>0</v>
      </c>
      <c r="K437" s="137"/>
      <c r="L437" s="32"/>
      <c r="M437" s="138" t="s">
        <v>1</v>
      </c>
      <c r="N437" s="139" t="s">
        <v>37</v>
      </c>
      <c r="P437" s="140">
        <f t="shared" si="31"/>
        <v>0</v>
      </c>
      <c r="Q437" s="140">
        <v>1.6199999999999999E-3</v>
      </c>
      <c r="R437" s="140">
        <f t="shared" si="32"/>
        <v>8.0999999999999996E-3</v>
      </c>
      <c r="S437" s="140">
        <v>0</v>
      </c>
      <c r="T437" s="141">
        <f t="shared" si="33"/>
        <v>0</v>
      </c>
      <c r="AR437" s="142" t="s">
        <v>124</v>
      </c>
      <c r="AT437" s="142" t="s">
        <v>120</v>
      </c>
      <c r="AU437" s="142" t="s">
        <v>81</v>
      </c>
      <c r="AY437" s="17" t="s">
        <v>118</v>
      </c>
      <c r="BE437" s="143">
        <f t="shared" si="34"/>
        <v>0</v>
      </c>
      <c r="BF437" s="143">
        <f t="shared" si="35"/>
        <v>0</v>
      </c>
      <c r="BG437" s="143">
        <f t="shared" si="36"/>
        <v>0</v>
      </c>
      <c r="BH437" s="143">
        <f t="shared" si="37"/>
        <v>0</v>
      </c>
      <c r="BI437" s="143">
        <f t="shared" si="38"/>
        <v>0</v>
      </c>
      <c r="BJ437" s="17" t="s">
        <v>77</v>
      </c>
      <c r="BK437" s="143">
        <f t="shared" si="39"/>
        <v>0</v>
      </c>
      <c r="BL437" s="17" t="s">
        <v>124</v>
      </c>
      <c r="BM437" s="142" t="s">
        <v>746</v>
      </c>
    </row>
    <row r="438" spans="2:65" s="1" customFormat="1" ht="16.5" customHeight="1">
      <c r="B438" s="129"/>
      <c r="C438" s="172" t="s">
        <v>747</v>
      </c>
      <c r="D438" s="172" t="s">
        <v>353</v>
      </c>
      <c r="E438" s="173" t="s">
        <v>748</v>
      </c>
      <c r="F438" s="174" t="s">
        <v>749</v>
      </c>
      <c r="G438" s="175" t="s">
        <v>490</v>
      </c>
      <c r="H438" s="176">
        <v>5.05</v>
      </c>
      <c r="I438" s="177"/>
      <c r="J438" s="178">
        <f t="shared" si="30"/>
        <v>0</v>
      </c>
      <c r="K438" s="179"/>
      <c r="L438" s="180"/>
      <c r="M438" s="181" t="s">
        <v>1</v>
      </c>
      <c r="N438" s="182" t="s">
        <v>37</v>
      </c>
      <c r="P438" s="140">
        <f t="shared" si="31"/>
        <v>0</v>
      </c>
      <c r="Q438" s="140">
        <v>1.847E-2</v>
      </c>
      <c r="R438" s="140">
        <f t="shared" si="32"/>
        <v>9.3273499999999995E-2</v>
      </c>
      <c r="S438" s="140">
        <v>0</v>
      </c>
      <c r="T438" s="141">
        <f t="shared" si="33"/>
        <v>0</v>
      </c>
      <c r="AR438" s="142" t="s">
        <v>180</v>
      </c>
      <c r="AT438" s="142" t="s">
        <v>353</v>
      </c>
      <c r="AU438" s="142" t="s">
        <v>81</v>
      </c>
      <c r="AY438" s="17" t="s">
        <v>118</v>
      </c>
      <c r="BE438" s="143">
        <f t="shared" si="34"/>
        <v>0</v>
      </c>
      <c r="BF438" s="143">
        <f t="shared" si="35"/>
        <v>0</v>
      </c>
      <c r="BG438" s="143">
        <f t="shared" si="36"/>
        <v>0</v>
      </c>
      <c r="BH438" s="143">
        <f t="shared" si="37"/>
        <v>0</v>
      </c>
      <c r="BI438" s="143">
        <f t="shared" si="38"/>
        <v>0</v>
      </c>
      <c r="BJ438" s="17" t="s">
        <v>77</v>
      </c>
      <c r="BK438" s="143">
        <f t="shared" si="39"/>
        <v>0</v>
      </c>
      <c r="BL438" s="17" t="s">
        <v>124</v>
      </c>
      <c r="BM438" s="142" t="s">
        <v>750</v>
      </c>
    </row>
    <row r="439" spans="2:65" s="1" customFormat="1" ht="16.5" customHeight="1">
      <c r="B439" s="129"/>
      <c r="C439" s="130" t="s">
        <v>751</v>
      </c>
      <c r="D439" s="130" t="s">
        <v>120</v>
      </c>
      <c r="E439" s="131" t="s">
        <v>752</v>
      </c>
      <c r="F439" s="132" t="s">
        <v>753</v>
      </c>
      <c r="G439" s="133" t="s">
        <v>490</v>
      </c>
      <c r="H439" s="134">
        <v>5</v>
      </c>
      <c r="I439" s="135"/>
      <c r="J439" s="136">
        <f t="shared" si="30"/>
        <v>0</v>
      </c>
      <c r="K439" s="137"/>
      <c r="L439" s="32"/>
      <c r="M439" s="138" t="s">
        <v>1</v>
      </c>
      <c r="N439" s="139" t="s">
        <v>37</v>
      </c>
      <c r="P439" s="140">
        <f t="shared" si="31"/>
        <v>0</v>
      </c>
      <c r="Q439" s="140">
        <v>6.3829999999999998E-2</v>
      </c>
      <c r="R439" s="140">
        <f t="shared" si="32"/>
        <v>0.31914999999999999</v>
      </c>
      <c r="S439" s="140">
        <v>0</v>
      </c>
      <c r="T439" s="141">
        <f t="shared" si="33"/>
        <v>0</v>
      </c>
      <c r="AR439" s="142" t="s">
        <v>124</v>
      </c>
      <c r="AT439" s="142" t="s">
        <v>120</v>
      </c>
      <c r="AU439" s="142" t="s">
        <v>81</v>
      </c>
      <c r="AY439" s="17" t="s">
        <v>118</v>
      </c>
      <c r="BE439" s="143">
        <f t="shared" si="34"/>
        <v>0</v>
      </c>
      <c r="BF439" s="143">
        <f t="shared" si="35"/>
        <v>0</v>
      </c>
      <c r="BG439" s="143">
        <f t="shared" si="36"/>
        <v>0</v>
      </c>
      <c r="BH439" s="143">
        <f t="shared" si="37"/>
        <v>0</v>
      </c>
      <c r="BI439" s="143">
        <f t="shared" si="38"/>
        <v>0</v>
      </c>
      <c r="BJ439" s="17" t="s">
        <v>77</v>
      </c>
      <c r="BK439" s="143">
        <f t="shared" si="39"/>
        <v>0</v>
      </c>
      <c r="BL439" s="17" t="s">
        <v>124</v>
      </c>
      <c r="BM439" s="142" t="s">
        <v>754</v>
      </c>
    </row>
    <row r="440" spans="2:65" s="1" customFormat="1" ht="16.5" customHeight="1">
      <c r="B440" s="129"/>
      <c r="C440" s="172" t="s">
        <v>755</v>
      </c>
      <c r="D440" s="172" t="s">
        <v>353</v>
      </c>
      <c r="E440" s="173" t="s">
        <v>756</v>
      </c>
      <c r="F440" s="174" t="s">
        <v>757</v>
      </c>
      <c r="G440" s="175" t="s">
        <v>490</v>
      </c>
      <c r="H440" s="176">
        <v>5</v>
      </c>
      <c r="I440" s="177"/>
      <c r="J440" s="178">
        <f t="shared" si="30"/>
        <v>0</v>
      </c>
      <c r="K440" s="179"/>
      <c r="L440" s="180"/>
      <c r="M440" s="181" t="s">
        <v>1</v>
      </c>
      <c r="N440" s="182" t="s">
        <v>37</v>
      </c>
      <c r="P440" s="140">
        <f t="shared" si="31"/>
        <v>0</v>
      </c>
      <c r="Q440" s="140">
        <v>6.4999999999999997E-3</v>
      </c>
      <c r="R440" s="140">
        <f t="shared" si="32"/>
        <v>3.2500000000000001E-2</v>
      </c>
      <c r="S440" s="140">
        <v>0</v>
      </c>
      <c r="T440" s="141">
        <f t="shared" si="33"/>
        <v>0</v>
      </c>
      <c r="AR440" s="142" t="s">
        <v>180</v>
      </c>
      <c r="AT440" s="142" t="s">
        <v>353</v>
      </c>
      <c r="AU440" s="142" t="s">
        <v>81</v>
      </c>
      <c r="AY440" s="17" t="s">
        <v>118</v>
      </c>
      <c r="BE440" s="143">
        <f t="shared" si="34"/>
        <v>0</v>
      </c>
      <c r="BF440" s="143">
        <f t="shared" si="35"/>
        <v>0</v>
      </c>
      <c r="BG440" s="143">
        <f t="shared" si="36"/>
        <v>0</v>
      </c>
      <c r="BH440" s="143">
        <f t="shared" si="37"/>
        <v>0</v>
      </c>
      <c r="BI440" s="143">
        <f t="shared" si="38"/>
        <v>0</v>
      </c>
      <c r="BJ440" s="17" t="s">
        <v>77</v>
      </c>
      <c r="BK440" s="143">
        <f t="shared" si="39"/>
        <v>0</v>
      </c>
      <c r="BL440" s="17" t="s">
        <v>124</v>
      </c>
      <c r="BM440" s="142" t="s">
        <v>758</v>
      </c>
    </row>
    <row r="441" spans="2:65" s="1" customFormat="1" ht="21.75" customHeight="1">
      <c r="B441" s="129"/>
      <c r="C441" s="172" t="s">
        <v>759</v>
      </c>
      <c r="D441" s="172" t="s">
        <v>353</v>
      </c>
      <c r="E441" s="173" t="s">
        <v>760</v>
      </c>
      <c r="F441" s="174" t="s">
        <v>761</v>
      </c>
      <c r="G441" s="175" t="s">
        <v>490</v>
      </c>
      <c r="H441" s="176">
        <v>5</v>
      </c>
      <c r="I441" s="177"/>
      <c r="J441" s="178">
        <f t="shared" si="30"/>
        <v>0</v>
      </c>
      <c r="K441" s="179"/>
      <c r="L441" s="180"/>
      <c r="M441" s="181" t="s">
        <v>1</v>
      </c>
      <c r="N441" s="182" t="s">
        <v>37</v>
      </c>
      <c r="P441" s="140">
        <f t="shared" si="31"/>
        <v>0</v>
      </c>
      <c r="Q441" s="140">
        <v>3.5000000000000001E-3</v>
      </c>
      <c r="R441" s="140">
        <f t="shared" si="32"/>
        <v>1.7500000000000002E-2</v>
      </c>
      <c r="S441" s="140">
        <v>0</v>
      </c>
      <c r="T441" s="141">
        <f t="shared" si="33"/>
        <v>0</v>
      </c>
      <c r="AR441" s="142" t="s">
        <v>180</v>
      </c>
      <c r="AT441" s="142" t="s">
        <v>353</v>
      </c>
      <c r="AU441" s="142" t="s">
        <v>81</v>
      </c>
      <c r="AY441" s="17" t="s">
        <v>118</v>
      </c>
      <c r="BE441" s="143">
        <f t="shared" si="34"/>
        <v>0</v>
      </c>
      <c r="BF441" s="143">
        <f t="shared" si="35"/>
        <v>0</v>
      </c>
      <c r="BG441" s="143">
        <f t="shared" si="36"/>
        <v>0</v>
      </c>
      <c r="BH441" s="143">
        <f t="shared" si="37"/>
        <v>0</v>
      </c>
      <c r="BI441" s="143">
        <f t="shared" si="38"/>
        <v>0</v>
      </c>
      <c r="BJ441" s="17" t="s">
        <v>77</v>
      </c>
      <c r="BK441" s="143">
        <f t="shared" si="39"/>
        <v>0</v>
      </c>
      <c r="BL441" s="17" t="s">
        <v>124</v>
      </c>
      <c r="BM441" s="142" t="s">
        <v>762</v>
      </c>
    </row>
    <row r="442" spans="2:65" s="1" customFormat="1" ht="16.5" customHeight="1">
      <c r="B442" s="129"/>
      <c r="C442" s="172" t="s">
        <v>763</v>
      </c>
      <c r="D442" s="172" t="s">
        <v>353</v>
      </c>
      <c r="E442" s="173" t="s">
        <v>764</v>
      </c>
      <c r="F442" s="174" t="s">
        <v>765</v>
      </c>
      <c r="G442" s="175" t="s">
        <v>490</v>
      </c>
      <c r="H442" s="176">
        <v>5</v>
      </c>
      <c r="I442" s="177"/>
      <c r="J442" s="178">
        <f t="shared" si="30"/>
        <v>0</v>
      </c>
      <c r="K442" s="179"/>
      <c r="L442" s="180"/>
      <c r="M442" s="181" t="s">
        <v>1</v>
      </c>
      <c r="N442" s="182" t="s">
        <v>37</v>
      </c>
      <c r="P442" s="140">
        <f t="shared" si="31"/>
        <v>0</v>
      </c>
      <c r="Q442" s="140">
        <v>6.4999999999999997E-3</v>
      </c>
      <c r="R442" s="140">
        <f t="shared" si="32"/>
        <v>3.2500000000000001E-2</v>
      </c>
      <c r="S442" s="140">
        <v>0</v>
      </c>
      <c r="T442" s="141">
        <f t="shared" si="33"/>
        <v>0</v>
      </c>
      <c r="AR442" s="142" t="s">
        <v>180</v>
      </c>
      <c r="AT442" s="142" t="s">
        <v>353</v>
      </c>
      <c r="AU442" s="142" t="s">
        <v>81</v>
      </c>
      <c r="AY442" s="17" t="s">
        <v>118</v>
      </c>
      <c r="BE442" s="143">
        <f t="shared" si="34"/>
        <v>0</v>
      </c>
      <c r="BF442" s="143">
        <f t="shared" si="35"/>
        <v>0</v>
      </c>
      <c r="BG442" s="143">
        <f t="shared" si="36"/>
        <v>0</v>
      </c>
      <c r="BH442" s="143">
        <f t="shared" si="37"/>
        <v>0</v>
      </c>
      <c r="BI442" s="143">
        <f t="shared" si="38"/>
        <v>0</v>
      </c>
      <c r="BJ442" s="17" t="s">
        <v>77</v>
      </c>
      <c r="BK442" s="143">
        <f t="shared" si="39"/>
        <v>0</v>
      </c>
      <c r="BL442" s="17" t="s">
        <v>124</v>
      </c>
      <c r="BM442" s="142" t="s">
        <v>766</v>
      </c>
    </row>
    <row r="443" spans="2:65" s="1" customFormat="1" ht="16.5" customHeight="1">
      <c r="B443" s="129"/>
      <c r="C443" s="130" t="s">
        <v>767</v>
      </c>
      <c r="D443" s="130" t="s">
        <v>120</v>
      </c>
      <c r="E443" s="131" t="s">
        <v>768</v>
      </c>
      <c r="F443" s="132" t="s">
        <v>769</v>
      </c>
      <c r="G443" s="133" t="s">
        <v>490</v>
      </c>
      <c r="H443" s="134">
        <v>5</v>
      </c>
      <c r="I443" s="135"/>
      <c r="J443" s="136">
        <f t="shared" si="30"/>
        <v>0</v>
      </c>
      <c r="K443" s="137"/>
      <c r="L443" s="32"/>
      <c r="M443" s="138" t="s">
        <v>1</v>
      </c>
      <c r="N443" s="139" t="s">
        <v>37</v>
      </c>
      <c r="P443" s="140">
        <f t="shared" si="31"/>
        <v>0</v>
      </c>
      <c r="Q443" s="140">
        <v>0.12303</v>
      </c>
      <c r="R443" s="140">
        <f t="shared" si="32"/>
        <v>0.61514999999999997</v>
      </c>
      <c r="S443" s="140">
        <v>0</v>
      </c>
      <c r="T443" s="141">
        <f t="shared" si="33"/>
        <v>0</v>
      </c>
      <c r="AR443" s="142" t="s">
        <v>124</v>
      </c>
      <c r="AT443" s="142" t="s">
        <v>120</v>
      </c>
      <c r="AU443" s="142" t="s">
        <v>81</v>
      </c>
      <c r="AY443" s="17" t="s">
        <v>118</v>
      </c>
      <c r="BE443" s="143">
        <f t="shared" si="34"/>
        <v>0</v>
      </c>
      <c r="BF443" s="143">
        <f t="shared" si="35"/>
        <v>0</v>
      </c>
      <c r="BG443" s="143">
        <f t="shared" si="36"/>
        <v>0</v>
      </c>
      <c r="BH443" s="143">
        <f t="shared" si="37"/>
        <v>0</v>
      </c>
      <c r="BI443" s="143">
        <f t="shared" si="38"/>
        <v>0</v>
      </c>
      <c r="BJ443" s="17" t="s">
        <v>77</v>
      </c>
      <c r="BK443" s="143">
        <f t="shared" si="39"/>
        <v>0</v>
      </c>
      <c r="BL443" s="17" t="s">
        <v>124</v>
      </c>
      <c r="BM443" s="142" t="s">
        <v>770</v>
      </c>
    </row>
    <row r="444" spans="2:65" s="1" customFormat="1" ht="16.5" customHeight="1">
      <c r="B444" s="129"/>
      <c r="C444" s="172" t="s">
        <v>698</v>
      </c>
      <c r="D444" s="172" t="s">
        <v>353</v>
      </c>
      <c r="E444" s="173" t="s">
        <v>771</v>
      </c>
      <c r="F444" s="174" t="s">
        <v>772</v>
      </c>
      <c r="G444" s="175" t="s">
        <v>490</v>
      </c>
      <c r="H444" s="176">
        <v>5</v>
      </c>
      <c r="I444" s="177"/>
      <c r="J444" s="178">
        <f t="shared" si="30"/>
        <v>0</v>
      </c>
      <c r="K444" s="179"/>
      <c r="L444" s="180"/>
      <c r="M444" s="181" t="s">
        <v>1</v>
      </c>
      <c r="N444" s="182" t="s">
        <v>37</v>
      </c>
      <c r="P444" s="140">
        <f t="shared" si="31"/>
        <v>0</v>
      </c>
      <c r="Q444" s="140">
        <v>1.123E-2</v>
      </c>
      <c r="R444" s="140">
        <f t="shared" si="32"/>
        <v>5.6150000000000005E-2</v>
      </c>
      <c r="S444" s="140">
        <v>0</v>
      </c>
      <c r="T444" s="141">
        <f t="shared" si="33"/>
        <v>0</v>
      </c>
      <c r="AR444" s="142" t="s">
        <v>180</v>
      </c>
      <c r="AT444" s="142" t="s">
        <v>353</v>
      </c>
      <c r="AU444" s="142" t="s">
        <v>81</v>
      </c>
      <c r="AY444" s="17" t="s">
        <v>118</v>
      </c>
      <c r="BE444" s="143">
        <f t="shared" si="34"/>
        <v>0</v>
      </c>
      <c r="BF444" s="143">
        <f t="shared" si="35"/>
        <v>0</v>
      </c>
      <c r="BG444" s="143">
        <f t="shared" si="36"/>
        <v>0</v>
      </c>
      <c r="BH444" s="143">
        <f t="shared" si="37"/>
        <v>0</v>
      </c>
      <c r="BI444" s="143">
        <f t="shared" si="38"/>
        <v>0</v>
      </c>
      <c r="BJ444" s="17" t="s">
        <v>77</v>
      </c>
      <c r="BK444" s="143">
        <f t="shared" si="39"/>
        <v>0</v>
      </c>
      <c r="BL444" s="17" t="s">
        <v>124</v>
      </c>
      <c r="BM444" s="142" t="s">
        <v>773</v>
      </c>
    </row>
    <row r="445" spans="2:65" s="1" customFormat="1" ht="16.5" customHeight="1">
      <c r="B445" s="129"/>
      <c r="C445" s="172" t="s">
        <v>774</v>
      </c>
      <c r="D445" s="172" t="s">
        <v>353</v>
      </c>
      <c r="E445" s="173" t="s">
        <v>775</v>
      </c>
      <c r="F445" s="174" t="s">
        <v>776</v>
      </c>
      <c r="G445" s="175" t="s">
        <v>490</v>
      </c>
      <c r="H445" s="176">
        <v>5</v>
      </c>
      <c r="I445" s="177"/>
      <c r="J445" s="178">
        <f t="shared" si="30"/>
        <v>0</v>
      </c>
      <c r="K445" s="179"/>
      <c r="L445" s="180"/>
      <c r="M445" s="181" t="s">
        <v>1</v>
      </c>
      <c r="N445" s="182" t="s">
        <v>37</v>
      </c>
      <c r="P445" s="140">
        <f t="shared" si="31"/>
        <v>0</v>
      </c>
      <c r="Q445" s="140">
        <v>5.0000000000000001E-3</v>
      </c>
      <c r="R445" s="140">
        <f t="shared" si="32"/>
        <v>2.5000000000000001E-2</v>
      </c>
      <c r="S445" s="140">
        <v>0</v>
      </c>
      <c r="T445" s="141">
        <f t="shared" si="33"/>
        <v>0</v>
      </c>
      <c r="AR445" s="142" t="s">
        <v>180</v>
      </c>
      <c r="AT445" s="142" t="s">
        <v>353</v>
      </c>
      <c r="AU445" s="142" t="s">
        <v>81</v>
      </c>
      <c r="AY445" s="17" t="s">
        <v>118</v>
      </c>
      <c r="BE445" s="143">
        <f t="shared" si="34"/>
        <v>0</v>
      </c>
      <c r="BF445" s="143">
        <f t="shared" si="35"/>
        <v>0</v>
      </c>
      <c r="BG445" s="143">
        <f t="shared" si="36"/>
        <v>0</v>
      </c>
      <c r="BH445" s="143">
        <f t="shared" si="37"/>
        <v>0</v>
      </c>
      <c r="BI445" s="143">
        <f t="shared" si="38"/>
        <v>0</v>
      </c>
      <c r="BJ445" s="17" t="s">
        <v>77</v>
      </c>
      <c r="BK445" s="143">
        <f t="shared" si="39"/>
        <v>0</v>
      </c>
      <c r="BL445" s="17" t="s">
        <v>124</v>
      </c>
      <c r="BM445" s="142" t="s">
        <v>777</v>
      </c>
    </row>
    <row r="446" spans="2:65" s="1" customFormat="1" ht="16.5" customHeight="1">
      <c r="B446" s="129"/>
      <c r="C446" s="172" t="s">
        <v>778</v>
      </c>
      <c r="D446" s="172" t="s">
        <v>353</v>
      </c>
      <c r="E446" s="173" t="s">
        <v>764</v>
      </c>
      <c r="F446" s="174" t="s">
        <v>765</v>
      </c>
      <c r="G446" s="175" t="s">
        <v>490</v>
      </c>
      <c r="H446" s="176">
        <v>5</v>
      </c>
      <c r="I446" s="177"/>
      <c r="J446" s="178">
        <f t="shared" si="30"/>
        <v>0</v>
      </c>
      <c r="K446" s="179"/>
      <c r="L446" s="180"/>
      <c r="M446" s="181" t="s">
        <v>1</v>
      </c>
      <c r="N446" s="182" t="s">
        <v>37</v>
      </c>
      <c r="P446" s="140">
        <f t="shared" si="31"/>
        <v>0</v>
      </c>
      <c r="Q446" s="140">
        <v>6.4999999999999997E-3</v>
      </c>
      <c r="R446" s="140">
        <f t="shared" si="32"/>
        <v>3.2500000000000001E-2</v>
      </c>
      <c r="S446" s="140">
        <v>0</v>
      </c>
      <c r="T446" s="141">
        <f t="shared" si="33"/>
        <v>0</v>
      </c>
      <c r="AR446" s="142" t="s">
        <v>180</v>
      </c>
      <c r="AT446" s="142" t="s">
        <v>353</v>
      </c>
      <c r="AU446" s="142" t="s">
        <v>81</v>
      </c>
      <c r="AY446" s="17" t="s">
        <v>118</v>
      </c>
      <c r="BE446" s="143">
        <f t="shared" si="34"/>
        <v>0</v>
      </c>
      <c r="BF446" s="143">
        <f t="shared" si="35"/>
        <v>0</v>
      </c>
      <c r="BG446" s="143">
        <f t="shared" si="36"/>
        <v>0</v>
      </c>
      <c r="BH446" s="143">
        <f t="shared" si="37"/>
        <v>0</v>
      </c>
      <c r="BI446" s="143">
        <f t="shared" si="38"/>
        <v>0</v>
      </c>
      <c r="BJ446" s="17" t="s">
        <v>77</v>
      </c>
      <c r="BK446" s="143">
        <f t="shared" si="39"/>
        <v>0</v>
      </c>
      <c r="BL446" s="17" t="s">
        <v>124</v>
      </c>
      <c r="BM446" s="142" t="s">
        <v>779</v>
      </c>
    </row>
    <row r="447" spans="2:65" s="1" customFormat="1" ht="16.5" customHeight="1">
      <c r="B447" s="129"/>
      <c r="C447" s="130" t="s">
        <v>780</v>
      </c>
      <c r="D447" s="130" t="s">
        <v>120</v>
      </c>
      <c r="E447" s="131" t="s">
        <v>781</v>
      </c>
      <c r="F447" s="132" t="s">
        <v>782</v>
      </c>
      <c r="G447" s="133" t="s">
        <v>490</v>
      </c>
      <c r="H447" s="134">
        <v>3</v>
      </c>
      <c r="I447" s="135"/>
      <c r="J447" s="136">
        <f t="shared" si="30"/>
        <v>0</v>
      </c>
      <c r="K447" s="137"/>
      <c r="L447" s="32"/>
      <c r="M447" s="138" t="s">
        <v>1</v>
      </c>
      <c r="N447" s="139" t="s">
        <v>37</v>
      </c>
      <c r="P447" s="140">
        <f t="shared" si="31"/>
        <v>0</v>
      </c>
      <c r="Q447" s="140">
        <v>0.32906000000000002</v>
      </c>
      <c r="R447" s="140">
        <f t="shared" si="32"/>
        <v>0.98718000000000006</v>
      </c>
      <c r="S447" s="140">
        <v>0</v>
      </c>
      <c r="T447" s="141">
        <f t="shared" si="33"/>
        <v>0</v>
      </c>
      <c r="AR447" s="142" t="s">
        <v>124</v>
      </c>
      <c r="AT447" s="142" t="s">
        <v>120</v>
      </c>
      <c r="AU447" s="142" t="s">
        <v>81</v>
      </c>
      <c r="AY447" s="17" t="s">
        <v>118</v>
      </c>
      <c r="BE447" s="143">
        <f t="shared" si="34"/>
        <v>0</v>
      </c>
      <c r="BF447" s="143">
        <f t="shared" si="35"/>
        <v>0</v>
      </c>
      <c r="BG447" s="143">
        <f t="shared" si="36"/>
        <v>0</v>
      </c>
      <c r="BH447" s="143">
        <f t="shared" si="37"/>
        <v>0</v>
      </c>
      <c r="BI447" s="143">
        <f t="shared" si="38"/>
        <v>0</v>
      </c>
      <c r="BJ447" s="17" t="s">
        <v>77</v>
      </c>
      <c r="BK447" s="143">
        <f t="shared" si="39"/>
        <v>0</v>
      </c>
      <c r="BL447" s="17" t="s">
        <v>124</v>
      </c>
      <c r="BM447" s="142" t="s">
        <v>783</v>
      </c>
    </row>
    <row r="448" spans="2:65" s="1" customFormat="1" ht="16.5" customHeight="1">
      <c r="B448" s="129"/>
      <c r="C448" s="172" t="s">
        <v>784</v>
      </c>
      <c r="D448" s="172" t="s">
        <v>353</v>
      </c>
      <c r="E448" s="173" t="s">
        <v>785</v>
      </c>
      <c r="F448" s="174" t="s">
        <v>786</v>
      </c>
      <c r="G448" s="175" t="s">
        <v>490</v>
      </c>
      <c r="H448" s="176">
        <v>3</v>
      </c>
      <c r="I448" s="177"/>
      <c r="J448" s="178">
        <f t="shared" si="30"/>
        <v>0</v>
      </c>
      <c r="K448" s="179"/>
      <c r="L448" s="180"/>
      <c r="M448" s="181" t="s">
        <v>1</v>
      </c>
      <c r="N448" s="182" t="s">
        <v>37</v>
      </c>
      <c r="P448" s="140">
        <f t="shared" si="31"/>
        <v>0</v>
      </c>
      <c r="Q448" s="140">
        <v>3.2199999999999999E-2</v>
      </c>
      <c r="R448" s="140">
        <f t="shared" si="32"/>
        <v>9.6599999999999991E-2</v>
      </c>
      <c r="S448" s="140">
        <v>0</v>
      </c>
      <c r="T448" s="141">
        <f t="shared" si="33"/>
        <v>0</v>
      </c>
      <c r="AR448" s="142" t="s">
        <v>180</v>
      </c>
      <c r="AT448" s="142" t="s">
        <v>353</v>
      </c>
      <c r="AU448" s="142" t="s">
        <v>81</v>
      </c>
      <c r="AY448" s="17" t="s">
        <v>118</v>
      </c>
      <c r="BE448" s="143">
        <f t="shared" si="34"/>
        <v>0</v>
      </c>
      <c r="BF448" s="143">
        <f t="shared" si="35"/>
        <v>0</v>
      </c>
      <c r="BG448" s="143">
        <f t="shared" si="36"/>
        <v>0</v>
      </c>
      <c r="BH448" s="143">
        <f t="shared" si="37"/>
        <v>0</v>
      </c>
      <c r="BI448" s="143">
        <f t="shared" si="38"/>
        <v>0</v>
      </c>
      <c r="BJ448" s="17" t="s">
        <v>77</v>
      </c>
      <c r="BK448" s="143">
        <f t="shared" si="39"/>
        <v>0</v>
      </c>
      <c r="BL448" s="17" t="s">
        <v>124</v>
      </c>
      <c r="BM448" s="142" t="s">
        <v>787</v>
      </c>
    </row>
    <row r="449" spans="2:65" s="1" customFormat="1" ht="16.5" customHeight="1">
      <c r="B449" s="129"/>
      <c r="C449" s="172" t="s">
        <v>788</v>
      </c>
      <c r="D449" s="172" t="s">
        <v>353</v>
      </c>
      <c r="E449" s="173" t="s">
        <v>789</v>
      </c>
      <c r="F449" s="174" t="s">
        <v>790</v>
      </c>
      <c r="G449" s="175" t="s">
        <v>490</v>
      </c>
      <c r="H449" s="176">
        <v>3</v>
      </c>
      <c r="I449" s="177"/>
      <c r="J449" s="178">
        <f t="shared" si="30"/>
        <v>0</v>
      </c>
      <c r="K449" s="179"/>
      <c r="L449" s="180"/>
      <c r="M449" s="181" t="s">
        <v>1</v>
      </c>
      <c r="N449" s="182" t="s">
        <v>37</v>
      </c>
      <c r="P449" s="140">
        <f t="shared" si="31"/>
        <v>0</v>
      </c>
      <c r="Q449" s="140">
        <v>6.4999999999999997E-3</v>
      </c>
      <c r="R449" s="140">
        <f t="shared" si="32"/>
        <v>1.95E-2</v>
      </c>
      <c r="S449" s="140">
        <v>0</v>
      </c>
      <c r="T449" s="141">
        <f t="shared" si="33"/>
        <v>0</v>
      </c>
      <c r="AR449" s="142" t="s">
        <v>180</v>
      </c>
      <c r="AT449" s="142" t="s">
        <v>353</v>
      </c>
      <c r="AU449" s="142" t="s">
        <v>81</v>
      </c>
      <c r="AY449" s="17" t="s">
        <v>118</v>
      </c>
      <c r="BE449" s="143">
        <f t="shared" si="34"/>
        <v>0</v>
      </c>
      <c r="BF449" s="143">
        <f t="shared" si="35"/>
        <v>0</v>
      </c>
      <c r="BG449" s="143">
        <f t="shared" si="36"/>
        <v>0</v>
      </c>
      <c r="BH449" s="143">
        <f t="shared" si="37"/>
        <v>0</v>
      </c>
      <c r="BI449" s="143">
        <f t="shared" si="38"/>
        <v>0</v>
      </c>
      <c r="BJ449" s="17" t="s">
        <v>77</v>
      </c>
      <c r="BK449" s="143">
        <f t="shared" si="39"/>
        <v>0</v>
      </c>
      <c r="BL449" s="17" t="s">
        <v>124</v>
      </c>
      <c r="BM449" s="142" t="s">
        <v>791</v>
      </c>
    </row>
    <row r="450" spans="2:65" s="1" customFormat="1" ht="16.5" customHeight="1">
      <c r="B450" s="129"/>
      <c r="C450" s="130" t="s">
        <v>792</v>
      </c>
      <c r="D450" s="130" t="s">
        <v>120</v>
      </c>
      <c r="E450" s="131" t="s">
        <v>793</v>
      </c>
      <c r="F450" s="132" t="s">
        <v>794</v>
      </c>
      <c r="G450" s="133" t="s">
        <v>490</v>
      </c>
      <c r="H450" s="134">
        <v>14</v>
      </c>
      <c r="I450" s="135"/>
      <c r="J450" s="136">
        <f t="shared" si="30"/>
        <v>0</v>
      </c>
      <c r="K450" s="137"/>
      <c r="L450" s="32"/>
      <c r="M450" s="138" t="s">
        <v>1</v>
      </c>
      <c r="N450" s="139" t="s">
        <v>37</v>
      </c>
      <c r="P450" s="140">
        <f t="shared" si="31"/>
        <v>0</v>
      </c>
      <c r="Q450" s="140">
        <v>3.1E-4</v>
      </c>
      <c r="R450" s="140">
        <f t="shared" si="32"/>
        <v>4.3400000000000001E-3</v>
      </c>
      <c r="S450" s="140">
        <v>0</v>
      </c>
      <c r="T450" s="141">
        <f t="shared" si="33"/>
        <v>0</v>
      </c>
      <c r="AR450" s="142" t="s">
        <v>124</v>
      </c>
      <c r="AT450" s="142" t="s">
        <v>120</v>
      </c>
      <c r="AU450" s="142" t="s">
        <v>81</v>
      </c>
      <c r="AY450" s="17" t="s">
        <v>118</v>
      </c>
      <c r="BE450" s="143">
        <f t="shared" si="34"/>
        <v>0</v>
      </c>
      <c r="BF450" s="143">
        <f t="shared" si="35"/>
        <v>0</v>
      </c>
      <c r="BG450" s="143">
        <f t="shared" si="36"/>
        <v>0</v>
      </c>
      <c r="BH450" s="143">
        <f t="shared" si="37"/>
        <v>0</v>
      </c>
      <c r="BI450" s="143">
        <f t="shared" si="38"/>
        <v>0</v>
      </c>
      <c r="BJ450" s="17" t="s">
        <v>77</v>
      </c>
      <c r="BK450" s="143">
        <f t="shared" si="39"/>
        <v>0</v>
      </c>
      <c r="BL450" s="17" t="s">
        <v>124</v>
      </c>
      <c r="BM450" s="142" t="s">
        <v>795</v>
      </c>
    </row>
    <row r="451" spans="2:65" s="1" customFormat="1" ht="16.5" customHeight="1">
      <c r="B451" s="129"/>
      <c r="C451" s="130" t="s">
        <v>796</v>
      </c>
      <c r="D451" s="130" t="s">
        <v>120</v>
      </c>
      <c r="E451" s="131" t="s">
        <v>797</v>
      </c>
      <c r="F451" s="132" t="s">
        <v>798</v>
      </c>
      <c r="G451" s="133" t="s">
        <v>190</v>
      </c>
      <c r="H451" s="134">
        <v>169.7</v>
      </c>
      <c r="I451" s="135"/>
      <c r="J451" s="136">
        <f t="shared" si="30"/>
        <v>0</v>
      </c>
      <c r="K451" s="137"/>
      <c r="L451" s="32"/>
      <c r="M451" s="138" t="s">
        <v>1</v>
      </c>
      <c r="N451" s="139" t="s">
        <v>37</v>
      </c>
      <c r="P451" s="140">
        <f t="shared" si="31"/>
        <v>0</v>
      </c>
      <c r="Q451" s="140">
        <v>2.0000000000000001E-4</v>
      </c>
      <c r="R451" s="140">
        <f t="shared" si="32"/>
        <v>3.3939999999999998E-2</v>
      </c>
      <c r="S451" s="140">
        <v>0</v>
      </c>
      <c r="T451" s="141">
        <f t="shared" si="33"/>
        <v>0</v>
      </c>
      <c r="AR451" s="142" t="s">
        <v>124</v>
      </c>
      <c r="AT451" s="142" t="s">
        <v>120</v>
      </c>
      <c r="AU451" s="142" t="s">
        <v>81</v>
      </c>
      <c r="AY451" s="17" t="s">
        <v>118</v>
      </c>
      <c r="BE451" s="143">
        <f t="shared" si="34"/>
        <v>0</v>
      </c>
      <c r="BF451" s="143">
        <f t="shared" si="35"/>
        <v>0</v>
      </c>
      <c r="BG451" s="143">
        <f t="shared" si="36"/>
        <v>0</v>
      </c>
      <c r="BH451" s="143">
        <f t="shared" si="37"/>
        <v>0</v>
      </c>
      <c r="BI451" s="143">
        <f t="shared" si="38"/>
        <v>0</v>
      </c>
      <c r="BJ451" s="17" t="s">
        <v>77</v>
      </c>
      <c r="BK451" s="143">
        <f t="shared" si="39"/>
        <v>0</v>
      </c>
      <c r="BL451" s="17" t="s">
        <v>124</v>
      </c>
      <c r="BM451" s="142" t="s">
        <v>799</v>
      </c>
    </row>
    <row r="452" spans="2:65" s="1" customFormat="1" ht="21.75" customHeight="1">
      <c r="B452" s="129"/>
      <c r="C452" s="130" t="s">
        <v>800</v>
      </c>
      <c r="D452" s="130" t="s">
        <v>120</v>
      </c>
      <c r="E452" s="131" t="s">
        <v>801</v>
      </c>
      <c r="F452" s="132" t="s">
        <v>802</v>
      </c>
      <c r="G452" s="133" t="s">
        <v>190</v>
      </c>
      <c r="H452" s="134">
        <v>169.7</v>
      </c>
      <c r="I452" s="135"/>
      <c r="J452" s="136">
        <f t="shared" si="30"/>
        <v>0</v>
      </c>
      <c r="K452" s="137"/>
      <c r="L452" s="32"/>
      <c r="M452" s="138" t="s">
        <v>1</v>
      </c>
      <c r="N452" s="139" t="s">
        <v>37</v>
      </c>
      <c r="P452" s="140">
        <f t="shared" si="31"/>
        <v>0</v>
      </c>
      <c r="Q452" s="140">
        <v>9.0000000000000006E-5</v>
      </c>
      <c r="R452" s="140">
        <f t="shared" si="32"/>
        <v>1.5273E-2</v>
      </c>
      <c r="S452" s="140">
        <v>0</v>
      </c>
      <c r="T452" s="141">
        <f t="shared" si="33"/>
        <v>0</v>
      </c>
      <c r="AR452" s="142" t="s">
        <v>124</v>
      </c>
      <c r="AT452" s="142" t="s">
        <v>120</v>
      </c>
      <c r="AU452" s="142" t="s">
        <v>81</v>
      </c>
      <c r="AY452" s="17" t="s">
        <v>118</v>
      </c>
      <c r="BE452" s="143">
        <f t="shared" si="34"/>
        <v>0</v>
      </c>
      <c r="BF452" s="143">
        <f t="shared" si="35"/>
        <v>0</v>
      </c>
      <c r="BG452" s="143">
        <f t="shared" si="36"/>
        <v>0</v>
      </c>
      <c r="BH452" s="143">
        <f t="shared" si="37"/>
        <v>0</v>
      </c>
      <c r="BI452" s="143">
        <f t="shared" si="38"/>
        <v>0</v>
      </c>
      <c r="BJ452" s="17" t="s">
        <v>77</v>
      </c>
      <c r="BK452" s="143">
        <f t="shared" si="39"/>
        <v>0</v>
      </c>
      <c r="BL452" s="17" t="s">
        <v>124</v>
      </c>
      <c r="BM452" s="142" t="s">
        <v>803</v>
      </c>
    </row>
    <row r="453" spans="2:65" s="12" customFormat="1">
      <c r="B453" s="144"/>
      <c r="D453" s="145" t="s">
        <v>126</v>
      </c>
      <c r="E453" s="146" t="s">
        <v>1</v>
      </c>
      <c r="F453" s="147" t="s">
        <v>804</v>
      </c>
      <c r="H453" s="148">
        <v>169.7</v>
      </c>
      <c r="I453" s="149"/>
      <c r="L453" s="144"/>
      <c r="M453" s="150"/>
      <c r="T453" s="151"/>
      <c r="AT453" s="146" t="s">
        <v>126</v>
      </c>
      <c r="AU453" s="146" t="s">
        <v>81</v>
      </c>
      <c r="AV453" s="12" t="s">
        <v>81</v>
      </c>
      <c r="AW453" s="12" t="s">
        <v>28</v>
      </c>
      <c r="AX453" s="12" t="s">
        <v>77</v>
      </c>
      <c r="AY453" s="146" t="s">
        <v>118</v>
      </c>
    </row>
    <row r="454" spans="2:65" s="11" customFormat="1" ht="22.7" customHeight="1">
      <c r="B454" s="117"/>
      <c r="D454" s="118" t="s">
        <v>71</v>
      </c>
      <c r="E454" s="127" t="s">
        <v>187</v>
      </c>
      <c r="F454" s="127" t="s">
        <v>805</v>
      </c>
      <c r="I454" s="120"/>
      <c r="J454" s="128">
        <f>BK454</f>
        <v>0</v>
      </c>
      <c r="L454" s="117"/>
      <c r="M454" s="122"/>
      <c r="P454" s="123">
        <f>SUM(P455:P466)</f>
        <v>0</v>
      </c>
      <c r="R454" s="123">
        <f>SUM(R455:R466)</f>
        <v>0.61089000000000016</v>
      </c>
      <c r="T454" s="124">
        <f>SUM(T455:T466)</f>
        <v>0</v>
      </c>
      <c r="AR454" s="118" t="s">
        <v>77</v>
      </c>
      <c r="AT454" s="125" t="s">
        <v>71</v>
      </c>
      <c r="AU454" s="125" t="s">
        <v>77</v>
      </c>
      <c r="AY454" s="118" t="s">
        <v>118</v>
      </c>
      <c r="BK454" s="126">
        <f>SUM(BK455:BK466)</f>
        <v>0</v>
      </c>
    </row>
    <row r="455" spans="2:65" s="1" customFormat="1" ht="33" customHeight="1">
      <c r="B455" s="129"/>
      <c r="C455" s="130" t="s">
        <v>806</v>
      </c>
      <c r="D455" s="130" t="s">
        <v>120</v>
      </c>
      <c r="E455" s="131" t="s">
        <v>807</v>
      </c>
      <c r="F455" s="132" t="s">
        <v>808</v>
      </c>
      <c r="G455" s="133" t="s">
        <v>190</v>
      </c>
      <c r="H455" s="134">
        <v>4.5</v>
      </c>
      <c r="I455" s="135"/>
      <c r="J455" s="136">
        <f>ROUND(I455*H455,2)</f>
        <v>0</v>
      </c>
      <c r="K455" s="137"/>
      <c r="L455" s="32"/>
      <c r="M455" s="138" t="s">
        <v>1</v>
      </c>
      <c r="N455" s="139" t="s">
        <v>37</v>
      </c>
      <c r="P455" s="140">
        <f>O455*H455</f>
        <v>0</v>
      </c>
      <c r="Q455" s="140">
        <v>0.1295</v>
      </c>
      <c r="R455" s="140">
        <f>Q455*H455</f>
        <v>0.58274999999999999</v>
      </c>
      <c r="S455" s="140">
        <v>0</v>
      </c>
      <c r="T455" s="141">
        <f>S455*H455</f>
        <v>0</v>
      </c>
      <c r="AR455" s="142" t="s">
        <v>124</v>
      </c>
      <c r="AT455" s="142" t="s">
        <v>120</v>
      </c>
      <c r="AU455" s="142" t="s">
        <v>81</v>
      </c>
      <c r="AY455" s="17" t="s">
        <v>118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77</v>
      </c>
      <c r="BK455" s="143">
        <f>ROUND(I455*H455,2)</f>
        <v>0</v>
      </c>
      <c r="BL455" s="17" t="s">
        <v>124</v>
      </c>
      <c r="BM455" s="142" t="s">
        <v>809</v>
      </c>
    </row>
    <row r="456" spans="2:65" s="12" customFormat="1">
      <c r="B456" s="144"/>
      <c r="D456" s="145" t="s">
        <v>126</v>
      </c>
      <c r="E456" s="146" t="s">
        <v>1</v>
      </c>
      <c r="F456" s="147" t="s">
        <v>810</v>
      </c>
      <c r="H456" s="148">
        <v>4.5</v>
      </c>
      <c r="I456" s="149"/>
      <c r="L456" s="144"/>
      <c r="M456" s="150"/>
      <c r="T456" s="151"/>
      <c r="AT456" s="146" t="s">
        <v>126</v>
      </c>
      <c r="AU456" s="146" t="s">
        <v>81</v>
      </c>
      <c r="AV456" s="12" t="s">
        <v>81</v>
      </c>
      <c r="AW456" s="12" t="s">
        <v>28</v>
      </c>
      <c r="AX456" s="12" t="s">
        <v>77</v>
      </c>
      <c r="AY456" s="146" t="s">
        <v>118</v>
      </c>
    </row>
    <row r="457" spans="2:65" s="1" customFormat="1" ht="24.2" customHeight="1">
      <c r="B457" s="129"/>
      <c r="C457" s="130" t="s">
        <v>811</v>
      </c>
      <c r="D457" s="130" t="s">
        <v>120</v>
      </c>
      <c r="E457" s="131" t="s">
        <v>812</v>
      </c>
      <c r="F457" s="132" t="s">
        <v>813</v>
      </c>
      <c r="G457" s="133" t="s">
        <v>190</v>
      </c>
      <c r="H457" s="134">
        <v>454</v>
      </c>
      <c r="I457" s="135"/>
      <c r="J457" s="136">
        <f>ROUND(I457*H457,2)</f>
        <v>0</v>
      </c>
      <c r="K457" s="137"/>
      <c r="L457" s="32"/>
      <c r="M457" s="138" t="s">
        <v>1</v>
      </c>
      <c r="N457" s="139" t="s">
        <v>37</v>
      </c>
      <c r="P457" s="140">
        <f>O457*H457</f>
        <v>0</v>
      </c>
      <c r="Q457" s="140">
        <v>6.0000000000000002E-5</v>
      </c>
      <c r="R457" s="140">
        <f>Q457*H457</f>
        <v>2.724E-2</v>
      </c>
      <c r="S457" s="140">
        <v>0</v>
      </c>
      <c r="T457" s="141">
        <f>S457*H457</f>
        <v>0</v>
      </c>
      <c r="AR457" s="142" t="s">
        <v>124</v>
      </c>
      <c r="AT457" s="142" t="s">
        <v>120</v>
      </c>
      <c r="AU457" s="142" t="s">
        <v>81</v>
      </c>
      <c r="AY457" s="17" t="s">
        <v>118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77</v>
      </c>
      <c r="BK457" s="143">
        <f>ROUND(I457*H457,2)</f>
        <v>0</v>
      </c>
      <c r="BL457" s="17" t="s">
        <v>124</v>
      </c>
      <c r="BM457" s="142" t="s">
        <v>814</v>
      </c>
    </row>
    <row r="458" spans="2:65" s="1" customFormat="1" ht="21.75" customHeight="1">
      <c r="B458" s="129"/>
      <c r="C458" s="130" t="s">
        <v>815</v>
      </c>
      <c r="D458" s="130" t="s">
        <v>120</v>
      </c>
      <c r="E458" s="131" t="s">
        <v>816</v>
      </c>
      <c r="F458" s="132" t="s">
        <v>817</v>
      </c>
      <c r="G458" s="133" t="s">
        <v>190</v>
      </c>
      <c r="H458" s="134">
        <v>454</v>
      </c>
      <c r="I458" s="135"/>
      <c r="J458" s="136">
        <f>ROUND(I458*H458,2)</f>
        <v>0</v>
      </c>
      <c r="K458" s="137"/>
      <c r="L458" s="32"/>
      <c r="M458" s="138" t="s">
        <v>1</v>
      </c>
      <c r="N458" s="139" t="s">
        <v>37</v>
      </c>
      <c r="P458" s="140">
        <f>O458*H458</f>
        <v>0</v>
      </c>
      <c r="Q458" s="140">
        <v>0</v>
      </c>
      <c r="R458" s="140">
        <f>Q458*H458</f>
        <v>0</v>
      </c>
      <c r="S458" s="140">
        <v>0</v>
      </c>
      <c r="T458" s="141">
        <f>S458*H458</f>
        <v>0</v>
      </c>
      <c r="AR458" s="142" t="s">
        <v>124</v>
      </c>
      <c r="AT458" s="142" t="s">
        <v>120</v>
      </c>
      <c r="AU458" s="142" t="s">
        <v>81</v>
      </c>
      <c r="AY458" s="17" t="s">
        <v>118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7" t="s">
        <v>77</v>
      </c>
      <c r="BK458" s="143">
        <f>ROUND(I458*H458,2)</f>
        <v>0</v>
      </c>
      <c r="BL458" s="17" t="s">
        <v>124</v>
      </c>
      <c r="BM458" s="142" t="s">
        <v>818</v>
      </c>
    </row>
    <row r="459" spans="2:65" s="1" customFormat="1" ht="21.75" customHeight="1">
      <c r="B459" s="129"/>
      <c r="C459" s="130" t="s">
        <v>819</v>
      </c>
      <c r="D459" s="130" t="s">
        <v>120</v>
      </c>
      <c r="E459" s="131" t="s">
        <v>820</v>
      </c>
      <c r="F459" s="132" t="s">
        <v>821</v>
      </c>
      <c r="G459" s="133" t="s">
        <v>190</v>
      </c>
      <c r="H459" s="134">
        <v>5</v>
      </c>
      <c r="I459" s="135"/>
      <c r="J459" s="136">
        <f>ROUND(I459*H459,2)</f>
        <v>0</v>
      </c>
      <c r="K459" s="137"/>
      <c r="L459" s="32"/>
      <c r="M459" s="138" t="s">
        <v>1</v>
      </c>
      <c r="N459" s="139" t="s">
        <v>37</v>
      </c>
      <c r="P459" s="140">
        <f>O459*H459</f>
        <v>0</v>
      </c>
      <c r="Q459" s="140">
        <v>1.1E-4</v>
      </c>
      <c r="R459" s="140">
        <f>Q459*H459</f>
        <v>5.5000000000000003E-4</v>
      </c>
      <c r="S459" s="140">
        <v>0</v>
      </c>
      <c r="T459" s="141">
        <f>S459*H459</f>
        <v>0</v>
      </c>
      <c r="AR459" s="142" t="s">
        <v>124</v>
      </c>
      <c r="AT459" s="142" t="s">
        <v>120</v>
      </c>
      <c r="AU459" s="142" t="s">
        <v>81</v>
      </c>
      <c r="AY459" s="17" t="s">
        <v>118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7" t="s">
        <v>77</v>
      </c>
      <c r="BK459" s="143">
        <f>ROUND(I459*H459,2)</f>
        <v>0</v>
      </c>
      <c r="BL459" s="17" t="s">
        <v>124</v>
      </c>
      <c r="BM459" s="142" t="s">
        <v>822</v>
      </c>
    </row>
    <row r="460" spans="2:65" s="12" customFormat="1">
      <c r="B460" s="144"/>
      <c r="D460" s="145" t="s">
        <v>126</v>
      </c>
      <c r="E460" s="146" t="s">
        <v>1</v>
      </c>
      <c r="F460" s="147" t="s">
        <v>823</v>
      </c>
      <c r="H460" s="148">
        <v>5</v>
      </c>
      <c r="I460" s="149"/>
      <c r="L460" s="144"/>
      <c r="M460" s="150"/>
      <c r="T460" s="151"/>
      <c r="AT460" s="146" t="s">
        <v>126</v>
      </c>
      <c r="AU460" s="146" t="s">
        <v>81</v>
      </c>
      <c r="AV460" s="12" t="s">
        <v>81</v>
      </c>
      <c r="AW460" s="12" t="s">
        <v>28</v>
      </c>
      <c r="AX460" s="12" t="s">
        <v>77</v>
      </c>
      <c r="AY460" s="146" t="s">
        <v>118</v>
      </c>
    </row>
    <row r="461" spans="2:65" s="1" customFormat="1" ht="16.5" customHeight="1">
      <c r="B461" s="129"/>
      <c r="C461" s="130" t="s">
        <v>824</v>
      </c>
      <c r="D461" s="130" t="s">
        <v>120</v>
      </c>
      <c r="E461" s="131" t="s">
        <v>825</v>
      </c>
      <c r="F461" s="132" t="s">
        <v>826</v>
      </c>
      <c r="G461" s="133" t="s">
        <v>827</v>
      </c>
      <c r="H461" s="134">
        <v>2</v>
      </c>
      <c r="I461" s="135"/>
      <c r="J461" s="136">
        <f t="shared" ref="J461:J466" si="40">ROUND(I461*H461,2)</f>
        <v>0</v>
      </c>
      <c r="K461" s="137"/>
      <c r="L461" s="32"/>
      <c r="M461" s="138" t="s">
        <v>1</v>
      </c>
      <c r="N461" s="139" t="s">
        <v>37</v>
      </c>
      <c r="P461" s="140">
        <f t="shared" ref="P461:P466" si="41">O461*H461</f>
        <v>0</v>
      </c>
      <c r="Q461" s="140">
        <v>6.9999999999999994E-5</v>
      </c>
      <c r="R461" s="140">
        <f t="shared" ref="R461:R466" si="42">Q461*H461</f>
        <v>1.3999999999999999E-4</v>
      </c>
      <c r="S461" s="140">
        <v>0</v>
      </c>
      <c r="T461" s="141">
        <f t="shared" ref="T461:T466" si="43">S461*H461</f>
        <v>0</v>
      </c>
      <c r="AR461" s="142" t="s">
        <v>124</v>
      </c>
      <c r="AT461" s="142" t="s">
        <v>120</v>
      </c>
      <c r="AU461" s="142" t="s">
        <v>81</v>
      </c>
      <c r="AY461" s="17" t="s">
        <v>118</v>
      </c>
      <c r="BE461" s="143">
        <f t="shared" ref="BE461:BE466" si="44">IF(N461="základní",J461,0)</f>
        <v>0</v>
      </c>
      <c r="BF461" s="143">
        <f t="shared" ref="BF461:BF466" si="45">IF(N461="snížená",J461,0)</f>
        <v>0</v>
      </c>
      <c r="BG461" s="143">
        <f t="shared" ref="BG461:BG466" si="46">IF(N461="zákl. přenesená",J461,0)</f>
        <v>0</v>
      </c>
      <c r="BH461" s="143">
        <f t="shared" ref="BH461:BH466" si="47">IF(N461="sníž. přenesená",J461,0)</f>
        <v>0</v>
      </c>
      <c r="BI461" s="143">
        <f t="shared" ref="BI461:BI466" si="48">IF(N461="nulová",J461,0)</f>
        <v>0</v>
      </c>
      <c r="BJ461" s="17" t="s">
        <v>77</v>
      </c>
      <c r="BK461" s="143">
        <f t="shared" ref="BK461:BK466" si="49">ROUND(I461*H461,2)</f>
        <v>0</v>
      </c>
      <c r="BL461" s="17" t="s">
        <v>124</v>
      </c>
      <c r="BM461" s="142" t="s">
        <v>828</v>
      </c>
    </row>
    <row r="462" spans="2:65" s="1" customFormat="1" ht="16.5" customHeight="1">
      <c r="B462" s="129"/>
      <c r="C462" s="130" t="s">
        <v>829</v>
      </c>
      <c r="D462" s="130" t="s">
        <v>120</v>
      </c>
      <c r="E462" s="131" t="s">
        <v>830</v>
      </c>
      <c r="F462" s="132" t="s">
        <v>831</v>
      </c>
      <c r="G462" s="133" t="s">
        <v>827</v>
      </c>
      <c r="H462" s="134">
        <v>1</v>
      </c>
      <c r="I462" s="135"/>
      <c r="J462" s="136">
        <f t="shared" si="40"/>
        <v>0</v>
      </c>
      <c r="K462" s="137"/>
      <c r="L462" s="32"/>
      <c r="M462" s="138" t="s">
        <v>1</v>
      </c>
      <c r="N462" s="139" t="s">
        <v>37</v>
      </c>
      <c r="P462" s="140">
        <f t="shared" si="41"/>
        <v>0</v>
      </c>
      <c r="Q462" s="140">
        <v>6.9999999999999994E-5</v>
      </c>
      <c r="R462" s="140">
        <f t="shared" si="42"/>
        <v>6.9999999999999994E-5</v>
      </c>
      <c r="S462" s="140">
        <v>0</v>
      </c>
      <c r="T462" s="141">
        <f t="shared" si="43"/>
        <v>0</v>
      </c>
      <c r="AR462" s="142" t="s">
        <v>124</v>
      </c>
      <c r="AT462" s="142" t="s">
        <v>120</v>
      </c>
      <c r="AU462" s="142" t="s">
        <v>81</v>
      </c>
      <c r="AY462" s="17" t="s">
        <v>118</v>
      </c>
      <c r="BE462" s="143">
        <f t="shared" si="44"/>
        <v>0</v>
      </c>
      <c r="BF462" s="143">
        <f t="shared" si="45"/>
        <v>0</v>
      </c>
      <c r="BG462" s="143">
        <f t="shared" si="46"/>
        <v>0</v>
      </c>
      <c r="BH462" s="143">
        <f t="shared" si="47"/>
        <v>0</v>
      </c>
      <c r="BI462" s="143">
        <f t="shared" si="48"/>
        <v>0</v>
      </c>
      <c r="BJ462" s="17" t="s">
        <v>77</v>
      </c>
      <c r="BK462" s="143">
        <f t="shared" si="49"/>
        <v>0</v>
      </c>
      <c r="BL462" s="17" t="s">
        <v>124</v>
      </c>
      <c r="BM462" s="142" t="s">
        <v>832</v>
      </c>
    </row>
    <row r="463" spans="2:65" s="1" customFormat="1" ht="21.75" customHeight="1">
      <c r="B463" s="129"/>
      <c r="C463" s="130" t="s">
        <v>833</v>
      </c>
      <c r="D463" s="130" t="s">
        <v>120</v>
      </c>
      <c r="E463" s="131" t="s">
        <v>834</v>
      </c>
      <c r="F463" s="132" t="s">
        <v>835</v>
      </c>
      <c r="G463" s="133" t="s">
        <v>827</v>
      </c>
      <c r="H463" s="134">
        <v>1</v>
      </c>
      <c r="I463" s="135"/>
      <c r="J463" s="136">
        <f t="shared" si="40"/>
        <v>0</v>
      </c>
      <c r="K463" s="137"/>
      <c r="L463" s="32"/>
      <c r="M463" s="138" t="s">
        <v>1</v>
      </c>
      <c r="N463" s="139" t="s">
        <v>37</v>
      </c>
      <c r="P463" s="140">
        <f t="shared" si="41"/>
        <v>0</v>
      </c>
      <c r="Q463" s="140">
        <v>6.9999999999999994E-5</v>
      </c>
      <c r="R463" s="140">
        <f t="shared" si="42"/>
        <v>6.9999999999999994E-5</v>
      </c>
      <c r="S463" s="140">
        <v>0</v>
      </c>
      <c r="T463" s="141">
        <f t="shared" si="43"/>
        <v>0</v>
      </c>
      <c r="AR463" s="142" t="s">
        <v>124</v>
      </c>
      <c r="AT463" s="142" t="s">
        <v>120</v>
      </c>
      <c r="AU463" s="142" t="s">
        <v>81</v>
      </c>
      <c r="AY463" s="17" t="s">
        <v>118</v>
      </c>
      <c r="BE463" s="143">
        <f t="shared" si="44"/>
        <v>0</v>
      </c>
      <c r="BF463" s="143">
        <f t="shared" si="45"/>
        <v>0</v>
      </c>
      <c r="BG463" s="143">
        <f t="shared" si="46"/>
        <v>0</v>
      </c>
      <c r="BH463" s="143">
        <f t="shared" si="47"/>
        <v>0</v>
      </c>
      <c r="BI463" s="143">
        <f t="shared" si="48"/>
        <v>0</v>
      </c>
      <c r="BJ463" s="17" t="s">
        <v>77</v>
      </c>
      <c r="BK463" s="143">
        <f t="shared" si="49"/>
        <v>0</v>
      </c>
      <c r="BL463" s="17" t="s">
        <v>124</v>
      </c>
      <c r="BM463" s="142" t="s">
        <v>836</v>
      </c>
    </row>
    <row r="464" spans="2:65" s="1" customFormat="1" ht="24.2" customHeight="1">
      <c r="B464" s="129"/>
      <c r="C464" s="130" t="s">
        <v>837</v>
      </c>
      <c r="D464" s="130" t="s">
        <v>120</v>
      </c>
      <c r="E464" s="131" t="s">
        <v>838</v>
      </c>
      <c r="F464" s="132" t="s">
        <v>839</v>
      </c>
      <c r="G464" s="133" t="s">
        <v>827</v>
      </c>
      <c r="H464" s="134">
        <v>1</v>
      </c>
      <c r="I464" s="135"/>
      <c r="J464" s="136">
        <f t="shared" si="40"/>
        <v>0</v>
      </c>
      <c r="K464" s="137"/>
      <c r="L464" s="32"/>
      <c r="M464" s="138" t="s">
        <v>1</v>
      </c>
      <c r="N464" s="139" t="s">
        <v>37</v>
      </c>
      <c r="P464" s="140">
        <f t="shared" si="41"/>
        <v>0</v>
      </c>
      <c r="Q464" s="140">
        <v>6.9999999999999994E-5</v>
      </c>
      <c r="R464" s="140">
        <f t="shared" si="42"/>
        <v>6.9999999999999994E-5</v>
      </c>
      <c r="S464" s="140">
        <v>0</v>
      </c>
      <c r="T464" s="141">
        <f t="shared" si="43"/>
        <v>0</v>
      </c>
      <c r="AR464" s="142" t="s">
        <v>124</v>
      </c>
      <c r="AT464" s="142" t="s">
        <v>120</v>
      </c>
      <c r="AU464" s="142" t="s">
        <v>81</v>
      </c>
      <c r="AY464" s="17" t="s">
        <v>118</v>
      </c>
      <c r="BE464" s="143">
        <f t="shared" si="44"/>
        <v>0</v>
      </c>
      <c r="BF464" s="143">
        <f t="shared" si="45"/>
        <v>0</v>
      </c>
      <c r="BG464" s="143">
        <f t="shared" si="46"/>
        <v>0</v>
      </c>
      <c r="BH464" s="143">
        <f t="shared" si="47"/>
        <v>0</v>
      </c>
      <c r="BI464" s="143">
        <f t="shared" si="48"/>
        <v>0</v>
      </c>
      <c r="BJ464" s="17" t="s">
        <v>77</v>
      </c>
      <c r="BK464" s="143">
        <f t="shared" si="49"/>
        <v>0</v>
      </c>
      <c r="BL464" s="17" t="s">
        <v>124</v>
      </c>
      <c r="BM464" s="142" t="s">
        <v>840</v>
      </c>
    </row>
    <row r="465" spans="2:65" s="1" customFormat="1" ht="16.5" customHeight="1">
      <c r="B465" s="129"/>
      <c r="C465" s="130" t="s">
        <v>841</v>
      </c>
      <c r="D465" s="130" t="s">
        <v>120</v>
      </c>
      <c r="E465" s="131" t="s">
        <v>842</v>
      </c>
      <c r="F465" s="132" t="s">
        <v>843</v>
      </c>
      <c r="G465" s="133" t="s">
        <v>844</v>
      </c>
      <c r="H465" s="134">
        <v>2</v>
      </c>
      <c r="I465" s="135"/>
      <c r="J465" s="136">
        <f t="shared" si="40"/>
        <v>0</v>
      </c>
      <c r="K465" s="137"/>
      <c r="L465" s="32"/>
      <c r="M465" s="138" t="s">
        <v>1</v>
      </c>
      <c r="N465" s="139" t="s">
        <v>37</v>
      </c>
      <c r="P465" s="140">
        <f t="shared" si="41"/>
        <v>0</v>
      </c>
      <c r="Q465" s="140">
        <v>0</v>
      </c>
      <c r="R465" s="140">
        <f t="shared" si="42"/>
        <v>0</v>
      </c>
      <c r="S465" s="140">
        <v>0</v>
      </c>
      <c r="T465" s="141">
        <f t="shared" si="43"/>
        <v>0</v>
      </c>
      <c r="AR465" s="142" t="s">
        <v>124</v>
      </c>
      <c r="AT465" s="142" t="s">
        <v>120</v>
      </c>
      <c r="AU465" s="142" t="s">
        <v>81</v>
      </c>
      <c r="AY465" s="17" t="s">
        <v>118</v>
      </c>
      <c r="BE465" s="143">
        <f t="shared" si="44"/>
        <v>0</v>
      </c>
      <c r="BF465" s="143">
        <f t="shared" si="45"/>
        <v>0</v>
      </c>
      <c r="BG465" s="143">
        <f t="shared" si="46"/>
        <v>0</v>
      </c>
      <c r="BH465" s="143">
        <f t="shared" si="47"/>
        <v>0</v>
      </c>
      <c r="BI465" s="143">
        <f t="shared" si="48"/>
        <v>0</v>
      </c>
      <c r="BJ465" s="17" t="s">
        <v>77</v>
      </c>
      <c r="BK465" s="143">
        <f t="shared" si="49"/>
        <v>0</v>
      </c>
      <c r="BL465" s="17" t="s">
        <v>124</v>
      </c>
      <c r="BM465" s="142" t="s">
        <v>845</v>
      </c>
    </row>
    <row r="466" spans="2:65" s="1" customFormat="1" ht="16.5" customHeight="1">
      <c r="B466" s="129"/>
      <c r="C466" s="130" t="s">
        <v>846</v>
      </c>
      <c r="D466" s="130" t="s">
        <v>120</v>
      </c>
      <c r="E466" s="131" t="s">
        <v>847</v>
      </c>
      <c r="F466" s="132" t="s">
        <v>848</v>
      </c>
      <c r="G466" s="133" t="s">
        <v>844</v>
      </c>
      <c r="H466" s="134">
        <v>2</v>
      </c>
      <c r="I466" s="135"/>
      <c r="J466" s="136">
        <f t="shared" si="40"/>
        <v>0</v>
      </c>
      <c r="K466" s="137"/>
      <c r="L466" s="32"/>
      <c r="M466" s="138" t="s">
        <v>1</v>
      </c>
      <c r="N466" s="139" t="s">
        <v>37</v>
      </c>
      <c r="P466" s="140">
        <f t="shared" si="41"/>
        <v>0</v>
      </c>
      <c r="Q466" s="140">
        <v>0</v>
      </c>
      <c r="R466" s="140">
        <f t="shared" si="42"/>
        <v>0</v>
      </c>
      <c r="S466" s="140">
        <v>0</v>
      </c>
      <c r="T466" s="141">
        <f t="shared" si="43"/>
        <v>0</v>
      </c>
      <c r="AR466" s="142" t="s">
        <v>124</v>
      </c>
      <c r="AT466" s="142" t="s">
        <v>120</v>
      </c>
      <c r="AU466" s="142" t="s">
        <v>81</v>
      </c>
      <c r="AY466" s="17" t="s">
        <v>118</v>
      </c>
      <c r="BE466" s="143">
        <f t="shared" si="44"/>
        <v>0</v>
      </c>
      <c r="BF466" s="143">
        <f t="shared" si="45"/>
        <v>0</v>
      </c>
      <c r="BG466" s="143">
        <f t="shared" si="46"/>
        <v>0</v>
      </c>
      <c r="BH466" s="143">
        <f t="shared" si="47"/>
        <v>0</v>
      </c>
      <c r="BI466" s="143">
        <f t="shared" si="48"/>
        <v>0</v>
      </c>
      <c r="BJ466" s="17" t="s">
        <v>77</v>
      </c>
      <c r="BK466" s="143">
        <f t="shared" si="49"/>
        <v>0</v>
      </c>
      <c r="BL466" s="17" t="s">
        <v>124</v>
      </c>
      <c r="BM466" s="142" t="s">
        <v>849</v>
      </c>
    </row>
    <row r="467" spans="2:65" s="11" customFormat="1" ht="22.7" customHeight="1">
      <c r="B467" s="117"/>
      <c r="D467" s="118" t="s">
        <v>71</v>
      </c>
      <c r="E467" s="127" t="s">
        <v>850</v>
      </c>
      <c r="F467" s="127" t="s">
        <v>851</v>
      </c>
      <c r="I467" s="120"/>
      <c r="J467" s="128">
        <f>BK467</f>
        <v>0</v>
      </c>
      <c r="L467" s="117"/>
      <c r="M467" s="122"/>
      <c r="P467" s="123">
        <f>SUM(P468:P475)</f>
        <v>0</v>
      </c>
      <c r="R467" s="123">
        <f>SUM(R468:R475)</f>
        <v>0</v>
      </c>
      <c r="T467" s="124">
        <f>SUM(T468:T475)</f>
        <v>0</v>
      </c>
      <c r="AR467" s="118" t="s">
        <v>77</v>
      </c>
      <c r="AT467" s="125" t="s">
        <v>71</v>
      </c>
      <c r="AU467" s="125" t="s">
        <v>77</v>
      </c>
      <c r="AY467" s="118" t="s">
        <v>118</v>
      </c>
      <c r="BK467" s="126">
        <f>SUM(BK468:BK475)</f>
        <v>0</v>
      </c>
    </row>
    <row r="468" spans="2:65" s="1" customFormat="1" ht="16.5" customHeight="1">
      <c r="B468" s="129"/>
      <c r="C468" s="130" t="s">
        <v>852</v>
      </c>
      <c r="D468" s="130" t="s">
        <v>120</v>
      </c>
      <c r="E468" s="131" t="s">
        <v>853</v>
      </c>
      <c r="F468" s="132" t="s">
        <v>854</v>
      </c>
      <c r="G468" s="133" t="s">
        <v>312</v>
      </c>
      <c r="H468" s="134">
        <v>452.56900000000002</v>
      </c>
      <c r="I468" s="135"/>
      <c r="J468" s="136">
        <f>ROUND(I468*H468,2)</f>
        <v>0</v>
      </c>
      <c r="K468" s="137"/>
      <c r="L468" s="32"/>
      <c r="M468" s="138" t="s">
        <v>1</v>
      </c>
      <c r="N468" s="139" t="s">
        <v>37</v>
      </c>
      <c r="P468" s="140">
        <f>O468*H468</f>
        <v>0</v>
      </c>
      <c r="Q468" s="140">
        <v>0</v>
      </c>
      <c r="R468" s="140">
        <f>Q468*H468</f>
        <v>0</v>
      </c>
      <c r="S468" s="140">
        <v>0</v>
      </c>
      <c r="T468" s="141">
        <f>S468*H468</f>
        <v>0</v>
      </c>
      <c r="AR468" s="142" t="s">
        <v>124</v>
      </c>
      <c r="AT468" s="142" t="s">
        <v>120</v>
      </c>
      <c r="AU468" s="142" t="s">
        <v>81</v>
      </c>
      <c r="AY468" s="17" t="s">
        <v>118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7" t="s">
        <v>77</v>
      </c>
      <c r="BK468" s="143">
        <f>ROUND(I468*H468,2)</f>
        <v>0</v>
      </c>
      <c r="BL468" s="17" t="s">
        <v>124</v>
      </c>
      <c r="BM468" s="142" t="s">
        <v>855</v>
      </c>
    </row>
    <row r="469" spans="2:65" s="1" customFormat="1" ht="24.2" customHeight="1">
      <c r="B469" s="129"/>
      <c r="C469" s="130" t="s">
        <v>856</v>
      </c>
      <c r="D469" s="130" t="s">
        <v>120</v>
      </c>
      <c r="E469" s="131" t="s">
        <v>857</v>
      </c>
      <c r="F469" s="132" t="s">
        <v>858</v>
      </c>
      <c r="G469" s="133" t="s">
        <v>312</v>
      </c>
      <c r="H469" s="134">
        <v>8598.8109999999997</v>
      </c>
      <c r="I469" s="135"/>
      <c r="J469" s="136">
        <f>ROUND(I469*H469,2)</f>
        <v>0</v>
      </c>
      <c r="K469" s="137"/>
      <c r="L469" s="32"/>
      <c r="M469" s="138" t="s">
        <v>1</v>
      </c>
      <c r="N469" s="139" t="s">
        <v>37</v>
      </c>
      <c r="P469" s="140">
        <f>O469*H469</f>
        <v>0</v>
      </c>
      <c r="Q469" s="140">
        <v>0</v>
      </c>
      <c r="R469" s="140">
        <f>Q469*H469</f>
        <v>0</v>
      </c>
      <c r="S469" s="140">
        <v>0</v>
      </c>
      <c r="T469" s="141">
        <f>S469*H469</f>
        <v>0</v>
      </c>
      <c r="AR469" s="142" t="s">
        <v>124</v>
      </c>
      <c r="AT469" s="142" t="s">
        <v>120</v>
      </c>
      <c r="AU469" s="142" t="s">
        <v>81</v>
      </c>
      <c r="AY469" s="17" t="s">
        <v>118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7" t="s">
        <v>77</v>
      </c>
      <c r="BK469" s="143">
        <f>ROUND(I469*H469,2)</f>
        <v>0</v>
      </c>
      <c r="BL469" s="17" t="s">
        <v>124</v>
      </c>
      <c r="BM469" s="142" t="s">
        <v>859</v>
      </c>
    </row>
    <row r="470" spans="2:65" s="12" customFormat="1">
      <c r="B470" s="144"/>
      <c r="D470" s="145" t="s">
        <v>126</v>
      </c>
      <c r="E470" s="146" t="s">
        <v>1</v>
      </c>
      <c r="F470" s="147" t="s">
        <v>860</v>
      </c>
      <c r="H470" s="148">
        <v>8598.8109999999997</v>
      </c>
      <c r="I470" s="149"/>
      <c r="L470" s="144"/>
      <c r="M470" s="150"/>
      <c r="T470" s="151"/>
      <c r="AT470" s="146" t="s">
        <v>126</v>
      </c>
      <c r="AU470" s="146" t="s">
        <v>81</v>
      </c>
      <c r="AV470" s="12" t="s">
        <v>81</v>
      </c>
      <c r="AW470" s="12" t="s">
        <v>28</v>
      </c>
      <c r="AX470" s="12" t="s">
        <v>77</v>
      </c>
      <c r="AY470" s="146" t="s">
        <v>118</v>
      </c>
    </row>
    <row r="471" spans="2:65" s="1" customFormat="1" ht="24.2" customHeight="1">
      <c r="B471" s="129"/>
      <c r="C471" s="130" t="s">
        <v>861</v>
      </c>
      <c r="D471" s="130" t="s">
        <v>120</v>
      </c>
      <c r="E471" s="131" t="s">
        <v>862</v>
      </c>
      <c r="F471" s="132" t="s">
        <v>863</v>
      </c>
      <c r="G471" s="133" t="s">
        <v>312</v>
      </c>
      <c r="H471" s="134">
        <v>452.56900000000002</v>
      </c>
      <c r="I471" s="135"/>
      <c r="J471" s="136">
        <f>ROUND(I471*H471,2)</f>
        <v>0</v>
      </c>
      <c r="K471" s="137"/>
      <c r="L471" s="32"/>
      <c r="M471" s="138" t="s">
        <v>1</v>
      </c>
      <c r="N471" s="139" t="s">
        <v>37</v>
      </c>
      <c r="P471" s="140">
        <f>O471*H471</f>
        <v>0</v>
      </c>
      <c r="Q471" s="140">
        <v>0</v>
      </c>
      <c r="R471" s="140">
        <f>Q471*H471</f>
        <v>0</v>
      </c>
      <c r="S471" s="140">
        <v>0</v>
      </c>
      <c r="T471" s="141">
        <f>S471*H471</f>
        <v>0</v>
      </c>
      <c r="AR471" s="142" t="s">
        <v>124</v>
      </c>
      <c r="AT471" s="142" t="s">
        <v>120</v>
      </c>
      <c r="AU471" s="142" t="s">
        <v>81</v>
      </c>
      <c r="AY471" s="17" t="s">
        <v>118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7" t="s">
        <v>77</v>
      </c>
      <c r="BK471" s="143">
        <f>ROUND(I471*H471,2)</f>
        <v>0</v>
      </c>
      <c r="BL471" s="17" t="s">
        <v>124</v>
      </c>
      <c r="BM471" s="142" t="s">
        <v>864</v>
      </c>
    </row>
    <row r="472" spans="2:65" s="1" customFormat="1" ht="44.25" customHeight="1">
      <c r="B472" s="129"/>
      <c r="C472" s="130" t="s">
        <v>865</v>
      </c>
      <c r="D472" s="130" t="s">
        <v>120</v>
      </c>
      <c r="E472" s="131" t="s">
        <v>866</v>
      </c>
      <c r="F472" s="132" t="s">
        <v>867</v>
      </c>
      <c r="G472" s="133" t="s">
        <v>312</v>
      </c>
      <c r="H472" s="134">
        <v>123.482</v>
      </c>
      <c r="I472" s="135"/>
      <c r="J472" s="136">
        <f>ROUND(I472*H472,2)</f>
        <v>0</v>
      </c>
      <c r="K472" s="137"/>
      <c r="L472" s="32"/>
      <c r="M472" s="138" t="s">
        <v>1</v>
      </c>
      <c r="N472" s="139" t="s">
        <v>37</v>
      </c>
      <c r="P472" s="140">
        <f>O472*H472</f>
        <v>0</v>
      </c>
      <c r="Q472" s="140">
        <v>0</v>
      </c>
      <c r="R472" s="140">
        <f>Q472*H472</f>
        <v>0</v>
      </c>
      <c r="S472" s="140">
        <v>0</v>
      </c>
      <c r="T472" s="141">
        <f>S472*H472</f>
        <v>0</v>
      </c>
      <c r="AR472" s="142" t="s">
        <v>124</v>
      </c>
      <c r="AT472" s="142" t="s">
        <v>120</v>
      </c>
      <c r="AU472" s="142" t="s">
        <v>81</v>
      </c>
      <c r="AY472" s="17" t="s">
        <v>118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7" t="s">
        <v>77</v>
      </c>
      <c r="BK472" s="143">
        <f>ROUND(I472*H472,2)</f>
        <v>0</v>
      </c>
      <c r="BL472" s="17" t="s">
        <v>124</v>
      </c>
      <c r="BM472" s="142" t="s">
        <v>868</v>
      </c>
    </row>
    <row r="473" spans="2:65" s="1" customFormat="1" ht="44.25" customHeight="1">
      <c r="B473" s="129"/>
      <c r="C473" s="130" t="s">
        <v>869</v>
      </c>
      <c r="D473" s="130" t="s">
        <v>120</v>
      </c>
      <c r="E473" s="131" t="s">
        <v>870</v>
      </c>
      <c r="F473" s="132" t="s">
        <v>871</v>
      </c>
      <c r="G473" s="133" t="s">
        <v>312</v>
      </c>
      <c r="H473" s="134">
        <v>260.81900000000002</v>
      </c>
      <c r="I473" s="135"/>
      <c r="J473" s="136">
        <f>ROUND(I473*H473,2)</f>
        <v>0</v>
      </c>
      <c r="K473" s="137"/>
      <c r="L473" s="32"/>
      <c r="M473" s="138" t="s">
        <v>1</v>
      </c>
      <c r="N473" s="139" t="s">
        <v>37</v>
      </c>
      <c r="P473" s="140">
        <f>O473*H473</f>
        <v>0</v>
      </c>
      <c r="Q473" s="140">
        <v>0</v>
      </c>
      <c r="R473" s="140">
        <f>Q473*H473</f>
        <v>0</v>
      </c>
      <c r="S473" s="140">
        <v>0</v>
      </c>
      <c r="T473" s="141">
        <f>S473*H473</f>
        <v>0</v>
      </c>
      <c r="AR473" s="142" t="s">
        <v>124</v>
      </c>
      <c r="AT473" s="142" t="s">
        <v>120</v>
      </c>
      <c r="AU473" s="142" t="s">
        <v>81</v>
      </c>
      <c r="AY473" s="17" t="s">
        <v>118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7" t="s">
        <v>77</v>
      </c>
      <c r="BK473" s="143">
        <f>ROUND(I473*H473,2)</f>
        <v>0</v>
      </c>
      <c r="BL473" s="17" t="s">
        <v>124</v>
      </c>
      <c r="BM473" s="142" t="s">
        <v>872</v>
      </c>
    </row>
    <row r="474" spans="2:65" s="1" customFormat="1" ht="37.700000000000003" customHeight="1">
      <c r="B474" s="129"/>
      <c r="C474" s="130" t="s">
        <v>873</v>
      </c>
      <c r="D474" s="130" t="s">
        <v>120</v>
      </c>
      <c r="E474" s="131" t="s">
        <v>874</v>
      </c>
      <c r="F474" s="132" t="s">
        <v>875</v>
      </c>
      <c r="G474" s="133" t="s">
        <v>312</v>
      </c>
      <c r="H474" s="134">
        <v>16.158999999999999</v>
      </c>
      <c r="I474" s="135"/>
      <c r="J474" s="136">
        <f>ROUND(I474*H474,2)</f>
        <v>0</v>
      </c>
      <c r="K474" s="137"/>
      <c r="L474" s="32"/>
      <c r="M474" s="138" t="s">
        <v>1</v>
      </c>
      <c r="N474" s="139" t="s">
        <v>37</v>
      </c>
      <c r="P474" s="140">
        <f>O474*H474</f>
        <v>0</v>
      </c>
      <c r="Q474" s="140">
        <v>0</v>
      </c>
      <c r="R474" s="140">
        <f>Q474*H474</f>
        <v>0</v>
      </c>
      <c r="S474" s="140">
        <v>0</v>
      </c>
      <c r="T474" s="141">
        <f>S474*H474</f>
        <v>0</v>
      </c>
      <c r="AR474" s="142" t="s">
        <v>124</v>
      </c>
      <c r="AT474" s="142" t="s">
        <v>120</v>
      </c>
      <c r="AU474" s="142" t="s">
        <v>81</v>
      </c>
      <c r="AY474" s="17" t="s">
        <v>118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7" t="s">
        <v>77</v>
      </c>
      <c r="BK474" s="143">
        <f>ROUND(I474*H474,2)</f>
        <v>0</v>
      </c>
      <c r="BL474" s="17" t="s">
        <v>124</v>
      </c>
      <c r="BM474" s="142" t="s">
        <v>876</v>
      </c>
    </row>
    <row r="475" spans="2:65" s="1" customFormat="1" ht="33" customHeight="1">
      <c r="B475" s="129"/>
      <c r="C475" s="130" t="s">
        <v>877</v>
      </c>
      <c r="D475" s="130" t="s">
        <v>120</v>
      </c>
      <c r="E475" s="131" t="s">
        <v>878</v>
      </c>
      <c r="F475" s="132" t="s">
        <v>879</v>
      </c>
      <c r="G475" s="133" t="s">
        <v>312</v>
      </c>
      <c r="H475" s="134">
        <v>36.161999999999999</v>
      </c>
      <c r="I475" s="135"/>
      <c r="J475" s="136">
        <f>ROUND(I475*H475,2)</f>
        <v>0</v>
      </c>
      <c r="K475" s="137"/>
      <c r="L475" s="32"/>
      <c r="M475" s="138" t="s">
        <v>1</v>
      </c>
      <c r="N475" s="139" t="s">
        <v>37</v>
      </c>
      <c r="P475" s="140">
        <f>O475*H475</f>
        <v>0</v>
      </c>
      <c r="Q475" s="140">
        <v>0</v>
      </c>
      <c r="R475" s="140">
        <f>Q475*H475</f>
        <v>0</v>
      </c>
      <c r="S475" s="140">
        <v>0</v>
      </c>
      <c r="T475" s="141">
        <f>S475*H475</f>
        <v>0</v>
      </c>
      <c r="AR475" s="142" t="s">
        <v>124</v>
      </c>
      <c r="AT475" s="142" t="s">
        <v>120</v>
      </c>
      <c r="AU475" s="142" t="s">
        <v>81</v>
      </c>
      <c r="AY475" s="17" t="s">
        <v>118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7" t="s">
        <v>77</v>
      </c>
      <c r="BK475" s="143">
        <f>ROUND(I475*H475,2)</f>
        <v>0</v>
      </c>
      <c r="BL475" s="17" t="s">
        <v>124</v>
      </c>
      <c r="BM475" s="142" t="s">
        <v>880</v>
      </c>
    </row>
    <row r="476" spans="2:65" s="11" customFormat="1" ht="22.7" customHeight="1">
      <c r="B476" s="117"/>
      <c r="D476" s="118" t="s">
        <v>71</v>
      </c>
      <c r="E476" s="127" t="s">
        <v>881</v>
      </c>
      <c r="F476" s="127" t="s">
        <v>882</v>
      </c>
      <c r="I476" s="120"/>
      <c r="J476" s="128">
        <f>BK476</f>
        <v>0</v>
      </c>
      <c r="L476" s="117"/>
      <c r="M476" s="122"/>
      <c r="P476" s="123">
        <f>SUM(P477:P479)</f>
        <v>0</v>
      </c>
      <c r="R476" s="123">
        <f>SUM(R477:R479)</f>
        <v>0</v>
      </c>
      <c r="T476" s="124">
        <f>SUM(T477:T479)</f>
        <v>0</v>
      </c>
      <c r="AR476" s="118" t="s">
        <v>77</v>
      </c>
      <c r="AT476" s="125" t="s">
        <v>71</v>
      </c>
      <c r="AU476" s="125" t="s">
        <v>77</v>
      </c>
      <c r="AY476" s="118" t="s">
        <v>118</v>
      </c>
      <c r="BK476" s="126">
        <f>SUM(BK477:BK479)</f>
        <v>0</v>
      </c>
    </row>
    <row r="477" spans="2:65" s="1" customFormat="1" ht="24.2" customHeight="1">
      <c r="B477" s="129"/>
      <c r="C477" s="130" t="s">
        <v>883</v>
      </c>
      <c r="D477" s="130" t="s">
        <v>120</v>
      </c>
      <c r="E477" s="131" t="s">
        <v>884</v>
      </c>
      <c r="F477" s="132" t="s">
        <v>885</v>
      </c>
      <c r="G477" s="133" t="s">
        <v>312</v>
      </c>
      <c r="H477" s="134">
        <v>4.7</v>
      </c>
      <c r="I477" s="135"/>
      <c r="J477" s="136">
        <f>ROUND(I477*H477,2)</f>
        <v>0</v>
      </c>
      <c r="K477" s="137"/>
      <c r="L477" s="32"/>
      <c r="M477" s="138" t="s">
        <v>1</v>
      </c>
      <c r="N477" s="139" t="s">
        <v>37</v>
      </c>
      <c r="P477" s="140">
        <f>O477*H477</f>
        <v>0</v>
      </c>
      <c r="Q477" s="140">
        <v>0</v>
      </c>
      <c r="R477" s="140">
        <f>Q477*H477</f>
        <v>0</v>
      </c>
      <c r="S477" s="140">
        <v>0</v>
      </c>
      <c r="T477" s="141">
        <f>S477*H477</f>
        <v>0</v>
      </c>
      <c r="AR477" s="142" t="s">
        <v>124</v>
      </c>
      <c r="AT477" s="142" t="s">
        <v>120</v>
      </c>
      <c r="AU477" s="142" t="s">
        <v>81</v>
      </c>
      <c r="AY477" s="17" t="s">
        <v>118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7" t="s">
        <v>77</v>
      </c>
      <c r="BK477" s="143">
        <f>ROUND(I477*H477,2)</f>
        <v>0</v>
      </c>
      <c r="BL477" s="17" t="s">
        <v>124</v>
      </c>
      <c r="BM477" s="142" t="s">
        <v>886</v>
      </c>
    </row>
    <row r="478" spans="2:65" s="1" customFormat="1" ht="24.2" customHeight="1">
      <c r="B478" s="129"/>
      <c r="C478" s="130" t="s">
        <v>887</v>
      </c>
      <c r="D478" s="130" t="s">
        <v>120</v>
      </c>
      <c r="E478" s="131" t="s">
        <v>888</v>
      </c>
      <c r="F478" s="132" t="s">
        <v>889</v>
      </c>
      <c r="G478" s="133" t="s">
        <v>312</v>
      </c>
      <c r="H478" s="134">
        <v>105.447</v>
      </c>
      <c r="I478" s="135"/>
      <c r="J478" s="136">
        <f>ROUND(I478*H478,2)</f>
        <v>0</v>
      </c>
      <c r="K478" s="137"/>
      <c r="L478" s="32"/>
      <c r="M478" s="138" t="s">
        <v>1</v>
      </c>
      <c r="N478" s="139" t="s">
        <v>37</v>
      </c>
      <c r="P478" s="140">
        <f>O478*H478</f>
        <v>0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124</v>
      </c>
      <c r="AT478" s="142" t="s">
        <v>120</v>
      </c>
      <c r="AU478" s="142" t="s">
        <v>81</v>
      </c>
      <c r="AY478" s="17" t="s">
        <v>118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7" t="s">
        <v>77</v>
      </c>
      <c r="BK478" s="143">
        <f>ROUND(I478*H478,2)</f>
        <v>0</v>
      </c>
      <c r="BL478" s="17" t="s">
        <v>124</v>
      </c>
      <c r="BM478" s="142" t="s">
        <v>890</v>
      </c>
    </row>
    <row r="479" spans="2:65" s="1" customFormat="1" ht="24.2" customHeight="1">
      <c r="B479" s="129"/>
      <c r="C479" s="130" t="s">
        <v>891</v>
      </c>
      <c r="D479" s="130" t="s">
        <v>120</v>
      </c>
      <c r="E479" s="131" t="s">
        <v>892</v>
      </c>
      <c r="F479" s="132" t="s">
        <v>893</v>
      </c>
      <c r="G479" s="133" t="s">
        <v>312</v>
      </c>
      <c r="H479" s="134">
        <v>4.9420000000000002</v>
      </c>
      <c r="I479" s="135"/>
      <c r="J479" s="136">
        <f>ROUND(I479*H479,2)</f>
        <v>0</v>
      </c>
      <c r="K479" s="137"/>
      <c r="L479" s="32"/>
      <c r="M479" s="138" t="s">
        <v>1</v>
      </c>
      <c r="N479" s="139" t="s">
        <v>37</v>
      </c>
      <c r="P479" s="140">
        <f>O479*H479</f>
        <v>0</v>
      </c>
      <c r="Q479" s="140">
        <v>0</v>
      </c>
      <c r="R479" s="140">
        <f>Q479*H479</f>
        <v>0</v>
      </c>
      <c r="S479" s="140">
        <v>0</v>
      </c>
      <c r="T479" s="141">
        <f>S479*H479</f>
        <v>0</v>
      </c>
      <c r="AR479" s="142" t="s">
        <v>124</v>
      </c>
      <c r="AT479" s="142" t="s">
        <v>120</v>
      </c>
      <c r="AU479" s="142" t="s">
        <v>81</v>
      </c>
      <c r="AY479" s="17" t="s">
        <v>118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7" t="s">
        <v>77</v>
      </c>
      <c r="BK479" s="143">
        <f>ROUND(I479*H479,2)</f>
        <v>0</v>
      </c>
      <c r="BL479" s="17" t="s">
        <v>124</v>
      </c>
      <c r="BM479" s="142" t="s">
        <v>894</v>
      </c>
    </row>
    <row r="480" spans="2:65" s="11" customFormat="1" ht="25.9" customHeight="1">
      <c r="B480" s="117"/>
      <c r="D480" s="118" t="s">
        <v>71</v>
      </c>
      <c r="E480" s="119" t="s">
        <v>895</v>
      </c>
      <c r="F480" s="119" t="s">
        <v>896</v>
      </c>
      <c r="I480" s="120"/>
      <c r="J480" s="121">
        <f>BK480</f>
        <v>0</v>
      </c>
      <c r="L480" s="117"/>
      <c r="M480" s="122"/>
      <c r="P480" s="123">
        <f>P481+P487</f>
        <v>0</v>
      </c>
      <c r="R480" s="123">
        <f>R481+R487</f>
        <v>0</v>
      </c>
      <c r="T480" s="124">
        <f>T481+T487</f>
        <v>0</v>
      </c>
      <c r="AR480" s="118" t="s">
        <v>154</v>
      </c>
      <c r="AT480" s="125" t="s">
        <v>71</v>
      </c>
      <c r="AU480" s="125" t="s">
        <v>72</v>
      </c>
      <c r="AY480" s="118" t="s">
        <v>118</v>
      </c>
      <c r="BK480" s="126">
        <f>BK481+BK487</f>
        <v>0</v>
      </c>
    </row>
    <row r="481" spans="2:65" s="11" customFormat="1" ht="22.7" customHeight="1">
      <c r="B481" s="117"/>
      <c r="D481" s="118" t="s">
        <v>71</v>
      </c>
      <c r="E481" s="127" t="s">
        <v>897</v>
      </c>
      <c r="F481" s="127" t="s">
        <v>898</v>
      </c>
      <c r="I481" s="120"/>
      <c r="J481" s="128">
        <f>BK481</f>
        <v>0</v>
      </c>
      <c r="L481" s="117"/>
      <c r="M481" s="122"/>
      <c r="P481" s="123">
        <f>SUM(P482:P486)</f>
        <v>0</v>
      </c>
      <c r="R481" s="123">
        <f>SUM(R482:R486)</f>
        <v>0</v>
      </c>
      <c r="T481" s="124">
        <f>SUM(T482:T486)</f>
        <v>0</v>
      </c>
      <c r="AR481" s="118" t="s">
        <v>154</v>
      </c>
      <c r="AT481" s="125" t="s">
        <v>71</v>
      </c>
      <c r="AU481" s="125" t="s">
        <v>77</v>
      </c>
      <c r="AY481" s="118" t="s">
        <v>118</v>
      </c>
      <c r="BK481" s="126">
        <f>SUM(BK482:BK486)</f>
        <v>0</v>
      </c>
    </row>
    <row r="482" spans="2:65" s="1" customFormat="1" ht="16.5" customHeight="1">
      <c r="B482" s="129"/>
      <c r="C482" s="130" t="s">
        <v>899</v>
      </c>
      <c r="D482" s="130" t="s">
        <v>120</v>
      </c>
      <c r="E482" s="131" t="s">
        <v>900</v>
      </c>
      <c r="F482" s="132" t="s">
        <v>901</v>
      </c>
      <c r="G482" s="133" t="s">
        <v>844</v>
      </c>
      <c r="H482" s="134">
        <v>1</v>
      </c>
      <c r="I482" s="135"/>
      <c r="J482" s="136">
        <f>ROUND(I482*H482,2)</f>
        <v>0</v>
      </c>
      <c r="K482" s="137"/>
      <c r="L482" s="32"/>
      <c r="M482" s="138" t="s">
        <v>1</v>
      </c>
      <c r="N482" s="139" t="s">
        <v>37</v>
      </c>
      <c r="P482" s="140">
        <f>O482*H482</f>
        <v>0</v>
      </c>
      <c r="Q482" s="140">
        <v>0</v>
      </c>
      <c r="R482" s="140">
        <f>Q482*H482</f>
        <v>0</v>
      </c>
      <c r="S482" s="140">
        <v>0</v>
      </c>
      <c r="T482" s="141">
        <f>S482*H482</f>
        <v>0</v>
      </c>
      <c r="AR482" s="142" t="s">
        <v>902</v>
      </c>
      <c r="AT482" s="142" t="s">
        <v>120</v>
      </c>
      <c r="AU482" s="142" t="s">
        <v>81</v>
      </c>
      <c r="AY482" s="17" t="s">
        <v>118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77</v>
      </c>
      <c r="BK482" s="143">
        <f>ROUND(I482*H482,2)</f>
        <v>0</v>
      </c>
      <c r="BL482" s="17" t="s">
        <v>902</v>
      </c>
      <c r="BM482" s="142" t="s">
        <v>903</v>
      </c>
    </row>
    <row r="483" spans="2:65" s="1" customFormat="1" ht="16.5" customHeight="1">
      <c r="B483" s="129"/>
      <c r="C483" s="130" t="s">
        <v>904</v>
      </c>
      <c r="D483" s="130" t="s">
        <v>120</v>
      </c>
      <c r="E483" s="131" t="s">
        <v>905</v>
      </c>
      <c r="F483" s="132" t="s">
        <v>906</v>
      </c>
      <c r="G483" s="133" t="s">
        <v>844</v>
      </c>
      <c r="H483" s="134">
        <v>1</v>
      </c>
      <c r="I483" s="135"/>
      <c r="J483" s="136">
        <f>ROUND(I483*H483,2)</f>
        <v>0</v>
      </c>
      <c r="K483" s="137"/>
      <c r="L483" s="32"/>
      <c r="M483" s="138" t="s">
        <v>1</v>
      </c>
      <c r="N483" s="139" t="s">
        <v>37</v>
      </c>
      <c r="P483" s="140">
        <f>O483*H483</f>
        <v>0</v>
      </c>
      <c r="Q483" s="140">
        <v>0</v>
      </c>
      <c r="R483" s="140">
        <f>Q483*H483</f>
        <v>0</v>
      </c>
      <c r="S483" s="140">
        <v>0</v>
      </c>
      <c r="T483" s="141">
        <f>S483*H483</f>
        <v>0</v>
      </c>
      <c r="AR483" s="142" t="s">
        <v>902</v>
      </c>
      <c r="AT483" s="142" t="s">
        <v>120</v>
      </c>
      <c r="AU483" s="142" t="s">
        <v>81</v>
      </c>
      <c r="AY483" s="17" t="s">
        <v>118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7" t="s">
        <v>77</v>
      </c>
      <c r="BK483" s="143">
        <f>ROUND(I483*H483,2)</f>
        <v>0</v>
      </c>
      <c r="BL483" s="17" t="s">
        <v>902</v>
      </c>
      <c r="BM483" s="142" t="s">
        <v>907</v>
      </c>
    </row>
    <row r="484" spans="2:65" s="1" customFormat="1" ht="16.5" customHeight="1">
      <c r="B484" s="129"/>
      <c r="C484" s="130" t="s">
        <v>908</v>
      </c>
      <c r="D484" s="130" t="s">
        <v>120</v>
      </c>
      <c r="E484" s="131" t="s">
        <v>909</v>
      </c>
      <c r="F484" s="132" t="s">
        <v>910</v>
      </c>
      <c r="G484" s="133" t="s">
        <v>844</v>
      </c>
      <c r="H484" s="134">
        <v>1</v>
      </c>
      <c r="I484" s="135"/>
      <c r="J484" s="136">
        <f>ROUND(I484*H484,2)</f>
        <v>0</v>
      </c>
      <c r="K484" s="137"/>
      <c r="L484" s="32"/>
      <c r="M484" s="138" t="s">
        <v>1</v>
      </c>
      <c r="N484" s="139" t="s">
        <v>37</v>
      </c>
      <c r="P484" s="140">
        <f>O484*H484</f>
        <v>0</v>
      </c>
      <c r="Q484" s="140">
        <v>0</v>
      </c>
      <c r="R484" s="140">
        <f>Q484*H484</f>
        <v>0</v>
      </c>
      <c r="S484" s="140">
        <v>0</v>
      </c>
      <c r="T484" s="141">
        <f>S484*H484</f>
        <v>0</v>
      </c>
      <c r="AR484" s="142" t="s">
        <v>902</v>
      </c>
      <c r="AT484" s="142" t="s">
        <v>120</v>
      </c>
      <c r="AU484" s="142" t="s">
        <v>81</v>
      </c>
      <c r="AY484" s="17" t="s">
        <v>118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7" t="s">
        <v>77</v>
      </c>
      <c r="BK484" s="143">
        <f>ROUND(I484*H484,2)</f>
        <v>0</v>
      </c>
      <c r="BL484" s="17" t="s">
        <v>902</v>
      </c>
      <c r="BM484" s="142" t="s">
        <v>911</v>
      </c>
    </row>
    <row r="485" spans="2:65" s="1" customFormat="1" ht="16.5" customHeight="1">
      <c r="B485" s="129"/>
      <c r="C485" s="130" t="s">
        <v>912</v>
      </c>
      <c r="D485" s="130" t="s">
        <v>120</v>
      </c>
      <c r="E485" s="131" t="s">
        <v>913</v>
      </c>
      <c r="F485" s="132" t="s">
        <v>914</v>
      </c>
      <c r="G485" s="133" t="s">
        <v>844</v>
      </c>
      <c r="H485" s="134">
        <v>1</v>
      </c>
      <c r="I485" s="135"/>
      <c r="J485" s="136">
        <f>ROUND(I485*H485,2)</f>
        <v>0</v>
      </c>
      <c r="K485" s="137"/>
      <c r="L485" s="32"/>
      <c r="M485" s="138" t="s">
        <v>1</v>
      </c>
      <c r="N485" s="139" t="s">
        <v>37</v>
      </c>
      <c r="P485" s="140">
        <f>O485*H485</f>
        <v>0</v>
      </c>
      <c r="Q485" s="140">
        <v>0</v>
      </c>
      <c r="R485" s="140">
        <f>Q485*H485</f>
        <v>0</v>
      </c>
      <c r="S485" s="140">
        <v>0</v>
      </c>
      <c r="T485" s="141">
        <f>S485*H485</f>
        <v>0</v>
      </c>
      <c r="AR485" s="142" t="s">
        <v>902</v>
      </c>
      <c r="AT485" s="142" t="s">
        <v>120</v>
      </c>
      <c r="AU485" s="142" t="s">
        <v>81</v>
      </c>
      <c r="AY485" s="17" t="s">
        <v>118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7" t="s">
        <v>77</v>
      </c>
      <c r="BK485" s="143">
        <f>ROUND(I485*H485,2)</f>
        <v>0</v>
      </c>
      <c r="BL485" s="17" t="s">
        <v>902</v>
      </c>
      <c r="BM485" s="142" t="s">
        <v>915</v>
      </c>
    </row>
    <row r="486" spans="2:65" s="1" customFormat="1" ht="16.5" customHeight="1">
      <c r="B486" s="129"/>
      <c r="C486" s="130" t="s">
        <v>916</v>
      </c>
      <c r="D486" s="130" t="s">
        <v>120</v>
      </c>
      <c r="E486" s="131" t="s">
        <v>917</v>
      </c>
      <c r="F486" s="132" t="s">
        <v>918</v>
      </c>
      <c r="G486" s="133" t="s">
        <v>844</v>
      </c>
      <c r="H486" s="134">
        <v>1</v>
      </c>
      <c r="I486" s="135"/>
      <c r="J486" s="136">
        <f>ROUND(I486*H486,2)</f>
        <v>0</v>
      </c>
      <c r="K486" s="137"/>
      <c r="L486" s="32"/>
      <c r="M486" s="138" t="s">
        <v>1</v>
      </c>
      <c r="N486" s="139" t="s">
        <v>37</v>
      </c>
      <c r="P486" s="140">
        <f>O486*H486</f>
        <v>0</v>
      </c>
      <c r="Q486" s="140">
        <v>0</v>
      </c>
      <c r="R486" s="140">
        <f>Q486*H486</f>
        <v>0</v>
      </c>
      <c r="S486" s="140">
        <v>0</v>
      </c>
      <c r="T486" s="141">
        <f>S486*H486</f>
        <v>0</v>
      </c>
      <c r="AR486" s="142" t="s">
        <v>902</v>
      </c>
      <c r="AT486" s="142" t="s">
        <v>120</v>
      </c>
      <c r="AU486" s="142" t="s">
        <v>81</v>
      </c>
      <c r="AY486" s="17" t="s">
        <v>118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7" t="s">
        <v>77</v>
      </c>
      <c r="BK486" s="143">
        <f>ROUND(I486*H486,2)</f>
        <v>0</v>
      </c>
      <c r="BL486" s="17" t="s">
        <v>902</v>
      </c>
      <c r="BM486" s="142" t="s">
        <v>919</v>
      </c>
    </row>
    <row r="487" spans="2:65" s="11" customFormat="1" ht="22.7" customHeight="1">
      <c r="B487" s="117"/>
      <c r="D487" s="118" t="s">
        <v>71</v>
      </c>
      <c r="E487" s="127" t="s">
        <v>920</v>
      </c>
      <c r="F487" s="127" t="s">
        <v>921</v>
      </c>
      <c r="I487" s="120"/>
      <c r="J487" s="128">
        <f>BK487</f>
        <v>0</v>
      </c>
      <c r="L487" s="117"/>
      <c r="M487" s="122"/>
      <c r="P487" s="123">
        <f>P488</f>
        <v>0</v>
      </c>
      <c r="R487" s="123">
        <f>R488</f>
        <v>0</v>
      </c>
      <c r="T487" s="124">
        <f>T488</f>
        <v>0</v>
      </c>
      <c r="AR487" s="118" t="s">
        <v>154</v>
      </c>
      <c r="AT487" s="125" t="s">
        <v>71</v>
      </c>
      <c r="AU487" s="125" t="s">
        <v>77</v>
      </c>
      <c r="AY487" s="118" t="s">
        <v>118</v>
      </c>
      <c r="BK487" s="126">
        <f>BK488</f>
        <v>0</v>
      </c>
    </row>
    <row r="488" spans="2:65" s="1" customFormat="1" ht="16.5" customHeight="1">
      <c r="B488" s="129"/>
      <c r="C488" s="130" t="s">
        <v>922</v>
      </c>
      <c r="D488" s="130" t="s">
        <v>120</v>
      </c>
      <c r="E488" s="131" t="s">
        <v>923</v>
      </c>
      <c r="F488" s="132" t="s">
        <v>921</v>
      </c>
      <c r="G488" s="133" t="s">
        <v>844</v>
      </c>
      <c r="H488" s="134">
        <v>1</v>
      </c>
      <c r="I488" s="135"/>
      <c r="J488" s="136">
        <f>ROUND(I488*H488,2)</f>
        <v>0</v>
      </c>
      <c r="K488" s="137"/>
      <c r="L488" s="32"/>
      <c r="M488" s="183" t="s">
        <v>1</v>
      </c>
      <c r="N488" s="184" t="s">
        <v>37</v>
      </c>
      <c r="O488" s="185"/>
      <c r="P488" s="186">
        <f>O488*H488</f>
        <v>0</v>
      </c>
      <c r="Q488" s="186">
        <v>0</v>
      </c>
      <c r="R488" s="186">
        <f>Q488*H488</f>
        <v>0</v>
      </c>
      <c r="S488" s="186">
        <v>0</v>
      </c>
      <c r="T488" s="187">
        <f>S488*H488</f>
        <v>0</v>
      </c>
      <c r="AR488" s="142" t="s">
        <v>902</v>
      </c>
      <c r="AT488" s="142" t="s">
        <v>120</v>
      </c>
      <c r="AU488" s="142" t="s">
        <v>81</v>
      </c>
      <c r="AY488" s="17" t="s">
        <v>118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7" t="s">
        <v>77</v>
      </c>
      <c r="BK488" s="143">
        <f>ROUND(I488*H488,2)</f>
        <v>0</v>
      </c>
      <c r="BL488" s="17" t="s">
        <v>902</v>
      </c>
      <c r="BM488" s="142" t="s">
        <v>924</v>
      </c>
    </row>
    <row r="489" spans="2:65" s="1" customFormat="1" ht="6.95" customHeight="1">
      <c r="B489" s="44"/>
      <c r="C489" s="45"/>
      <c r="D489" s="45"/>
      <c r="E489" s="45"/>
      <c r="F489" s="45"/>
      <c r="G489" s="45"/>
      <c r="H489" s="45"/>
      <c r="I489" s="45"/>
      <c r="J489" s="45"/>
      <c r="K489" s="45"/>
      <c r="L489" s="32"/>
    </row>
  </sheetData>
  <autoFilter ref="C128:K488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SO 03 sídliště 9. kvě...</vt:lpstr>
      <vt:lpstr>'1 - SO 03 sídliště 9. kvě...'!Názvy_tisku</vt:lpstr>
      <vt:lpstr>'Rekapitulace stavby'!Názvy_tisku</vt:lpstr>
      <vt:lpstr>'1 - SO 03 sídliště 9. kvě...'!Oblast_tisku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David-HP\David</dc:creator>
  <cp:lastModifiedBy>Tomáš Motal</cp:lastModifiedBy>
  <dcterms:created xsi:type="dcterms:W3CDTF">2024-07-31T06:44:15Z</dcterms:created>
  <dcterms:modified xsi:type="dcterms:W3CDTF">2024-08-26T09:25:36Z</dcterms:modified>
</cp:coreProperties>
</file>