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K pracovní\2025\Projektové dokumentace\Nejdek - ul. Osvětimská\"/>
    </mc:Choice>
  </mc:AlternateContent>
  <xr:revisionPtr revIDLastSave="0" documentId="8_{861B4F41-90B3-4121-9131-1FDA6F0FB72A}" xr6:coauthVersionLast="47" xr6:coauthVersionMax="47" xr10:uidLastSave="{00000000-0000-0000-0000-000000000000}"/>
  <bookViews>
    <workbookView xWindow="-120" yWindow="-120" windowWidth="38640" windowHeight="21360" activeTab="1" xr2:uid="{6AB9D891-2AC0-400D-82F1-21E74880957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Pol'!$A$1:$U$44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50" i="1"/>
  <c r="I49" i="1"/>
  <c r="I48" i="1"/>
  <c r="I47" i="1"/>
  <c r="G39" i="1"/>
  <c r="F39" i="1"/>
  <c r="G34" i="12"/>
  <c r="AC34" i="12"/>
  <c r="AD34" i="12"/>
  <c r="BA13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U11" i="12"/>
  <c r="U10" i="12" s="1"/>
  <c r="F12" i="12"/>
  <c r="G12" i="12"/>
  <c r="M12" i="12" s="1"/>
  <c r="I12" i="12"/>
  <c r="K12" i="12"/>
  <c r="O12" i="12"/>
  <c r="Q12" i="12"/>
  <c r="U12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7" i="12"/>
  <c r="G17" i="12" s="1"/>
  <c r="I17" i="12"/>
  <c r="I16" i="12" s="1"/>
  <c r="K17" i="12"/>
  <c r="K16" i="12" s="1"/>
  <c r="O17" i="12"/>
  <c r="O16" i="12" s="1"/>
  <c r="Q17" i="12"/>
  <c r="Q16" i="12" s="1"/>
  <c r="U17" i="12"/>
  <c r="U16" i="12" s="1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G20" i="12"/>
  <c r="F21" i="12"/>
  <c r="G21" i="12"/>
  <c r="I21" i="12"/>
  <c r="I20" i="12" s="1"/>
  <c r="K21" i="12"/>
  <c r="K20" i="12" s="1"/>
  <c r="M21" i="12"/>
  <c r="M20" i="12" s="1"/>
  <c r="O21" i="12"/>
  <c r="O20" i="12" s="1"/>
  <c r="Q21" i="12"/>
  <c r="Q20" i="12" s="1"/>
  <c r="U21" i="12"/>
  <c r="U20" i="12" s="1"/>
  <c r="F22" i="12"/>
  <c r="G22" i="12"/>
  <c r="I22" i="12"/>
  <c r="K22" i="12"/>
  <c r="M22" i="12"/>
  <c r="O22" i="12"/>
  <c r="Q22" i="12"/>
  <c r="U22" i="12"/>
  <c r="G23" i="12"/>
  <c r="F24" i="12"/>
  <c r="G24" i="12"/>
  <c r="I24" i="12"/>
  <c r="I23" i="12" s="1"/>
  <c r="K24" i="12"/>
  <c r="K23" i="12" s="1"/>
  <c r="M24" i="12"/>
  <c r="M23" i="12" s="1"/>
  <c r="O24" i="12"/>
  <c r="O23" i="12" s="1"/>
  <c r="Q24" i="12"/>
  <c r="Q23" i="12" s="1"/>
  <c r="U24" i="12"/>
  <c r="U23" i="12" s="1"/>
  <c r="G25" i="12"/>
  <c r="F26" i="12"/>
  <c r="G26" i="12"/>
  <c r="I26" i="12"/>
  <c r="I25" i="12" s="1"/>
  <c r="K26" i="12"/>
  <c r="K25" i="12" s="1"/>
  <c r="M26" i="12"/>
  <c r="M25" i="12" s="1"/>
  <c r="O26" i="12"/>
  <c r="Q26" i="12"/>
  <c r="Q25" i="12" s="1"/>
  <c r="U26" i="12"/>
  <c r="U25" i="12" s="1"/>
  <c r="F27" i="12"/>
  <c r="G27" i="12"/>
  <c r="I27" i="12"/>
  <c r="K27" i="12"/>
  <c r="M27" i="12"/>
  <c r="O27" i="12"/>
  <c r="Q27" i="12"/>
  <c r="U27" i="12"/>
  <c r="F28" i="12"/>
  <c r="G28" i="12"/>
  <c r="I28" i="12"/>
  <c r="K28" i="12"/>
  <c r="M28" i="12"/>
  <c r="O28" i="12"/>
  <c r="O25" i="12" s="1"/>
  <c r="Q28" i="12"/>
  <c r="U28" i="12"/>
  <c r="F29" i="12"/>
  <c r="G29" i="12"/>
  <c r="I29" i="12"/>
  <c r="K29" i="12"/>
  <c r="M29" i="12"/>
  <c r="O29" i="12"/>
  <c r="Q29" i="12"/>
  <c r="U29" i="12"/>
  <c r="F30" i="12"/>
  <c r="G30" i="12"/>
  <c r="I30" i="12"/>
  <c r="K30" i="12"/>
  <c r="M30" i="12"/>
  <c r="O30" i="12"/>
  <c r="Q30" i="12"/>
  <c r="U30" i="12"/>
  <c r="F31" i="12"/>
  <c r="G31" i="12"/>
  <c r="I31" i="12"/>
  <c r="K31" i="12"/>
  <c r="M31" i="12"/>
  <c r="O31" i="12"/>
  <c r="Q31" i="12"/>
  <c r="U31" i="12"/>
  <c r="F32" i="12"/>
  <c r="G32" i="12"/>
  <c r="I32" i="12"/>
  <c r="K32" i="12"/>
  <c r="M32" i="12"/>
  <c r="O32" i="12"/>
  <c r="Q32" i="12"/>
  <c r="U32" i="12"/>
  <c r="I20" i="1"/>
  <c r="I19" i="1"/>
  <c r="I18" i="1"/>
  <c r="I17" i="1"/>
  <c r="I16" i="1"/>
  <c r="I53" i="1"/>
  <c r="G27" i="1"/>
  <c r="F40" i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17" i="12"/>
  <c r="M16" i="12" s="1"/>
  <c r="G16" i="12"/>
  <c r="G8" i="12"/>
  <c r="M9" i="12"/>
  <c r="M8" i="12" s="1"/>
  <c r="G10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A931D918-7ECF-4AFC-AAD1-7AEA5DFEA8EB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9A2C011F-07BC-4719-B824-8597A21C63D3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A9C30BC-D785-4463-9C79-5EA2FBA30852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79B406B-AB6A-4979-AF79-D04052C03CDC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54F69FC7-63D2-4E3A-8D02-928A7048B419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2522929E-A0C5-4604-AE5D-EFB9B2A06EF2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<sst xmlns="http://schemas.openxmlformats.org/spreadsheetml/2006/main" count="238" uniqueCount="146">
  <si>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</si>
  <si>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</si>
  <si>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</si>
  <si>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</si>
  <si>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</si>
  <si>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</si>
  <si>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</si>
  <si>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</si>
  <si>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</si>
  <si>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</si>
  <si>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</si>
  <si>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</si>
  <si>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</si>
  <si>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</si>
  <si>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</si>
  <si>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</si>
  <si>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</si>
  <si>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</si>
  <si>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</si>
  <si>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</si>
  <si>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</si>
  <si>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</si>
  <si>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</si>
  <si>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</si>
  <si>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</si>
  <si>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</si>
  <si>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</si>
  <si>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</si>
  <si>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</si>
  <si>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</si>
  <si>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</si>
  <si>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</si>
  <si>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</si>
  <si>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</si>
  <si>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</si>
  <si>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</si>
  <si>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</si>
  <si>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</si>
  <si>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</si>
  <si>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</si>
  <si>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</si>
  <si>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</si>
  <si>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</si>
  <si>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Nejdek, ul. Osvětimská</t>
  </si>
  <si>
    <t>Rozpočet:</t>
  </si>
  <si>
    <t>Misto</t>
  </si>
  <si>
    <t>Nejdek, ul. Osvětimská - II. etapa - oprava povrchu komunikace</t>
  </si>
  <si>
    <t>Město Nejdek</t>
  </si>
  <si>
    <t>náměstí Karla IV. 239</t>
  </si>
  <si>
    <t>Nejdek</t>
  </si>
  <si>
    <t>36221</t>
  </si>
  <si>
    <t>00254801</t>
  </si>
  <si>
    <t>CZ00254801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</si>
  <si>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</si>
  <si>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</si>
  <si>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</si>
  <si>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</si>
  <si>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</si>
  <si>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</si>
  <si>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</si>
  <si>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</si>
  <si>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</si>
  <si>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</si>
  <si>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</si>
  <si>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97</t>
  </si>
  <si>
    <t>Vodorovná doprava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</si>
  <si>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</si>
  <si>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</si>
  <si>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</si>
  <si>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</si>
  <si>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</si>
  <si>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</si>
  <si>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</si>
  <si>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</si>
  <si>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</si>
  <si>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</si>
  <si>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</si>
  <si>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</si>
  <si>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</si>
  <si>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</si>
  <si>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</si>
  <si>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</si>
  <si>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</si>
  <si>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</si>
  <si>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</si>
  <si>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</si>
  <si>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</si>
  <si>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</si>
  <si>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</si>
  <si>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</si>
  <si>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</si>
  <si>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</si>
  <si>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</si>
  <si>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</si>
  <si>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</si>
  <si>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</si>
  <si>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</si>
  <si>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113151314R00</t>
  </si>
  <si>
    <t>Fréz.živič.krytu nad 500 m2, s překážkami, tl.5 cm</t>
  </si>
  <si>
    <t>m2</t>
  </si>
  <si>
    <t>POL1_0</t>
  </si>
  <si>
    <t>599142111R00</t>
  </si>
  <si>
    <t>Úprava zálivky dil.spár hloubky do 4 cm š. do 4 cm</t>
  </si>
  <si>
    <t>m</t>
  </si>
  <si>
    <t>566904111R00</t>
  </si>
  <si>
    <t>Vyspravení podkladu kam.obal.asfaltem</t>
  </si>
  <si>
    <t>t</t>
  </si>
  <si>
    <t>sanace podkladní vrstvy komunikace, předpoklad 60% plochy (bude upřesněno při realizaci)</t>
  </si>
  <si>
    <t>POP</t>
  </si>
  <si>
    <t>573231127R00</t>
  </si>
  <si>
    <t>Postřik spojovací z KAE, množství zbytkového asfaltu 0,7 kg/m2</t>
  </si>
  <si>
    <t>577142212R00</t>
  </si>
  <si>
    <t>Beton asfalt. ACO 11, š.nad 3 m, 5 cm</t>
  </si>
  <si>
    <t>899331111R00</t>
  </si>
  <si>
    <t>Výšková úprava vstupu do 20 cm, zvýšení poklopu</t>
  </si>
  <si>
    <t>kus</t>
  </si>
  <si>
    <t>899231111R00</t>
  </si>
  <si>
    <t>Výšková úprava vstupu do 20 cm, zvýšení mříže</t>
  </si>
  <si>
    <t>899431111R00</t>
  </si>
  <si>
    <t>Výšková úprava do 20 cm, zvýšení krytu šoupěte</t>
  </si>
  <si>
    <t>979084216R00</t>
  </si>
  <si>
    <t>Vodorovná doprava vybour. hmot po suchu do 5 km</t>
  </si>
  <si>
    <t>979084219R00</t>
  </si>
  <si>
    <t>Příplatek k dopravě vybour.hmot za dalších 5 km</t>
  </si>
  <si>
    <t>998225311R00</t>
  </si>
  <si>
    <t>Přesun hmot, oprava komunikací, kryt živič. a bet.</t>
  </si>
  <si>
    <t>005111021R</t>
  </si>
  <si>
    <t>Vytyčení inženýrských sítí</t>
  </si>
  <si>
    <t>Soubor</t>
  </si>
  <si>
    <t>005211020R</t>
  </si>
  <si>
    <t>Ochrana stávaj. inženýrských sítí na staveništi</t>
  </si>
  <si>
    <t>005211030R</t>
  </si>
  <si>
    <t xml:space="preserve">Dočasná dopravní opatření </t>
  </si>
  <si>
    <t>005241020R</t>
  </si>
  <si>
    <t xml:space="preserve">Geodetické zaměření skutečného provedení  </t>
  </si>
  <si>
    <t>005121015R</t>
  </si>
  <si>
    <t>Vybudování zařízení staveniště pro JKSO 822</t>
  </si>
  <si>
    <t>005121025R</t>
  </si>
  <si>
    <t>Provoz zařízení staveniště pro JKSO 822</t>
  </si>
  <si>
    <t>005121035R</t>
  </si>
  <si>
    <t>Odstranění zařízení staveniště pro JKSO 822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</si>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</sst>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62A46B09-D22B-4AB4-813D-ACBE4C3207E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6C2CF-63F3-49C3-B32C-9362FAD17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A4F2B-F943-4159-AE49-FFE9F8F88713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N34" sqref="N3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SUMIF(F47:F52,A16,I47:I52)+SUMIF(F47:F52,"PSU",I47:I52)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SUMIF(F47:F52,A17,I47:I52)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SUMIF(F47:F52,A18,I47:I52)</f>
        <v>0</v>
      </c>
      <c r="J18" s="82"/>
    </row>
    <row r="19" spans="1:10" ht="23.25" customHeight="1" x14ac:dyDescent="0.2">
      <c r="A19" s="192" t="s">
        <v>68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SUMIF(F47:F52,A19,I47:I52)</f>
        <v>0</v>
      </c>
      <c r="J19" s="82"/>
    </row>
    <row r="20" spans="1:10" ht="23.25" customHeight="1" x14ac:dyDescent="0.2">
      <c r="A20" s="192" t="s">
        <v>69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SUMIF(F47:F52,A20,I47:I52)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Pol'!AC34</f>
        <v>0</v>
      </c>
      <c r="G39" s="147">
        <f>'Rozpočet Pol'!AD34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56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Pol'!G16</f>
        <v>0</v>
      </c>
      <c r="J49" s="184"/>
    </row>
    <row r="50" spans="1:10" ht="25.5" customHeight="1" x14ac:dyDescent="0.2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Pol'!G20</f>
        <v>0</v>
      </c>
      <c r="J50" s="184"/>
    </row>
    <row r="51" spans="1:10" ht="25.5" customHeight="1" x14ac:dyDescent="0.2">
      <c r="A51" s="162"/>
      <c r="B51" s="165" t="s">
        <v>66</v>
      </c>
      <c r="C51" s="164" t="s">
        <v>67</v>
      </c>
      <c r="D51" s="166"/>
      <c r="E51" s="166"/>
      <c r="F51" s="182" t="s">
        <v>23</v>
      </c>
      <c r="G51" s="183"/>
      <c r="H51" s="183"/>
      <c r="I51" s="184">
        <f>'Rozpočet Pol'!G23</f>
        <v>0</v>
      </c>
      <c r="J51" s="184"/>
    </row>
    <row r="52" spans="1:10" ht="25.5" customHeight="1" x14ac:dyDescent="0.2">
      <c r="A52" s="162"/>
      <c r="B52" s="176" t="s">
        <v>68</v>
      </c>
      <c r="C52" s="177" t="s">
        <v>26</v>
      </c>
      <c r="D52" s="178"/>
      <c r="E52" s="178"/>
      <c r="F52" s="185" t="s">
        <v>68</v>
      </c>
      <c r="G52" s="186"/>
      <c r="H52" s="186"/>
      <c r="I52" s="187">
        <f>'Rozpočet Pol'!G25</f>
        <v>0</v>
      </c>
      <c r="J52" s="187"/>
    </row>
    <row r="53" spans="1:10" ht="25.5" customHeight="1" x14ac:dyDescent="0.2">
      <c r="A53" s="163"/>
      <c r="B53" s="169" t="s">
        <v>1</v>
      </c>
      <c r="C53" s="169"/>
      <c r="D53" s="170"/>
      <c r="E53" s="170"/>
      <c r="F53" s="188"/>
      <c r="G53" s="189"/>
      <c r="H53" s="189"/>
      <c r="I53" s="190">
        <f>SUM(I47:I52)</f>
        <v>0</v>
      </c>
      <c r="J53" s="190"/>
    </row>
    <row r="54" spans="1:10" x14ac:dyDescent="0.2">
      <c r="F54" s="191"/>
      <c r="G54" s="129"/>
      <c r="H54" s="191"/>
      <c r="I54" s="129"/>
      <c r="J54" s="129"/>
    </row>
    <row r="55" spans="1:10" x14ac:dyDescent="0.2">
      <c r="F55" s="191"/>
      <c r="G55" s="129"/>
      <c r="H55" s="191"/>
      <c r="I55" s="129"/>
      <c r="J55" s="129"/>
    </row>
    <row r="56" spans="1:10" x14ac:dyDescent="0.2">
      <c r="F56" s="191"/>
      <c r="G56" s="129"/>
      <c r="H56" s="191"/>
      <c r="I56" s="129"/>
      <c r="J56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1:J51"/>
    <mergeCell ref="C51:E51"/>
    <mergeCell ref="I52:J52"/>
    <mergeCell ref="C52:E52"/>
    <mergeCell ref="I53:J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42C56-D6AB-46AB-A288-E584F1906A89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B5BDB-BBEA-49F7-BF72-F73560147C91}">
  <sheetPr>
    <outlinePr summaryBelow="0"/>
  </sheetPr>
  <dimension ref="A1:BH44"/>
  <sheetViews>
    <sheetView workbookViewId="0">
      <selection activeCell="O40" sqref="O40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71</v>
      </c>
    </row>
    <row r="2" spans="1:60" ht="24.95" customHeight="1" x14ac:dyDescent="0.2">
      <c r="A2" s="201" t="s">
        <v>70</v>
      </c>
      <c r="B2" s="195"/>
      <c r="C2" s="196" t="s">
        <v>46</v>
      </c>
      <c r="D2" s="197"/>
      <c r="E2" s="197"/>
      <c r="F2" s="197"/>
      <c r="G2" s="203"/>
      <c r="AE2" t="s">
        <v>72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73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74</v>
      </c>
    </row>
    <row r="5" spans="1:60" hidden="1" x14ac:dyDescent="0.2">
      <c r="A5" s="205" t="s">
        <v>75</v>
      </c>
      <c r="B5" s="206"/>
      <c r="C5" s="207"/>
      <c r="D5" s="208"/>
      <c r="E5" s="208"/>
      <c r="F5" s="208"/>
      <c r="G5" s="209"/>
      <c r="AE5" t="s">
        <v>76</v>
      </c>
    </row>
    <row r="7" spans="1:60" ht="38.25" x14ac:dyDescent="0.2">
      <c r="A7" s="215" t="s">
        <v>77</v>
      </c>
      <c r="B7" s="216" t="s">
        <v>78</v>
      </c>
      <c r="C7" s="216" t="s">
        <v>79</v>
      </c>
      <c r="D7" s="215" t="s">
        <v>80</v>
      </c>
      <c r="E7" s="215" t="s">
        <v>81</v>
      </c>
      <c r="F7" s="210" t="s">
        <v>82</v>
      </c>
      <c r="G7" s="234" t="s">
        <v>28</v>
      </c>
      <c r="H7" s="235" t="s">
        <v>29</v>
      </c>
      <c r="I7" s="235" t="s">
        <v>83</v>
      </c>
      <c r="J7" s="235" t="s">
        <v>30</v>
      </c>
      <c r="K7" s="235" t="s">
        <v>84</v>
      </c>
      <c r="L7" s="235" t="s">
        <v>85</v>
      </c>
      <c r="M7" s="235" t="s">
        <v>86</v>
      </c>
      <c r="N7" s="235" t="s">
        <v>87</v>
      </c>
      <c r="O7" s="235" t="s">
        <v>88</v>
      </c>
      <c r="P7" s="235" t="s">
        <v>89</v>
      </c>
      <c r="Q7" s="235" t="s">
        <v>90</v>
      </c>
      <c r="R7" s="235" t="s">
        <v>91</v>
      </c>
      <c r="S7" s="235" t="s">
        <v>92</v>
      </c>
      <c r="T7" s="235" t="s">
        <v>93</v>
      </c>
      <c r="U7" s="218" t="s">
        <v>94</v>
      </c>
    </row>
    <row r="8" spans="1:60" x14ac:dyDescent="0.2">
      <c r="A8" s="236" t="s">
        <v>95</v>
      </c>
      <c r="B8" s="237" t="s">
        <v>58</v>
      </c>
      <c r="C8" s="238" t="s">
        <v>59</v>
      </c>
      <c r="D8" s="217"/>
      <c r="E8" s="239"/>
      <c r="F8" s="240"/>
      <c r="G8" s="240">
        <f>SUMIF(AE9:AE9,"&lt;&gt;NOR",G9:G9)</f>
        <v>0</v>
      </c>
      <c r="H8" s="240"/>
      <c r="I8" s="240">
        <f>SUM(I9:I9)</f>
        <v>0</v>
      </c>
      <c r="J8" s="240"/>
      <c r="K8" s="240">
        <f>SUM(K9:K9)</f>
        <v>0</v>
      </c>
      <c r="L8" s="240"/>
      <c r="M8" s="240">
        <f>SUM(M9:M9)</f>
        <v>0</v>
      </c>
      <c r="N8" s="217"/>
      <c r="O8" s="217">
        <f>SUM(O9:O9)</f>
        <v>0</v>
      </c>
      <c r="P8" s="217"/>
      <c r="Q8" s="217">
        <f>SUM(Q9:Q9)</f>
        <v>59.210799999999999</v>
      </c>
      <c r="R8" s="217"/>
      <c r="S8" s="217"/>
      <c r="T8" s="236"/>
      <c r="U8" s="217">
        <f>SUM(U9:U9)</f>
        <v>27.72</v>
      </c>
      <c r="AE8" t="s">
        <v>96</v>
      </c>
    </row>
    <row r="9" spans="1:60" outlineLevel="1" x14ac:dyDescent="0.2">
      <c r="A9" s="212">
        <v>1</v>
      </c>
      <c r="B9" s="219" t="s">
        <v>97</v>
      </c>
      <c r="C9" s="262" t="s">
        <v>98</v>
      </c>
      <c r="D9" s="221" t="s">
        <v>99</v>
      </c>
      <c r="E9" s="226">
        <v>538.28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0</v>
      </c>
      <c r="O9" s="221">
        <f>ROUND(E9*N9,5)</f>
        <v>0</v>
      </c>
      <c r="P9" s="221">
        <v>0.11</v>
      </c>
      <c r="Q9" s="221">
        <f>ROUND(E9*P9,5)</f>
        <v>59.210799999999999</v>
      </c>
      <c r="R9" s="221"/>
      <c r="S9" s="221"/>
      <c r="T9" s="222">
        <v>5.1499999999999997E-2</v>
      </c>
      <c r="U9" s="221">
        <f>ROUND(E9*T9,2)</f>
        <v>27.72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100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">
      <c r="A10" s="213" t="s">
        <v>95</v>
      </c>
      <c r="B10" s="220" t="s">
        <v>60</v>
      </c>
      <c r="C10" s="263" t="s">
        <v>61</v>
      </c>
      <c r="D10" s="223"/>
      <c r="E10" s="227"/>
      <c r="F10" s="231"/>
      <c r="G10" s="231">
        <f>SUMIF(AE11:AE15,"&lt;&gt;NOR",G11:G15)</f>
        <v>0</v>
      </c>
      <c r="H10" s="231"/>
      <c r="I10" s="231">
        <f>SUM(I11:I15)</f>
        <v>0</v>
      </c>
      <c r="J10" s="231"/>
      <c r="K10" s="231">
        <f>SUM(K11:K15)</f>
        <v>0</v>
      </c>
      <c r="L10" s="231"/>
      <c r="M10" s="231">
        <f>SUM(M11:M15)</f>
        <v>0</v>
      </c>
      <c r="N10" s="223"/>
      <c r="O10" s="223">
        <f>SUM(O11:O15)</f>
        <v>112.45718000000001</v>
      </c>
      <c r="P10" s="223"/>
      <c r="Q10" s="223">
        <f>SUM(Q11:Q15)</f>
        <v>0</v>
      </c>
      <c r="R10" s="223"/>
      <c r="S10" s="223"/>
      <c r="T10" s="224"/>
      <c r="U10" s="223">
        <f>SUM(U11:U15)</f>
        <v>32.269999999999996</v>
      </c>
      <c r="AE10" t="s">
        <v>96</v>
      </c>
    </row>
    <row r="11" spans="1:60" outlineLevel="1" x14ac:dyDescent="0.2">
      <c r="A11" s="212">
        <v>2</v>
      </c>
      <c r="B11" s="219" t="s">
        <v>101</v>
      </c>
      <c r="C11" s="262" t="s">
        <v>102</v>
      </c>
      <c r="D11" s="221" t="s">
        <v>103</v>
      </c>
      <c r="E11" s="226">
        <v>17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21</v>
      </c>
      <c r="M11" s="230">
        <f>G11*(1+L11/100)</f>
        <v>0</v>
      </c>
      <c r="N11" s="221">
        <v>2.2399999999999998E-3</v>
      </c>
      <c r="O11" s="221">
        <f>ROUND(E11*N11,5)</f>
        <v>3.8080000000000003E-2</v>
      </c>
      <c r="P11" s="221">
        <v>0</v>
      </c>
      <c r="Q11" s="221">
        <f>ROUND(E11*P11,5)</f>
        <v>0</v>
      </c>
      <c r="R11" s="221"/>
      <c r="S11" s="221"/>
      <c r="T11" s="222">
        <v>0.129</v>
      </c>
      <c r="U11" s="221">
        <f>ROUND(E11*T11,2)</f>
        <v>2.19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100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3</v>
      </c>
      <c r="B12" s="219" t="s">
        <v>104</v>
      </c>
      <c r="C12" s="262" t="s">
        <v>105</v>
      </c>
      <c r="D12" s="221" t="s">
        <v>106</v>
      </c>
      <c r="E12" s="226">
        <v>43.6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21</v>
      </c>
      <c r="M12" s="230">
        <f>G12*(1+L12/100)</f>
        <v>0</v>
      </c>
      <c r="N12" s="221">
        <v>1</v>
      </c>
      <c r="O12" s="221">
        <f>ROUND(E12*N12,5)</f>
        <v>43.6</v>
      </c>
      <c r="P12" s="221">
        <v>0</v>
      </c>
      <c r="Q12" s="221">
        <f>ROUND(E12*P12,5)</f>
        <v>0</v>
      </c>
      <c r="R12" s="221"/>
      <c r="S12" s="221"/>
      <c r="T12" s="222">
        <v>0.40600000000000003</v>
      </c>
      <c r="U12" s="221">
        <f>ROUND(E12*T12,2)</f>
        <v>17.7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100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19"/>
      <c r="C13" s="264" t="s">
        <v>107</v>
      </c>
      <c r="D13" s="225"/>
      <c r="E13" s="228"/>
      <c r="F13" s="232"/>
      <c r="G13" s="233"/>
      <c r="H13" s="230"/>
      <c r="I13" s="230"/>
      <c r="J13" s="230"/>
      <c r="K13" s="230"/>
      <c r="L13" s="230"/>
      <c r="M13" s="230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108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4" t="str">
        <f>C13</f>
        <v>sanace podkladní vrstvy komunikace, předpoklad 60% plochy (bude upřesněno při realizaci)</v>
      </c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12">
        <v>4</v>
      </c>
      <c r="B14" s="219" t="s">
        <v>109</v>
      </c>
      <c r="C14" s="262" t="s">
        <v>110</v>
      </c>
      <c r="D14" s="221" t="s">
        <v>99</v>
      </c>
      <c r="E14" s="226">
        <v>538.28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21</v>
      </c>
      <c r="M14" s="230">
        <f>G14*(1+L14/100)</f>
        <v>0</v>
      </c>
      <c r="N14" s="221">
        <v>6.9999999999999999E-4</v>
      </c>
      <c r="O14" s="221">
        <f>ROUND(E14*N14,5)</f>
        <v>0.37680000000000002</v>
      </c>
      <c r="P14" s="221">
        <v>0</v>
      </c>
      <c r="Q14" s="221">
        <f>ROUND(E14*P14,5)</f>
        <v>0</v>
      </c>
      <c r="R14" s="221"/>
      <c r="S14" s="221"/>
      <c r="T14" s="222">
        <v>2E-3</v>
      </c>
      <c r="U14" s="221">
        <f>ROUND(E14*T14,2)</f>
        <v>1.08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100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5</v>
      </c>
      <c r="B15" s="219" t="s">
        <v>111</v>
      </c>
      <c r="C15" s="262" t="s">
        <v>112</v>
      </c>
      <c r="D15" s="221" t="s">
        <v>99</v>
      </c>
      <c r="E15" s="226">
        <v>538.28</v>
      </c>
      <c r="F15" s="229">
        <f>H15+J15</f>
        <v>0</v>
      </c>
      <c r="G15" s="230">
        <f>ROUND(E15*F15,2)</f>
        <v>0</v>
      </c>
      <c r="H15" s="230"/>
      <c r="I15" s="230">
        <f>ROUND(E15*H15,2)</f>
        <v>0</v>
      </c>
      <c r="J15" s="230"/>
      <c r="K15" s="230">
        <f>ROUND(E15*J15,2)</f>
        <v>0</v>
      </c>
      <c r="L15" s="230">
        <v>21</v>
      </c>
      <c r="M15" s="230">
        <f>G15*(1+L15/100)</f>
        <v>0</v>
      </c>
      <c r="N15" s="221">
        <v>0.12715000000000001</v>
      </c>
      <c r="O15" s="221">
        <f>ROUND(E15*N15,5)</f>
        <v>68.442300000000003</v>
      </c>
      <c r="P15" s="221">
        <v>0</v>
      </c>
      <c r="Q15" s="221">
        <f>ROUND(E15*P15,5)</f>
        <v>0</v>
      </c>
      <c r="R15" s="221"/>
      <c r="S15" s="221"/>
      <c r="T15" s="222">
        <v>2.1000000000000001E-2</v>
      </c>
      <c r="U15" s="221">
        <f>ROUND(E15*T15,2)</f>
        <v>11.3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100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13" t="s">
        <v>95</v>
      </c>
      <c r="B16" s="220" t="s">
        <v>62</v>
      </c>
      <c r="C16" s="263" t="s">
        <v>63</v>
      </c>
      <c r="D16" s="223"/>
      <c r="E16" s="227"/>
      <c r="F16" s="231"/>
      <c r="G16" s="231">
        <f>SUMIF(AE17:AE19,"&lt;&gt;NOR",G17:G19)</f>
        <v>0</v>
      </c>
      <c r="H16" s="231"/>
      <c r="I16" s="231">
        <f>SUM(I17:I19)</f>
        <v>0</v>
      </c>
      <c r="J16" s="231"/>
      <c r="K16" s="231">
        <f>SUM(K17:K19)</f>
        <v>0</v>
      </c>
      <c r="L16" s="231"/>
      <c r="M16" s="231">
        <f>SUM(M17:M19)</f>
        <v>0</v>
      </c>
      <c r="N16" s="223"/>
      <c r="O16" s="223">
        <f>SUM(O17:O19)</f>
        <v>1.4965600000000001</v>
      </c>
      <c r="P16" s="223"/>
      <c r="Q16" s="223">
        <f>SUM(Q17:Q19)</f>
        <v>0</v>
      </c>
      <c r="R16" s="223"/>
      <c r="S16" s="223"/>
      <c r="T16" s="224"/>
      <c r="U16" s="223">
        <f>SUM(U17:U19)</f>
        <v>10.76</v>
      </c>
      <c r="AE16" t="s">
        <v>96</v>
      </c>
    </row>
    <row r="17" spans="1:60" outlineLevel="1" x14ac:dyDescent="0.2">
      <c r="A17" s="212">
        <v>6</v>
      </c>
      <c r="B17" s="219" t="s">
        <v>113</v>
      </c>
      <c r="C17" s="262" t="s">
        <v>114</v>
      </c>
      <c r="D17" s="221" t="s">
        <v>115</v>
      </c>
      <c r="E17" s="226">
        <v>1</v>
      </c>
      <c r="F17" s="229">
        <f>H17+J17</f>
        <v>0</v>
      </c>
      <c r="G17" s="230">
        <f>ROUND(E17*F17,2)</f>
        <v>0</v>
      </c>
      <c r="H17" s="230"/>
      <c r="I17" s="230">
        <f>ROUND(E17*H17,2)</f>
        <v>0</v>
      </c>
      <c r="J17" s="230"/>
      <c r="K17" s="230">
        <f>ROUND(E17*J17,2)</f>
        <v>0</v>
      </c>
      <c r="L17" s="230">
        <v>21</v>
      </c>
      <c r="M17" s="230">
        <f>G17*(1+L17/100)</f>
        <v>0</v>
      </c>
      <c r="N17" s="221">
        <v>0.43093999999999999</v>
      </c>
      <c r="O17" s="221">
        <f>ROUND(E17*N17,5)</f>
        <v>0.43093999999999999</v>
      </c>
      <c r="P17" s="221">
        <v>0</v>
      </c>
      <c r="Q17" s="221">
        <f>ROUND(E17*P17,5)</f>
        <v>0</v>
      </c>
      <c r="R17" s="221"/>
      <c r="S17" s="221"/>
      <c r="T17" s="222">
        <v>3.8170000000000002</v>
      </c>
      <c r="U17" s="221">
        <f>ROUND(E17*T17,2)</f>
        <v>3.82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100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7</v>
      </c>
      <c r="B18" s="219" t="s">
        <v>116</v>
      </c>
      <c r="C18" s="262" t="s">
        <v>117</v>
      </c>
      <c r="D18" s="221" t="s">
        <v>115</v>
      </c>
      <c r="E18" s="226">
        <v>1</v>
      </c>
      <c r="F18" s="229">
        <f>H18+J18</f>
        <v>0</v>
      </c>
      <c r="G18" s="230">
        <f>ROUND(E18*F18,2)</f>
        <v>0</v>
      </c>
      <c r="H18" s="230"/>
      <c r="I18" s="230">
        <f>ROUND(E18*H18,2)</f>
        <v>0</v>
      </c>
      <c r="J18" s="230"/>
      <c r="K18" s="230">
        <f>ROUND(E18*J18,2)</f>
        <v>0</v>
      </c>
      <c r="L18" s="230">
        <v>21</v>
      </c>
      <c r="M18" s="230">
        <f>G18*(1+L18/100)</f>
        <v>0</v>
      </c>
      <c r="N18" s="221">
        <v>0.43381999999999998</v>
      </c>
      <c r="O18" s="221">
        <f>ROUND(E18*N18,5)</f>
        <v>0.43381999999999998</v>
      </c>
      <c r="P18" s="221">
        <v>0</v>
      </c>
      <c r="Q18" s="221">
        <f>ROUND(E18*P18,5)</f>
        <v>0</v>
      </c>
      <c r="R18" s="221"/>
      <c r="S18" s="221"/>
      <c r="T18" s="222">
        <v>3.839</v>
      </c>
      <c r="U18" s="221">
        <f>ROUND(E18*T18,2)</f>
        <v>3.84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100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8</v>
      </c>
      <c r="B19" s="219" t="s">
        <v>118</v>
      </c>
      <c r="C19" s="262" t="s">
        <v>119</v>
      </c>
      <c r="D19" s="221" t="s">
        <v>115</v>
      </c>
      <c r="E19" s="226">
        <v>2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21</v>
      </c>
      <c r="M19" s="230">
        <f>G19*(1+L19/100)</f>
        <v>0</v>
      </c>
      <c r="N19" s="221">
        <v>0.31590000000000001</v>
      </c>
      <c r="O19" s="221">
        <f>ROUND(E19*N19,5)</f>
        <v>0.63180000000000003</v>
      </c>
      <c r="P19" s="221">
        <v>0</v>
      </c>
      <c r="Q19" s="221">
        <f>ROUND(E19*P19,5)</f>
        <v>0</v>
      </c>
      <c r="R19" s="221"/>
      <c r="S19" s="221"/>
      <c r="T19" s="222">
        <v>1.5509999999999999</v>
      </c>
      <c r="U19" s="221">
        <f>ROUND(E19*T19,2)</f>
        <v>3.1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100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13" t="s">
        <v>95</v>
      </c>
      <c r="B20" s="220" t="s">
        <v>64</v>
      </c>
      <c r="C20" s="263" t="s">
        <v>65</v>
      </c>
      <c r="D20" s="223"/>
      <c r="E20" s="227"/>
      <c r="F20" s="231"/>
      <c r="G20" s="231">
        <f>SUMIF(AE21:AE22,"&lt;&gt;NOR",G21:G22)</f>
        <v>0</v>
      </c>
      <c r="H20" s="231"/>
      <c r="I20" s="231">
        <f>SUM(I21:I22)</f>
        <v>0</v>
      </c>
      <c r="J20" s="231"/>
      <c r="K20" s="231">
        <f>SUM(K21:K22)</f>
        <v>0</v>
      </c>
      <c r="L20" s="231"/>
      <c r="M20" s="231">
        <f>SUM(M21:M22)</f>
        <v>0</v>
      </c>
      <c r="N20" s="223"/>
      <c r="O20" s="223">
        <f>SUM(O21:O22)</f>
        <v>0</v>
      </c>
      <c r="P20" s="223"/>
      <c r="Q20" s="223">
        <f>SUM(Q21:Q22)</f>
        <v>0</v>
      </c>
      <c r="R20" s="223"/>
      <c r="S20" s="223"/>
      <c r="T20" s="224"/>
      <c r="U20" s="223">
        <f>SUM(U21:U22)</f>
        <v>40.74</v>
      </c>
      <c r="AE20" t="s">
        <v>96</v>
      </c>
    </row>
    <row r="21" spans="1:60" outlineLevel="1" x14ac:dyDescent="0.2">
      <c r="A21" s="212">
        <v>9</v>
      </c>
      <c r="B21" s="219" t="s">
        <v>120</v>
      </c>
      <c r="C21" s="262" t="s">
        <v>121</v>
      </c>
      <c r="D21" s="221" t="s">
        <v>106</v>
      </c>
      <c r="E21" s="226">
        <v>59.210799999999999</v>
      </c>
      <c r="F21" s="229">
        <f>H21+J21</f>
        <v>0</v>
      </c>
      <c r="G21" s="230">
        <f>ROUND(E21*F21,2)</f>
        <v>0</v>
      </c>
      <c r="H21" s="230"/>
      <c r="I21" s="230">
        <f>ROUND(E21*H21,2)</f>
        <v>0</v>
      </c>
      <c r="J21" s="230"/>
      <c r="K21" s="230">
        <f>ROUND(E21*J21,2)</f>
        <v>0</v>
      </c>
      <c r="L21" s="230">
        <v>21</v>
      </c>
      <c r="M21" s="230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0.68799999999999994</v>
      </c>
      <c r="U21" s="221">
        <f>ROUND(E21*T21,2)</f>
        <v>40.74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100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10</v>
      </c>
      <c r="B22" s="219" t="s">
        <v>122</v>
      </c>
      <c r="C22" s="262" t="s">
        <v>123</v>
      </c>
      <c r="D22" s="221" t="s">
        <v>106</v>
      </c>
      <c r="E22" s="226">
        <v>59.210799999999999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</v>
      </c>
      <c r="U22" s="221">
        <f>ROUND(E22*T22,2)</f>
        <v>0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100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x14ac:dyDescent="0.2">
      <c r="A23" s="213" t="s">
        <v>95</v>
      </c>
      <c r="B23" s="220" t="s">
        <v>66</v>
      </c>
      <c r="C23" s="263" t="s">
        <v>67</v>
      </c>
      <c r="D23" s="223"/>
      <c r="E23" s="227"/>
      <c r="F23" s="231"/>
      <c r="G23" s="231">
        <f>SUMIF(AE24:AE24,"&lt;&gt;NOR",G24:G24)</f>
        <v>0</v>
      </c>
      <c r="H23" s="231"/>
      <c r="I23" s="231">
        <f>SUM(I24:I24)</f>
        <v>0</v>
      </c>
      <c r="J23" s="231"/>
      <c r="K23" s="231">
        <f>SUM(K24:K24)</f>
        <v>0</v>
      </c>
      <c r="L23" s="231"/>
      <c r="M23" s="231">
        <f>SUM(M24:M24)</f>
        <v>0</v>
      </c>
      <c r="N23" s="223"/>
      <c r="O23" s="223">
        <f>SUM(O24:O24)</f>
        <v>0</v>
      </c>
      <c r="P23" s="223"/>
      <c r="Q23" s="223">
        <f>SUM(Q24:Q24)</f>
        <v>0</v>
      </c>
      <c r="R23" s="223"/>
      <c r="S23" s="223"/>
      <c r="T23" s="224"/>
      <c r="U23" s="223">
        <f>SUM(U24:U24)</f>
        <v>0</v>
      </c>
      <c r="AE23" t="s">
        <v>96</v>
      </c>
    </row>
    <row r="24" spans="1:60" outlineLevel="1" x14ac:dyDescent="0.2">
      <c r="A24" s="212">
        <v>11</v>
      </c>
      <c r="B24" s="219" t="s">
        <v>124</v>
      </c>
      <c r="C24" s="262" t="s">
        <v>125</v>
      </c>
      <c r="D24" s="221" t="s">
        <v>106</v>
      </c>
      <c r="E24" s="226">
        <v>113.95374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100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">
      <c r="A25" s="213" t="s">
        <v>95</v>
      </c>
      <c r="B25" s="220" t="s">
        <v>68</v>
      </c>
      <c r="C25" s="263" t="s">
        <v>26</v>
      </c>
      <c r="D25" s="223"/>
      <c r="E25" s="227"/>
      <c r="F25" s="231"/>
      <c r="G25" s="231">
        <f>SUMIF(AE26:AE32,"&lt;&gt;NOR",G26:G32)</f>
        <v>0</v>
      </c>
      <c r="H25" s="231"/>
      <c r="I25" s="231">
        <f>SUM(I26:I32)</f>
        <v>0</v>
      </c>
      <c r="J25" s="231"/>
      <c r="K25" s="231">
        <f>SUM(K26:K32)</f>
        <v>0</v>
      </c>
      <c r="L25" s="231"/>
      <c r="M25" s="231">
        <f>SUM(M26:M32)</f>
        <v>0</v>
      </c>
      <c r="N25" s="223"/>
      <c r="O25" s="223">
        <f>SUM(O26:O32)</f>
        <v>0</v>
      </c>
      <c r="P25" s="223"/>
      <c r="Q25" s="223">
        <f>SUM(Q26:Q32)</f>
        <v>0</v>
      </c>
      <c r="R25" s="223"/>
      <c r="S25" s="223"/>
      <c r="T25" s="224"/>
      <c r="U25" s="223">
        <f>SUM(U26:U32)</f>
        <v>0</v>
      </c>
      <c r="AE25" t="s">
        <v>96</v>
      </c>
    </row>
    <row r="26" spans="1:60" outlineLevel="1" x14ac:dyDescent="0.2">
      <c r="A26" s="212">
        <v>12</v>
      </c>
      <c r="B26" s="219" t="s">
        <v>126</v>
      </c>
      <c r="C26" s="262" t="s">
        <v>127</v>
      </c>
      <c r="D26" s="221" t="s">
        <v>128</v>
      </c>
      <c r="E26" s="226">
        <v>1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21</v>
      </c>
      <c r="M26" s="230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0</v>
      </c>
      <c r="U26" s="221">
        <f>ROUND(E26*T26,2)</f>
        <v>0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13</v>
      </c>
      <c r="B27" s="219" t="s">
        <v>129</v>
      </c>
      <c r="C27" s="262" t="s">
        <v>130</v>
      </c>
      <c r="D27" s="221" t="s">
        <v>128</v>
      </c>
      <c r="E27" s="226">
        <v>1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21</v>
      </c>
      <c r="M27" s="230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0</v>
      </c>
      <c r="U27" s="221">
        <f>ROUND(E27*T27,2)</f>
        <v>0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14</v>
      </c>
      <c r="B28" s="219" t="s">
        <v>131</v>
      </c>
      <c r="C28" s="262" t="s">
        <v>132</v>
      </c>
      <c r="D28" s="221" t="s">
        <v>128</v>
      </c>
      <c r="E28" s="226">
        <v>1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21</v>
      </c>
      <c r="M28" s="230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0</v>
      </c>
      <c r="U28" s="221">
        <f>ROUND(E28*T28,2)</f>
        <v>0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100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15</v>
      </c>
      <c r="B29" s="219" t="s">
        <v>133</v>
      </c>
      <c r="C29" s="262" t="s">
        <v>134</v>
      </c>
      <c r="D29" s="221" t="s">
        <v>128</v>
      </c>
      <c r="E29" s="226">
        <v>1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21</v>
      </c>
      <c r="M29" s="230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0</v>
      </c>
      <c r="U29" s="221">
        <f>ROUND(E29*T29,2)</f>
        <v>0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100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16</v>
      </c>
      <c r="B30" s="219" t="s">
        <v>135</v>
      </c>
      <c r="C30" s="262" t="s">
        <v>136</v>
      </c>
      <c r="D30" s="221" t="s">
        <v>128</v>
      </c>
      <c r="E30" s="226">
        <v>1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0</v>
      </c>
      <c r="U30" s="221">
        <f>ROUND(E30*T30,2)</f>
        <v>0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100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17</v>
      </c>
      <c r="B31" s="219" t="s">
        <v>137</v>
      </c>
      <c r="C31" s="262" t="s">
        <v>138</v>
      </c>
      <c r="D31" s="221" t="s">
        <v>128</v>
      </c>
      <c r="E31" s="226">
        <v>1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21</v>
      </c>
      <c r="M31" s="230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0</v>
      </c>
      <c r="U31" s="221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100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1">
        <v>18</v>
      </c>
      <c r="B32" s="242" t="s">
        <v>139</v>
      </c>
      <c r="C32" s="265" t="s">
        <v>140</v>
      </c>
      <c r="D32" s="243" t="s">
        <v>128</v>
      </c>
      <c r="E32" s="244">
        <v>1</v>
      </c>
      <c r="F32" s="245">
        <f>H32+J32</f>
        <v>0</v>
      </c>
      <c r="G32" s="246">
        <f>ROUND(E32*F32,2)</f>
        <v>0</v>
      </c>
      <c r="H32" s="246"/>
      <c r="I32" s="246">
        <f>ROUND(E32*H32,2)</f>
        <v>0</v>
      </c>
      <c r="J32" s="246"/>
      <c r="K32" s="246">
        <f>ROUND(E32*J32,2)</f>
        <v>0</v>
      </c>
      <c r="L32" s="246">
        <v>21</v>
      </c>
      <c r="M32" s="246">
        <f>G32*(1+L32/100)</f>
        <v>0</v>
      </c>
      <c r="N32" s="243">
        <v>0</v>
      </c>
      <c r="O32" s="243">
        <f>ROUND(E32*N32,5)</f>
        <v>0</v>
      </c>
      <c r="P32" s="243">
        <v>0</v>
      </c>
      <c r="Q32" s="243">
        <f>ROUND(E32*P32,5)</f>
        <v>0</v>
      </c>
      <c r="R32" s="243"/>
      <c r="S32" s="243"/>
      <c r="T32" s="247">
        <v>0</v>
      </c>
      <c r="U32" s="243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100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31" x14ac:dyDescent="0.2">
      <c r="A33" s="6"/>
      <c r="B33" s="7" t="s">
        <v>141</v>
      </c>
      <c r="C33" s="266" t="s">
        <v>141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C33">
        <v>12</v>
      </c>
      <c r="AD33">
        <v>21</v>
      </c>
    </row>
    <row r="34" spans="1:31" x14ac:dyDescent="0.2">
      <c r="A34" s="248"/>
      <c r="B34" s="249" t="s">
        <v>28</v>
      </c>
      <c r="C34" s="267" t="s">
        <v>141</v>
      </c>
      <c r="D34" s="250"/>
      <c r="E34" s="250"/>
      <c r="F34" s="250"/>
      <c r="G34" s="261">
        <f>G8+G10+G16+G20+G23+G25</f>
        <v>0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AC34">
        <f>SUMIF(L7:L32,AC33,G7:G32)</f>
        <v>0</v>
      </c>
      <c r="AD34">
        <f>SUMIF(L7:L32,AD33,G7:G32)</f>
        <v>0</v>
      </c>
      <c r="AE34" t="s">
        <v>142</v>
      </c>
    </row>
    <row r="35" spans="1:31" x14ac:dyDescent="0.2">
      <c r="A35" s="6"/>
      <c r="B35" s="7" t="s">
        <v>141</v>
      </c>
      <c r="C35" s="266" t="s">
        <v>141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6"/>
      <c r="B36" s="7" t="s">
        <v>141</v>
      </c>
      <c r="C36" s="266" t="s">
        <v>141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51" t="s">
        <v>143</v>
      </c>
      <c r="B37" s="251"/>
      <c r="C37" s="26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52"/>
      <c r="B38" s="253"/>
      <c r="C38" s="269"/>
      <c r="D38" s="253"/>
      <c r="E38" s="253"/>
      <c r="F38" s="253"/>
      <c r="G38" s="254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E38" t="s">
        <v>144</v>
      </c>
    </row>
    <row r="39" spans="1:31" x14ac:dyDescent="0.2">
      <c r="A39" s="255"/>
      <c r="B39" s="256"/>
      <c r="C39" s="270"/>
      <c r="D39" s="256"/>
      <c r="E39" s="256"/>
      <c r="F39" s="256"/>
      <c r="G39" s="257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55"/>
      <c r="B40" s="256"/>
      <c r="C40" s="270"/>
      <c r="D40" s="256"/>
      <c r="E40" s="256"/>
      <c r="F40" s="256"/>
      <c r="G40" s="257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A41" s="255"/>
      <c r="B41" s="256"/>
      <c r="C41" s="270"/>
      <c r="D41" s="256"/>
      <c r="E41" s="256"/>
      <c r="F41" s="256"/>
      <c r="G41" s="257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A42" s="258"/>
      <c r="B42" s="259"/>
      <c r="C42" s="271"/>
      <c r="D42" s="259"/>
      <c r="E42" s="259"/>
      <c r="F42" s="259"/>
      <c r="G42" s="260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31" x14ac:dyDescent="0.2">
      <c r="A43" s="6"/>
      <c r="B43" s="7" t="s">
        <v>141</v>
      </c>
      <c r="C43" s="266" t="s">
        <v>141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31" x14ac:dyDescent="0.2">
      <c r="C44" s="272"/>
      <c r="AE44" t="s">
        <v>145</v>
      </c>
    </row>
  </sheetData>
  <mergeCells count="7">
    <mergeCell ref="A38:G42"/>
    <mergeCell ref="A1:G1"/>
    <mergeCell ref="C2:G2"/>
    <mergeCell ref="C3:G3"/>
    <mergeCell ref="C4:G4"/>
    <mergeCell ref="C13:G13"/>
    <mergeCell ref="A37:C37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Koryta</dc:creator>
  <cp:lastModifiedBy>David Koryta</cp:lastModifiedBy>
  <cp:lastPrinted>2014-02-28T09:52:57Z</cp:lastPrinted>
  <dcterms:created xsi:type="dcterms:W3CDTF">2009-04-08T07:15:50Z</dcterms:created>
  <dcterms:modified xsi:type="dcterms:W3CDTF">2025-04-28T16:15:16Z</dcterms:modified>
</cp:coreProperties>
</file>