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K pracovní\2025\Projektové dokumentace\Nejdek - ul. Osvětimská\"/>
    </mc:Choice>
  </mc:AlternateContent>
  <xr:revisionPtr revIDLastSave="0" documentId="8_{634B3A5B-893C-42E6-90F3-C600F9D2548A}" xr6:coauthVersionLast="47" xr6:coauthVersionMax="47" xr10:uidLastSave="{00000000-0000-0000-0000-000000000000}"/>
  <bookViews>
    <workbookView xWindow="-120" yWindow="-120" windowWidth="38640" windowHeight="21360" activeTab="1" xr2:uid="{9C3D4A63-4189-46A0-A6F3-9C024488175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45" i="12"/>
  <c r="AC45" i="12"/>
  <c r="AD45" i="12"/>
  <c r="BA18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G15" i="12"/>
  <c r="F16" i="12"/>
  <c r="G16" i="12"/>
  <c r="M16" i="12" s="1"/>
  <c r="I16" i="12"/>
  <c r="I15" i="12" s="1"/>
  <c r="K16" i="12"/>
  <c r="K15" i="12" s="1"/>
  <c r="O16" i="12"/>
  <c r="O15" i="12" s="1"/>
  <c r="Q16" i="12"/>
  <c r="Q15" i="12" s="1"/>
  <c r="U16" i="12"/>
  <c r="U15" i="12" s="1"/>
  <c r="F17" i="12"/>
  <c r="G17" i="12"/>
  <c r="M17" i="12" s="1"/>
  <c r="I17" i="12"/>
  <c r="K17" i="12"/>
  <c r="O17" i="12"/>
  <c r="Q17" i="12"/>
  <c r="U17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2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U22" i="12"/>
  <c r="U21" i="12" s="1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6" i="12"/>
  <c r="G26" i="12"/>
  <c r="M26" i="12" s="1"/>
  <c r="I26" i="12"/>
  <c r="I25" i="12" s="1"/>
  <c r="K26" i="12"/>
  <c r="K25" i="12" s="1"/>
  <c r="O26" i="12"/>
  <c r="O25" i="12" s="1"/>
  <c r="Q26" i="12"/>
  <c r="Q25" i="12" s="1"/>
  <c r="U26" i="12"/>
  <c r="U25" i="12" s="1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G31" i="12"/>
  <c r="F32" i="12"/>
  <c r="G32" i="12"/>
  <c r="I32" i="12"/>
  <c r="I31" i="12" s="1"/>
  <c r="K32" i="12"/>
  <c r="K31" i="12" s="1"/>
  <c r="M32" i="12"/>
  <c r="M31" i="12" s="1"/>
  <c r="O32" i="12"/>
  <c r="O31" i="12" s="1"/>
  <c r="Q32" i="12"/>
  <c r="Q31" i="12" s="1"/>
  <c r="U32" i="12"/>
  <c r="U31" i="12" s="1"/>
  <c r="F33" i="12"/>
  <c r="G33" i="12"/>
  <c r="I33" i="12"/>
  <c r="K33" i="12"/>
  <c r="M33" i="12"/>
  <c r="O33" i="12"/>
  <c r="Q33" i="12"/>
  <c r="U33" i="12"/>
  <c r="F35" i="12"/>
  <c r="G35" i="12"/>
  <c r="G34" i="12" s="1"/>
  <c r="I35" i="12"/>
  <c r="I34" i="12" s="1"/>
  <c r="K35" i="12"/>
  <c r="K34" i="12" s="1"/>
  <c r="M35" i="12"/>
  <c r="M34" i="12" s="1"/>
  <c r="O35" i="12"/>
  <c r="O34" i="12" s="1"/>
  <c r="Q35" i="12"/>
  <c r="Q34" i="12" s="1"/>
  <c r="U35" i="12"/>
  <c r="U34" i="12" s="1"/>
  <c r="G36" i="12"/>
  <c r="F37" i="12"/>
  <c r="G37" i="12"/>
  <c r="I37" i="12"/>
  <c r="I36" i="12" s="1"/>
  <c r="K37" i="12"/>
  <c r="K36" i="12" s="1"/>
  <c r="M37" i="12"/>
  <c r="M36" i="12" s="1"/>
  <c r="O37" i="12"/>
  <c r="O36" i="12" s="1"/>
  <c r="Q37" i="12"/>
  <c r="Q36" i="12" s="1"/>
  <c r="U37" i="12"/>
  <c r="U36" i="12" s="1"/>
  <c r="F38" i="12"/>
  <c r="G38" i="12"/>
  <c r="I38" i="12"/>
  <c r="K38" i="12"/>
  <c r="M38" i="12"/>
  <c r="O38" i="12"/>
  <c r="Q38" i="12"/>
  <c r="U38" i="12"/>
  <c r="F39" i="12"/>
  <c r="G39" i="12"/>
  <c r="I39" i="12"/>
  <c r="K39" i="12"/>
  <c r="M39" i="12"/>
  <c r="O39" i="12"/>
  <c r="Q39" i="12"/>
  <c r="U39" i="12"/>
  <c r="F40" i="12"/>
  <c r="G40" i="12"/>
  <c r="I40" i="12"/>
  <c r="K40" i="12"/>
  <c r="M40" i="12"/>
  <c r="O40" i="12"/>
  <c r="Q40" i="12"/>
  <c r="U40" i="12"/>
  <c r="F41" i="12"/>
  <c r="G41" i="12"/>
  <c r="I41" i="12"/>
  <c r="K41" i="12"/>
  <c r="M41" i="12"/>
  <c r="O41" i="12"/>
  <c r="Q41" i="12"/>
  <c r="U41" i="12"/>
  <c r="F42" i="12"/>
  <c r="G42" i="12"/>
  <c r="I42" i="12"/>
  <c r="K42" i="12"/>
  <c r="M42" i="12"/>
  <c r="O42" i="12"/>
  <c r="Q42" i="12"/>
  <c r="U42" i="12"/>
  <c r="F43" i="12"/>
  <c r="G43" i="12"/>
  <c r="I43" i="12"/>
  <c r="K43" i="12"/>
  <c r="M43" i="12"/>
  <c r="O43" i="12"/>
  <c r="Q43" i="12"/>
  <c r="U43" i="12"/>
  <c r="I20" i="1"/>
  <c r="I19" i="1"/>
  <c r="I18" i="1"/>
  <c r="I17" i="1"/>
  <c r="I16" i="1"/>
  <c r="I54" i="1"/>
  <c r="G27" i="1"/>
  <c r="F40" i="1"/>
  <c r="G23" i="1" s="1"/>
  <c r="G40" i="1"/>
  <c r="G25" i="1" s="1"/>
  <c r="G26" i="1" s="1"/>
  <c r="H40" i="1"/>
  <c r="H39" i="1"/>
  <c r="I39" i="1" s="1"/>
  <c r="I40" i="1" s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24" i="1" l="1"/>
  <c r="G29" i="1" s="1"/>
  <c r="G28" i="1"/>
  <c r="M25" i="12"/>
  <c r="M15" i="12"/>
  <c r="G8" i="12"/>
  <c r="M9" i="12"/>
  <c r="M8" i="12" s="1"/>
  <c r="G21" i="12"/>
  <c r="G25" i="12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B5C00734-1C53-4BB2-B5EE-987B48336338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43C1EA6A-DF38-431D-AAA8-C582DED60831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C18D892-4ADE-495A-9B5C-BF3C15B6245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8367CFAA-D87E-405D-BC3E-095F4DEB0478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8B63564D-E9BA-43D8-8734-B63B037E6825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5EEB5FAB-7537-4F21-9FD7-AEB2C86A86E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<sst xmlns="http://schemas.openxmlformats.org/spreadsheetml/2006/main" count="285" uniqueCount="170">
  <si>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</si>
  <si>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</si>
  <si>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</si>
  <si>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</si>
  <si>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</si>
  <si>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</si>
  <si>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</si>
  <si>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</si>
  <si>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</si>
  <si>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</si>
  <si>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</si>
  <si>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</si>
  <si>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</si>
  <si>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</si>
  <si>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</si>
  <si>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</si>
  <si>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</si>
  <si>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</si>
  <si>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</si>
  <si>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</si>
  <si>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</si>
  <si>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</si>
  <si>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</si>
  <si>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</si>
  <si>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</si>
  <si>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</si>
  <si>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</si>
  <si>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</si>
  <si>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</si>
  <si>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</si>
  <si>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</si>
  <si>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</si>
  <si>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</si>
  <si>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</si>
  <si>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</si>
  <si>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</si>
  <si>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</si>
  <si>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</si>
  <si>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</si>
  <si>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</si>
  <si>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</si>
  <si>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</si>
  <si>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</si>
  <si>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Nejdek, ul. Osvětimská</t>
  </si>
  <si>
    <t>Rozpočet:</t>
  </si>
  <si>
    <t>Misto</t>
  </si>
  <si>
    <t>Nejdek, ul. Osvětimská - I. etapa - oprava povrchu komunikace</t>
  </si>
  <si>
    <t>Město Nejdek</t>
  </si>
  <si>
    <t>náměstí Karla IV. 239</t>
  </si>
  <si>
    <t>Nejdek</t>
  </si>
  <si>
    <t>36221</t>
  </si>
  <si>
    <t>00254801</t>
  </si>
  <si>
    <t>CZ00254801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</si>
  <si>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</si>
  <si>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</si>
  <si>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</si>
  <si>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</si>
  <si>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</si>
  <si>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</si>
  <si>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</si>
  <si>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</si>
  <si>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</si>
  <si>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</si>
  <si>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</si>
  <si>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</si>
  <si>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</si>
  <si>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</si>
  <si>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Vodorovná doprava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</si>
  <si>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</si>
  <si>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</si>
  <si>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</si>
  <si>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</si>
  <si>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</si>
  <si>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</si>
  <si>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</si>
  <si>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</si>
  <si>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</si>
  <si>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</si>
  <si>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</si>
  <si>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</si>
  <si>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</si>
  <si>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</si>
  <si>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</si>
  <si>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</si>
  <si>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</si>
  <si>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</si>
  <si>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</si>
  <si>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</si>
  <si>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</si>
  <si>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</si>
  <si>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</si>
  <si>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</si>
  <si>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</si>
  <si>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</si>
  <si>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</si>
  <si>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</si>
  <si>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</si>
  <si>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</si>
  <si>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</si>
  <si>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122202202R00</t>
  </si>
  <si>
    <t>Odkopávky pro silnice v hor. 3 do 1000 m3</t>
  </si>
  <si>
    <t>m3</t>
  </si>
  <si>
    <t>POL1_0</t>
  </si>
  <si>
    <t>122202209R00</t>
  </si>
  <si>
    <t>Příplatek za lepivost - odkop. pro silnice v hor.3</t>
  </si>
  <si>
    <t>162701105R00</t>
  </si>
  <si>
    <t>Vodorovné přemístění výkopku z hor.1-4 do 10000 m</t>
  </si>
  <si>
    <t>199000002R00</t>
  </si>
  <si>
    <t>Poplatek za skládku horniny 1- 4, č. dle katal. odpadů 17 05 04</t>
  </si>
  <si>
    <t>113151314R00</t>
  </si>
  <si>
    <t>Fréz.živič.krytu nad 500 m2, s překážkami, tl.5 cm</t>
  </si>
  <si>
    <t>m2</t>
  </si>
  <si>
    <t>181101102R00</t>
  </si>
  <si>
    <t>Úprava pláně v zářezech v hor. 1-4, se zhutněním</t>
  </si>
  <si>
    <t>599142111R00</t>
  </si>
  <si>
    <t>Úprava zálivky dil.spár hloubky do 4 cm š. do 4 cm</t>
  </si>
  <si>
    <t>m</t>
  </si>
  <si>
    <t>566904111R00</t>
  </si>
  <si>
    <t>Vyspravení podkladu kam.obal.asfaltem</t>
  </si>
  <si>
    <t>t</t>
  </si>
  <si>
    <t>sanace podkladní vrstvy komunikace, předpoklad 60% plochy (bude upřesněno při realizaci)</t>
  </si>
  <si>
    <t>POP</t>
  </si>
  <si>
    <t>573231127R00</t>
  </si>
  <si>
    <t>Postřik spojovací z KAE, množství zbytkového asfaltu 0,7 kg/m2</t>
  </si>
  <si>
    <t>577142212R00</t>
  </si>
  <si>
    <t>Beton asfalt. ACO 11, š.nad 3 m, 5 cm</t>
  </si>
  <si>
    <t>899331111R00</t>
  </si>
  <si>
    <t>Výšková úprava vstupu do 20 cm, zvýšení poklopu</t>
  </si>
  <si>
    <t>kus</t>
  </si>
  <si>
    <t>899231111R00</t>
  </si>
  <si>
    <t>Výšková úprava vstupu do 20 cm, zvýšení mříže</t>
  </si>
  <si>
    <t>899431111R00</t>
  </si>
  <si>
    <t>Výšková úprava do 20 cm, zvýšení krytu šoupěte</t>
  </si>
  <si>
    <t>917862111R00</t>
  </si>
  <si>
    <t>Osazení stojatého obrubníku betonového, s boční opěrou, do lože z betonu C 12/15</t>
  </si>
  <si>
    <t>59217020R</t>
  </si>
  <si>
    <t>Obrubník nájezdový betonový 148,5 x 145 x 1000 mm přírodní</t>
  </si>
  <si>
    <t>POL3_0</t>
  </si>
  <si>
    <t>59217021R</t>
  </si>
  <si>
    <t>Obrubník přechodový P betonový 150 x 250/145 x 975 mm přírodní</t>
  </si>
  <si>
    <t>59217022R</t>
  </si>
  <si>
    <t>Obrubník přechodový L betonový 150 x 250/145 x 975 mm přírodní</t>
  </si>
  <si>
    <t>919735112R00</t>
  </si>
  <si>
    <t>Řezání stávajícího živičného krytu tl. 5 - 10 cm</t>
  </si>
  <si>
    <t>979084216R00</t>
  </si>
  <si>
    <t>Vodorovná doprava vybour. hmot po suchu do 5 km</t>
  </si>
  <si>
    <t>979084219R00</t>
  </si>
  <si>
    <t>Příplatek k dopravě vybour.hmot za dalších 5 km</t>
  </si>
  <si>
    <t>998225311R00</t>
  </si>
  <si>
    <t>Přesun hmot, oprava komunikací, kryt živič. a bet.</t>
  </si>
  <si>
    <t>005111021R</t>
  </si>
  <si>
    <t>Vytyčení inženýrských sítí</t>
  </si>
  <si>
    <t>Soubor</t>
  </si>
  <si>
    <t>005211020R</t>
  </si>
  <si>
    <t>Ochrana stávaj. inženýrských sítí na staveništi</t>
  </si>
  <si>
    <t>005211030R</t>
  </si>
  <si>
    <t xml:space="preserve">Dočasná dopravní opatření </t>
  </si>
  <si>
    <t>005241020R</t>
  </si>
  <si>
    <t xml:space="preserve">Geodetické zaměření skutečného provedení  </t>
  </si>
  <si>
    <t>005121015R</t>
  </si>
  <si>
    <t>Vybudování zařízení staveniště pro JKSO 822</t>
  </si>
  <si>
    <t>005121025R</t>
  </si>
  <si>
    <t>Provoz zařízení staveniště pro JKSO 822</t>
  </si>
  <si>
    <t>005121035R</t>
  </si>
  <si>
    <t>Odstranění zařízení staveniště pro JKSO 822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</si>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</sst>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A4B7CBBF-339E-4B1F-BBC5-B454DA02398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434D3-C837-47EA-97E0-34E222D25109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49083-5DD5-4E0E-9C26-5B4025221347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L26" sqref="L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SUMIF(F47:F53,A16,I47:I53)+SUMIF(F47:F53,"PSU",I47:I53)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SUMIF(F47:F53,A17,I47:I53)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SUMIF(F47:F53,A18,I47:I53)</f>
        <v>0</v>
      </c>
      <c r="J18" s="82"/>
    </row>
    <row r="19" spans="1:10" ht="23.25" customHeight="1" x14ac:dyDescent="0.2">
      <c r="A19" s="192" t="s">
        <v>70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SUMIF(F47:F53,A19,I47:I53)</f>
        <v>0</v>
      </c>
      <c r="J19" s="82"/>
    </row>
    <row r="20" spans="1:10" ht="23.25" customHeight="1" x14ac:dyDescent="0.2">
      <c r="A20" s="192" t="s">
        <v>71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SUMIF(F47:F53,A20,I47:I53)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Pol'!AC45</f>
        <v>0</v>
      </c>
      <c r="G39" s="147">
        <f>'Rozpočet Pol'!AD45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56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Pol'!G15</f>
        <v>0</v>
      </c>
      <c r="J48" s="184"/>
    </row>
    <row r="49" spans="1:10" ht="25.5" customHeight="1" x14ac:dyDescent="0.2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Pol'!G21</f>
        <v>0</v>
      </c>
      <c r="J49" s="184"/>
    </row>
    <row r="50" spans="1:10" ht="25.5" customHeight="1" x14ac:dyDescent="0.2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Pol'!G25</f>
        <v>0</v>
      </c>
      <c r="J50" s="184"/>
    </row>
    <row r="51" spans="1:10" ht="25.5" customHeight="1" x14ac:dyDescent="0.2">
      <c r="A51" s="162"/>
      <c r="B51" s="165" t="s">
        <v>66</v>
      </c>
      <c r="C51" s="164" t="s">
        <v>67</v>
      </c>
      <c r="D51" s="166"/>
      <c r="E51" s="166"/>
      <c r="F51" s="182" t="s">
        <v>23</v>
      </c>
      <c r="G51" s="183"/>
      <c r="H51" s="183"/>
      <c r="I51" s="184">
        <f>'Rozpočet Pol'!G31</f>
        <v>0</v>
      </c>
      <c r="J51" s="184"/>
    </row>
    <row r="52" spans="1:10" ht="25.5" customHeight="1" x14ac:dyDescent="0.2">
      <c r="A52" s="162"/>
      <c r="B52" s="165" t="s">
        <v>68</v>
      </c>
      <c r="C52" s="164" t="s">
        <v>69</v>
      </c>
      <c r="D52" s="166"/>
      <c r="E52" s="166"/>
      <c r="F52" s="182" t="s">
        <v>23</v>
      </c>
      <c r="G52" s="183"/>
      <c r="H52" s="183"/>
      <c r="I52" s="184">
        <f>'Rozpočet Pol'!G34</f>
        <v>0</v>
      </c>
      <c r="J52" s="184"/>
    </row>
    <row r="53" spans="1:10" ht="25.5" customHeight="1" x14ac:dyDescent="0.2">
      <c r="A53" s="162"/>
      <c r="B53" s="176" t="s">
        <v>70</v>
      </c>
      <c r="C53" s="177" t="s">
        <v>26</v>
      </c>
      <c r="D53" s="178"/>
      <c r="E53" s="178"/>
      <c r="F53" s="185" t="s">
        <v>70</v>
      </c>
      <c r="G53" s="186"/>
      <c r="H53" s="186"/>
      <c r="I53" s="187">
        <f>'Rozpočet Pol'!G36</f>
        <v>0</v>
      </c>
      <c r="J53" s="187"/>
    </row>
    <row r="54" spans="1:10" ht="25.5" customHeight="1" x14ac:dyDescent="0.2">
      <c r="A54" s="163"/>
      <c r="B54" s="169" t="s">
        <v>1</v>
      </c>
      <c r="C54" s="169"/>
      <c r="D54" s="170"/>
      <c r="E54" s="170"/>
      <c r="F54" s="188"/>
      <c r="G54" s="189"/>
      <c r="H54" s="189"/>
      <c r="I54" s="190">
        <f>SUM(I47:I53)</f>
        <v>0</v>
      </c>
      <c r="J54" s="190"/>
    </row>
    <row r="55" spans="1:10" x14ac:dyDescent="0.2">
      <c r="F55" s="191"/>
      <c r="G55" s="129"/>
      <c r="H55" s="191"/>
      <c r="I55" s="129"/>
      <c r="J55" s="129"/>
    </row>
    <row r="56" spans="1:10" x14ac:dyDescent="0.2">
      <c r="F56" s="191"/>
      <c r="G56" s="129"/>
      <c r="H56" s="191"/>
      <c r="I56" s="129"/>
      <c r="J56" s="129"/>
    </row>
    <row r="57" spans="1:10" x14ac:dyDescent="0.2">
      <c r="F57" s="191"/>
      <c r="G57" s="129"/>
      <c r="H57" s="191"/>
      <c r="I57" s="129"/>
      <c r="J5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4:J54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9479B-6ED7-4898-AB17-1A662A67824D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F2029-287B-45CA-9254-87910F1A8B85}">
  <sheetPr>
    <outlinePr summaryBelow="0"/>
  </sheetPr>
  <dimension ref="A1:BH5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73</v>
      </c>
    </row>
    <row r="2" spans="1:60" ht="24.95" customHeight="1" x14ac:dyDescent="0.2">
      <c r="A2" s="201" t="s">
        <v>72</v>
      </c>
      <c r="B2" s="195"/>
      <c r="C2" s="196" t="s">
        <v>46</v>
      </c>
      <c r="D2" s="197"/>
      <c r="E2" s="197"/>
      <c r="F2" s="197"/>
      <c r="G2" s="203"/>
      <c r="AE2" t="s">
        <v>74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75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76</v>
      </c>
    </row>
    <row r="5" spans="1:60" hidden="1" x14ac:dyDescent="0.2">
      <c r="A5" s="205" t="s">
        <v>77</v>
      </c>
      <c r="B5" s="206"/>
      <c r="C5" s="207"/>
      <c r="D5" s="208"/>
      <c r="E5" s="208"/>
      <c r="F5" s="208"/>
      <c r="G5" s="209"/>
      <c r="AE5" t="s">
        <v>78</v>
      </c>
    </row>
    <row r="7" spans="1:60" ht="38.25" x14ac:dyDescent="0.2">
      <c r="A7" s="215" t="s">
        <v>79</v>
      </c>
      <c r="B7" s="216" t="s">
        <v>80</v>
      </c>
      <c r="C7" s="216" t="s">
        <v>81</v>
      </c>
      <c r="D7" s="215" t="s">
        <v>82</v>
      </c>
      <c r="E7" s="215" t="s">
        <v>83</v>
      </c>
      <c r="F7" s="210" t="s">
        <v>84</v>
      </c>
      <c r="G7" s="234" t="s">
        <v>28</v>
      </c>
      <c r="H7" s="235" t="s">
        <v>29</v>
      </c>
      <c r="I7" s="235" t="s">
        <v>85</v>
      </c>
      <c r="J7" s="235" t="s">
        <v>30</v>
      </c>
      <c r="K7" s="235" t="s">
        <v>86</v>
      </c>
      <c r="L7" s="235" t="s">
        <v>87</v>
      </c>
      <c r="M7" s="235" t="s">
        <v>88</v>
      </c>
      <c r="N7" s="235" t="s">
        <v>89</v>
      </c>
      <c r="O7" s="235" t="s">
        <v>90</v>
      </c>
      <c r="P7" s="235" t="s">
        <v>91</v>
      </c>
      <c r="Q7" s="235" t="s">
        <v>92</v>
      </c>
      <c r="R7" s="235" t="s">
        <v>93</v>
      </c>
      <c r="S7" s="235" t="s">
        <v>94</v>
      </c>
      <c r="T7" s="235" t="s">
        <v>95</v>
      </c>
      <c r="U7" s="218" t="s">
        <v>96</v>
      </c>
    </row>
    <row r="8" spans="1:60" x14ac:dyDescent="0.2">
      <c r="A8" s="236" t="s">
        <v>97</v>
      </c>
      <c r="B8" s="237" t="s">
        <v>58</v>
      </c>
      <c r="C8" s="238" t="s">
        <v>59</v>
      </c>
      <c r="D8" s="217"/>
      <c r="E8" s="239"/>
      <c r="F8" s="240"/>
      <c r="G8" s="240">
        <f>SUMIF(AE9:AE14,"&lt;&gt;NOR",G9:G14)</f>
        <v>0</v>
      </c>
      <c r="H8" s="240"/>
      <c r="I8" s="240">
        <f>SUM(I9:I14)</f>
        <v>0</v>
      </c>
      <c r="J8" s="240"/>
      <c r="K8" s="240">
        <f>SUM(K9:K14)</f>
        <v>0</v>
      </c>
      <c r="L8" s="240"/>
      <c r="M8" s="240">
        <f>SUM(M9:M14)</f>
        <v>0</v>
      </c>
      <c r="N8" s="217"/>
      <c r="O8" s="217">
        <f>SUM(O9:O14)</f>
        <v>0</v>
      </c>
      <c r="P8" s="217"/>
      <c r="Q8" s="217">
        <f>SUM(Q9:Q14)</f>
        <v>51.196199999999997</v>
      </c>
      <c r="R8" s="217"/>
      <c r="S8" s="217"/>
      <c r="T8" s="236"/>
      <c r="U8" s="217">
        <f>SUM(U9:U14)</f>
        <v>26.73</v>
      </c>
      <c r="AE8" t="s">
        <v>98</v>
      </c>
    </row>
    <row r="9" spans="1:60" outlineLevel="1" x14ac:dyDescent="0.2">
      <c r="A9" s="212">
        <v>1</v>
      </c>
      <c r="B9" s="219" t="s">
        <v>99</v>
      </c>
      <c r="C9" s="262" t="s">
        <v>100</v>
      </c>
      <c r="D9" s="221" t="s">
        <v>101</v>
      </c>
      <c r="E9" s="226">
        <v>6.72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0.223</v>
      </c>
      <c r="U9" s="221">
        <f>ROUND(E9*T9,2)</f>
        <v>1.5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102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9" t="s">
        <v>103</v>
      </c>
      <c r="C10" s="262" t="s">
        <v>104</v>
      </c>
      <c r="D10" s="221" t="s">
        <v>101</v>
      </c>
      <c r="E10" s="226">
        <v>6.72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8.7999999999999995E-2</v>
      </c>
      <c r="U10" s="221">
        <f>ROUND(E10*T10,2)</f>
        <v>0.59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102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12">
        <v>3</v>
      </c>
      <c r="B11" s="219" t="s">
        <v>105</v>
      </c>
      <c r="C11" s="262" t="s">
        <v>106</v>
      </c>
      <c r="D11" s="221" t="s">
        <v>101</v>
      </c>
      <c r="E11" s="226">
        <v>6.72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21</v>
      </c>
      <c r="M11" s="230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1.0999999999999999E-2</v>
      </c>
      <c r="U11" s="221">
        <f>ROUND(E11*T11,2)</f>
        <v>7.0000000000000007E-2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102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12">
        <v>4</v>
      </c>
      <c r="B12" s="219" t="s">
        <v>107</v>
      </c>
      <c r="C12" s="262" t="s">
        <v>108</v>
      </c>
      <c r="D12" s="221" t="s">
        <v>101</v>
      </c>
      <c r="E12" s="226">
        <v>6.72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21</v>
      </c>
      <c r="M12" s="230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0</v>
      </c>
      <c r="U12" s="221">
        <f>ROUND(E12*T12,2)</f>
        <v>0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102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9" t="s">
        <v>109</v>
      </c>
      <c r="C13" s="262" t="s">
        <v>110</v>
      </c>
      <c r="D13" s="221" t="s">
        <v>111</v>
      </c>
      <c r="E13" s="226">
        <v>465.42</v>
      </c>
      <c r="F13" s="229">
        <f>H13+J13</f>
        <v>0</v>
      </c>
      <c r="G13" s="230">
        <f>ROUND(E13*F13,2)</f>
        <v>0</v>
      </c>
      <c r="H13" s="230"/>
      <c r="I13" s="230">
        <f>ROUND(E13*H13,2)</f>
        <v>0</v>
      </c>
      <c r="J13" s="230"/>
      <c r="K13" s="230">
        <f>ROUND(E13*J13,2)</f>
        <v>0</v>
      </c>
      <c r="L13" s="230">
        <v>21</v>
      </c>
      <c r="M13" s="230">
        <f>G13*(1+L13/100)</f>
        <v>0</v>
      </c>
      <c r="N13" s="221">
        <v>0</v>
      </c>
      <c r="O13" s="221">
        <f>ROUND(E13*N13,5)</f>
        <v>0</v>
      </c>
      <c r="P13" s="221">
        <v>0.11</v>
      </c>
      <c r="Q13" s="221">
        <f>ROUND(E13*P13,5)</f>
        <v>51.196199999999997</v>
      </c>
      <c r="R13" s="221"/>
      <c r="S13" s="221"/>
      <c r="T13" s="222">
        <v>5.1499999999999997E-2</v>
      </c>
      <c r="U13" s="221">
        <f>ROUND(E13*T13,2)</f>
        <v>23.97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102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6</v>
      </c>
      <c r="B14" s="219" t="s">
        <v>112</v>
      </c>
      <c r="C14" s="262" t="s">
        <v>113</v>
      </c>
      <c r="D14" s="221" t="s">
        <v>111</v>
      </c>
      <c r="E14" s="226">
        <v>33.6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21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1.7999999999999999E-2</v>
      </c>
      <c r="U14" s="221">
        <f>ROUND(E14*T14,2)</f>
        <v>0.6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102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13" t="s">
        <v>97</v>
      </c>
      <c r="B15" s="220" t="s">
        <v>60</v>
      </c>
      <c r="C15" s="263" t="s">
        <v>61</v>
      </c>
      <c r="D15" s="223"/>
      <c r="E15" s="227"/>
      <c r="F15" s="231"/>
      <c r="G15" s="231">
        <f>SUMIF(AE16:AE20,"&lt;&gt;NOR",G16:G20)</f>
        <v>0</v>
      </c>
      <c r="H15" s="231"/>
      <c r="I15" s="231">
        <f>SUM(I16:I20)</f>
        <v>0</v>
      </c>
      <c r="J15" s="231"/>
      <c r="K15" s="231">
        <f>SUM(K16:K20)</f>
        <v>0</v>
      </c>
      <c r="L15" s="231"/>
      <c r="M15" s="231">
        <f>SUM(M16:M20)</f>
        <v>0</v>
      </c>
      <c r="N15" s="223"/>
      <c r="O15" s="223">
        <f>SUM(O16:O20)</f>
        <v>97.126020000000011</v>
      </c>
      <c r="P15" s="223"/>
      <c r="Q15" s="223">
        <f>SUM(Q16:Q20)</f>
        <v>0</v>
      </c>
      <c r="R15" s="223"/>
      <c r="S15" s="223"/>
      <c r="T15" s="224"/>
      <c r="U15" s="223">
        <f>SUM(U16:U20)</f>
        <v>28.15</v>
      </c>
      <c r="AE15" t="s">
        <v>98</v>
      </c>
    </row>
    <row r="16" spans="1:60" outlineLevel="1" x14ac:dyDescent="0.2">
      <c r="A16" s="212">
        <v>7</v>
      </c>
      <c r="B16" s="219" t="s">
        <v>114</v>
      </c>
      <c r="C16" s="262" t="s">
        <v>115</v>
      </c>
      <c r="D16" s="221" t="s">
        <v>116</v>
      </c>
      <c r="E16" s="226">
        <v>17</v>
      </c>
      <c r="F16" s="229">
        <f>H16+J16</f>
        <v>0</v>
      </c>
      <c r="G16" s="230">
        <f>ROUND(E16*F16,2)</f>
        <v>0</v>
      </c>
      <c r="H16" s="230"/>
      <c r="I16" s="230">
        <f>ROUND(E16*H16,2)</f>
        <v>0</v>
      </c>
      <c r="J16" s="230"/>
      <c r="K16" s="230">
        <f>ROUND(E16*J16,2)</f>
        <v>0</v>
      </c>
      <c r="L16" s="230">
        <v>21</v>
      </c>
      <c r="M16" s="230">
        <f>G16*(1+L16/100)</f>
        <v>0</v>
      </c>
      <c r="N16" s="221">
        <v>2.2399999999999998E-3</v>
      </c>
      <c r="O16" s="221">
        <f>ROUND(E16*N16,5)</f>
        <v>3.8080000000000003E-2</v>
      </c>
      <c r="P16" s="221">
        <v>0</v>
      </c>
      <c r="Q16" s="221">
        <f>ROUND(E16*P16,5)</f>
        <v>0</v>
      </c>
      <c r="R16" s="221"/>
      <c r="S16" s="221"/>
      <c r="T16" s="222">
        <v>0.129</v>
      </c>
      <c r="U16" s="221">
        <f>ROUND(E16*T16,2)</f>
        <v>2.19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102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8</v>
      </c>
      <c r="B17" s="219" t="s">
        <v>117</v>
      </c>
      <c r="C17" s="262" t="s">
        <v>118</v>
      </c>
      <c r="D17" s="221" t="s">
        <v>119</v>
      </c>
      <c r="E17" s="226">
        <v>37.584000000000003</v>
      </c>
      <c r="F17" s="229">
        <f>H17+J17</f>
        <v>0</v>
      </c>
      <c r="G17" s="230">
        <f>ROUND(E17*F17,2)</f>
        <v>0</v>
      </c>
      <c r="H17" s="230"/>
      <c r="I17" s="230">
        <f>ROUND(E17*H17,2)</f>
        <v>0</v>
      </c>
      <c r="J17" s="230"/>
      <c r="K17" s="230">
        <f>ROUND(E17*J17,2)</f>
        <v>0</v>
      </c>
      <c r="L17" s="230">
        <v>21</v>
      </c>
      <c r="M17" s="230">
        <f>G17*(1+L17/100)</f>
        <v>0</v>
      </c>
      <c r="N17" s="221">
        <v>1</v>
      </c>
      <c r="O17" s="221">
        <f>ROUND(E17*N17,5)</f>
        <v>37.584000000000003</v>
      </c>
      <c r="P17" s="221">
        <v>0</v>
      </c>
      <c r="Q17" s="221">
        <f>ROUND(E17*P17,5)</f>
        <v>0</v>
      </c>
      <c r="R17" s="221"/>
      <c r="S17" s="221"/>
      <c r="T17" s="222">
        <v>0.40600000000000003</v>
      </c>
      <c r="U17" s="221">
        <f>ROUND(E17*T17,2)</f>
        <v>15.26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102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9"/>
      <c r="C18" s="264" t="s">
        <v>120</v>
      </c>
      <c r="D18" s="225"/>
      <c r="E18" s="228"/>
      <c r="F18" s="232"/>
      <c r="G18" s="233"/>
      <c r="H18" s="230"/>
      <c r="I18" s="230"/>
      <c r="J18" s="230"/>
      <c r="K18" s="230"/>
      <c r="L18" s="230"/>
      <c r="M18" s="230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121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4" t="str">
        <f>C18</f>
        <v>sanace podkladní vrstvy komunikace, předpoklad 60% plochy (bude upřesněno při realizaci)</v>
      </c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12">
        <v>9</v>
      </c>
      <c r="B19" s="219" t="s">
        <v>122</v>
      </c>
      <c r="C19" s="262" t="s">
        <v>123</v>
      </c>
      <c r="D19" s="221" t="s">
        <v>111</v>
      </c>
      <c r="E19" s="226">
        <v>465.42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21</v>
      </c>
      <c r="M19" s="230">
        <f>G19*(1+L19/100)</f>
        <v>0</v>
      </c>
      <c r="N19" s="221">
        <v>6.9999999999999999E-4</v>
      </c>
      <c r="O19" s="221">
        <f>ROUND(E19*N19,5)</f>
        <v>0.32579000000000002</v>
      </c>
      <c r="P19" s="221">
        <v>0</v>
      </c>
      <c r="Q19" s="221">
        <f>ROUND(E19*P19,5)</f>
        <v>0</v>
      </c>
      <c r="R19" s="221"/>
      <c r="S19" s="221"/>
      <c r="T19" s="222">
        <v>2E-3</v>
      </c>
      <c r="U19" s="221">
        <f>ROUND(E19*T19,2)</f>
        <v>0.93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102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10</v>
      </c>
      <c r="B20" s="219" t="s">
        <v>124</v>
      </c>
      <c r="C20" s="262" t="s">
        <v>125</v>
      </c>
      <c r="D20" s="221" t="s">
        <v>111</v>
      </c>
      <c r="E20" s="226">
        <v>465.42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0.12715000000000001</v>
      </c>
      <c r="O20" s="221">
        <f>ROUND(E20*N20,5)</f>
        <v>59.178150000000002</v>
      </c>
      <c r="P20" s="221">
        <v>0</v>
      </c>
      <c r="Q20" s="221">
        <f>ROUND(E20*P20,5)</f>
        <v>0</v>
      </c>
      <c r="R20" s="221"/>
      <c r="S20" s="221"/>
      <c r="T20" s="222">
        <v>2.1000000000000001E-2</v>
      </c>
      <c r="U20" s="221">
        <f>ROUND(E20*T20,2)</f>
        <v>9.77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102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13" t="s">
        <v>97</v>
      </c>
      <c r="B21" s="220" t="s">
        <v>62</v>
      </c>
      <c r="C21" s="263" t="s">
        <v>63</v>
      </c>
      <c r="D21" s="223"/>
      <c r="E21" s="227"/>
      <c r="F21" s="231"/>
      <c r="G21" s="231">
        <f>SUMIF(AE22:AE24,"&lt;&gt;NOR",G22:G24)</f>
        <v>0</v>
      </c>
      <c r="H21" s="231"/>
      <c r="I21" s="231">
        <f>SUM(I22:I24)</f>
        <v>0</v>
      </c>
      <c r="J21" s="231"/>
      <c r="K21" s="231">
        <f>SUM(K22:K24)</f>
        <v>0</v>
      </c>
      <c r="L21" s="231"/>
      <c r="M21" s="231">
        <f>SUM(M22:M24)</f>
        <v>0</v>
      </c>
      <c r="N21" s="223"/>
      <c r="O21" s="223">
        <f>SUM(O22:O24)</f>
        <v>1.4965600000000001</v>
      </c>
      <c r="P21" s="223"/>
      <c r="Q21" s="223">
        <f>SUM(Q22:Q24)</f>
        <v>0</v>
      </c>
      <c r="R21" s="223"/>
      <c r="S21" s="223"/>
      <c r="T21" s="224"/>
      <c r="U21" s="223">
        <f>SUM(U22:U24)</f>
        <v>10.76</v>
      </c>
      <c r="AE21" t="s">
        <v>98</v>
      </c>
    </row>
    <row r="22" spans="1:60" outlineLevel="1" x14ac:dyDescent="0.2">
      <c r="A22" s="212">
        <v>11</v>
      </c>
      <c r="B22" s="219" t="s">
        <v>126</v>
      </c>
      <c r="C22" s="262" t="s">
        <v>127</v>
      </c>
      <c r="D22" s="221" t="s">
        <v>128</v>
      </c>
      <c r="E22" s="226">
        <v>1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0.43093999999999999</v>
      </c>
      <c r="O22" s="221">
        <f>ROUND(E22*N22,5)</f>
        <v>0.43093999999999999</v>
      </c>
      <c r="P22" s="221">
        <v>0</v>
      </c>
      <c r="Q22" s="221">
        <f>ROUND(E22*P22,5)</f>
        <v>0</v>
      </c>
      <c r="R22" s="221"/>
      <c r="S22" s="221"/>
      <c r="T22" s="222">
        <v>3.8170000000000002</v>
      </c>
      <c r="U22" s="221">
        <f>ROUND(E22*T22,2)</f>
        <v>3.82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102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12</v>
      </c>
      <c r="B23" s="219" t="s">
        <v>129</v>
      </c>
      <c r="C23" s="262" t="s">
        <v>130</v>
      </c>
      <c r="D23" s="221" t="s">
        <v>128</v>
      </c>
      <c r="E23" s="226">
        <v>1</v>
      </c>
      <c r="F23" s="229">
        <f>H23+J23</f>
        <v>0</v>
      </c>
      <c r="G23" s="230">
        <f>ROUND(E23*F23,2)</f>
        <v>0</v>
      </c>
      <c r="H23" s="230"/>
      <c r="I23" s="230">
        <f>ROUND(E23*H23,2)</f>
        <v>0</v>
      </c>
      <c r="J23" s="230"/>
      <c r="K23" s="230">
        <f>ROUND(E23*J23,2)</f>
        <v>0</v>
      </c>
      <c r="L23" s="230">
        <v>21</v>
      </c>
      <c r="M23" s="230">
        <f>G23*(1+L23/100)</f>
        <v>0</v>
      </c>
      <c r="N23" s="221">
        <v>0.43381999999999998</v>
      </c>
      <c r="O23" s="221">
        <f>ROUND(E23*N23,5)</f>
        <v>0.43381999999999998</v>
      </c>
      <c r="P23" s="221">
        <v>0</v>
      </c>
      <c r="Q23" s="221">
        <f>ROUND(E23*P23,5)</f>
        <v>0</v>
      </c>
      <c r="R23" s="221"/>
      <c r="S23" s="221"/>
      <c r="T23" s="222">
        <v>3.839</v>
      </c>
      <c r="U23" s="221">
        <f>ROUND(E23*T23,2)</f>
        <v>3.84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102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13</v>
      </c>
      <c r="B24" s="219" t="s">
        <v>131</v>
      </c>
      <c r="C24" s="262" t="s">
        <v>132</v>
      </c>
      <c r="D24" s="221" t="s">
        <v>128</v>
      </c>
      <c r="E24" s="226">
        <v>2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0.31590000000000001</v>
      </c>
      <c r="O24" s="221">
        <f>ROUND(E24*N24,5)</f>
        <v>0.63180000000000003</v>
      </c>
      <c r="P24" s="221">
        <v>0</v>
      </c>
      <c r="Q24" s="221">
        <f>ROUND(E24*P24,5)</f>
        <v>0</v>
      </c>
      <c r="R24" s="221"/>
      <c r="S24" s="221"/>
      <c r="T24" s="222">
        <v>1.5509999999999999</v>
      </c>
      <c r="U24" s="221">
        <f>ROUND(E24*T24,2)</f>
        <v>3.1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102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">
      <c r="A25" s="213" t="s">
        <v>97</v>
      </c>
      <c r="B25" s="220" t="s">
        <v>64</v>
      </c>
      <c r="C25" s="263" t="s">
        <v>65</v>
      </c>
      <c r="D25" s="223"/>
      <c r="E25" s="227"/>
      <c r="F25" s="231"/>
      <c r="G25" s="231">
        <f>SUMIF(AE26:AE30,"&lt;&gt;NOR",G26:G30)</f>
        <v>0</v>
      </c>
      <c r="H25" s="231"/>
      <c r="I25" s="231">
        <f>SUM(I26:I30)</f>
        <v>0</v>
      </c>
      <c r="J25" s="231"/>
      <c r="K25" s="231">
        <f>SUM(K26:K30)</f>
        <v>0</v>
      </c>
      <c r="L25" s="231"/>
      <c r="M25" s="231">
        <f>SUM(M26:M30)</f>
        <v>0</v>
      </c>
      <c r="N25" s="223"/>
      <c r="O25" s="223">
        <f>SUM(O26:O30)</f>
        <v>18.121050000000004</v>
      </c>
      <c r="P25" s="223"/>
      <c r="Q25" s="223">
        <f>SUM(Q26:Q30)</f>
        <v>0</v>
      </c>
      <c r="R25" s="223"/>
      <c r="S25" s="223"/>
      <c r="T25" s="224"/>
      <c r="U25" s="223">
        <f>SUM(U26:U30)</f>
        <v>25.52</v>
      </c>
      <c r="AE25" t="s">
        <v>98</v>
      </c>
    </row>
    <row r="26" spans="1:60" ht="22.5" outlineLevel="1" x14ac:dyDescent="0.2">
      <c r="A26" s="212">
        <v>14</v>
      </c>
      <c r="B26" s="219" t="s">
        <v>133</v>
      </c>
      <c r="C26" s="262" t="s">
        <v>134</v>
      </c>
      <c r="D26" s="221" t="s">
        <v>116</v>
      </c>
      <c r="E26" s="226">
        <v>91.5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21</v>
      </c>
      <c r="M26" s="230">
        <f>G26*(1+L26/100)</f>
        <v>0</v>
      </c>
      <c r="N26" s="221">
        <v>0.188</v>
      </c>
      <c r="O26" s="221">
        <f>ROUND(E26*N26,5)</f>
        <v>17.202000000000002</v>
      </c>
      <c r="P26" s="221">
        <v>0</v>
      </c>
      <c r="Q26" s="221">
        <f>ROUND(E26*P26,5)</f>
        <v>0</v>
      </c>
      <c r="R26" s="221"/>
      <c r="S26" s="221"/>
      <c r="T26" s="222">
        <v>0.27200000000000002</v>
      </c>
      <c r="U26" s="221">
        <f>ROUND(E26*T26,2)</f>
        <v>24.89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102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2">
        <v>15</v>
      </c>
      <c r="B27" s="219" t="s">
        <v>135</v>
      </c>
      <c r="C27" s="262" t="s">
        <v>136</v>
      </c>
      <c r="D27" s="221" t="s">
        <v>128</v>
      </c>
      <c r="E27" s="226">
        <v>16.5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21</v>
      </c>
      <c r="M27" s="230">
        <f>G27*(1+L27/100)</f>
        <v>0</v>
      </c>
      <c r="N27" s="221">
        <v>4.2099999999999999E-2</v>
      </c>
      <c r="O27" s="221">
        <f>ROUND(E27*N27,5)</f>
        <v>0.69464999999999999</v>
      </c>
      <c r="P27" s="221">
        <v>0</v>
      </c>
      <c r="Q27" s="221">
        <f>ROUND(E27*P27,5)</f>
        <v>0</v>
      </c>
      <c r="R27" s="221"/>
      <c r="S27" s="221"/>
      <c r="T27" s="222">
        <v>0</v>
      </c>
      <c r="U27" s="221">
        <f>ROUND(E27*T27,2)</f>
        <v>0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137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12">
        <v>16</v>
      </c>
      <c r="B28" s="219" t="s">
        <v>138</v>
      </c>
      <c r="C28" s="262" t="s">
        <v>139</v>
      </c>
      <c r="D28" s="221" t="s">
        <v>128</v>
      </c>
      <c r="E28" s="226">
        <v>2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21</v>
      </c>
      <c r="M28" s="230">
        <f>G28*(1+L28/100)</f>
        <v>0</v>
      </c>
      <c r="N28" s="221">
        <v>5.6099999999999997E-2</v>
      </c>
      <c r="O28" s="221">
        <f>ROUND(E28*N28,5)</f>
        <v>0.11219999999999999</v>
      </c>
      <c r="P28" s="221">
        <v>0</v>
      </c>
      <c r="Q28" s="221">
        <f>ROUND(E28*P28,5)</f>
        <v>0</v>
      </c>
      <c r="R28" s="221"/>
      <c r="S28" s="221"/>
      <c r="T28" s="222">
        <v>0</v>
      </c>
      <c r="U28" s="221">
        <f>ROUND(E28*T28,2)</f>
        <v>0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137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12">
        <v>17</v>
      </c>
      <c r="B29" s="219" t="s">
        <v>140</v>
      </c>
      <c r="C29" s="262" t="s">
        <v>141</v>
      </c>
      <c r="D29" s="221" t="s">
        <v>128</v>
      </c>
      <c r="E29" s="226">
        <v>2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21</v>
      </c>
      <c r="M29" s="230">
        <f>G29*(1+L29/100)</f>
        <v>0</v>
      </c>
      <c r="N29" s="221">
        <v>5.6099999999999997E-2</v>
      </c>
      <c r="O29" s="221">
        <f>ROUND(E29*N29,5)</f>
        <v>0.11219999999999999</v>
      </c>
      <c r="P29" s="221">
        <v>0</v>
      </c>
      <c r="Q29" s="221">
        <f>ROUND(E29*P29,5)</f>
        <v>0</v>
      </c>
      <c r="R29" s="221"/>
      <c r="S29" s="221"/>
      <c r="T29" s="222">
        <v>0</v>
      </c>
      <c r="U29" s="221">
        <f>ROUND(E29*T29,2)</f>
        <v>0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137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18</v>
      </c>
      <c r="B30" s="219" t="s">
        <v>142</v>
      </c>
      <c r="C30" s="262" t="s">
        <v>143</v>
      </c>
      <c r="D30" s="221" t="s">
        <v>116</v>
      </c>
      <c r="E30" s="226">
        <v>17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3.6999999999999998E-2</v>
      </c>
      <c r="U30" s="221">
        <f>ROUND(E30*T30,2)</f>
        <v>0.63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102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13" t="s">
        <v>97</v>
      </c>
      <c r="B31" s="220" t="s">
        <v>66</v>
      </c>
      <c r="C31" s="263" t="s">
        <v>67</v>
      </c>
      <c r="D31" s="223"/>
      <c r="E31" s="227"/>
      <c r="F31" s="231"/>
      <c r="G31" s="231">
        <f>SUMIF(AE32:AE33,"&lt;&gt;NOR",G32:G33)</f>
        <v>0</v>
      </c>
      <c r="H31" s="231"/>
      <c r="I31" s="231">
        <f>SUM(I32:I33)</f>
        <v>0</v>
      </c>
      <c r="J31" s="231"/>
      <c r="K31" s="231">
        <f>SUM(K32:K33)</f>
        <v>0</v>
      </c>
      <c r="L31" s="231"/>
      <c r="M31" s="231">
        <f>SUM(M32:M33)</f>
        <v>0</v>
      </c>
      <c r="N31" s="223"/>
      <c r="O31" s="223">
        <f>SUM(O32:O33)</f>
        <v>0</v>
      </c>
      <c r="P31" s="223"/>
      <c r="Q31" s="223">
        <f>SUM(Q32:Q33)</f>
        <v>0</v>
      </c>
      <c r="R31" s="223"/>
      <c r="S31" s="223"/>
      <c r="T31" s="224"/>
      <c r="U31" s="223">
        <f>SUM(U32:U33)</f>
        <v>35.22</v>
      </c>
      <c r="AE31" t="s">
        <v>98</v>
      </c>
    </row>
    <row r="32" spans="1:60" outlineLevel="1" x14ac:dyDescent="0.2">
      <c r="A32" s="212">
        <v>19</v>
      </c>
      <c r="B32" s="219" t="s">
        <v>144</v>
      </c>
      <c r="C32" s="262" t="s">
        <v>145</v>
      </c>
      <c r="D32" s="221" t="s">
        <v>119</v>
      </c>
      <c r="E32" s="226">
        <v>51.196199999999997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21</v>
      </c>
      <c r="M32" s="230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0.68799999999999994</v>
      </c>
      <c r="U32" s="221">
        <f>ROUND(E32*T32,2)</f>
        <v>35.22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102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20</v>
      </c>
      <c r="B33" s="219" t="s">
        <v>146</v>
      </c>
      <c r="C33" s="262" t="s">
        <v>147</v>
      </c>
      <c r="D33" s="221" t="s">
        <v>119</v>
      </c>
      <c r="E33" s="226">
        <v>51.196199999999997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21</v>
      </c>
      <c r="M33" s="230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102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x14ac:dyDescent="0.2">
      <c r="A34" s="213" t="s">
        <v>97</v>
      </c>
      <c r="B34" s="220" t="s">
        <v>68</v>
      </c>
      <c r="C34" s="263" t="s">
        <v>69</v>
      </c>
      <c r="D34" s="223"/>
      <c r="E34" s="227"/>
      <c r="F34" s="231"/>
      <c r="G34" s="231">
        <f>SUMIF(AE35:AE35,"&lt;&gt;NOR",G35:G35)</f>
        <v>0</v>
      </c>
      <c r="H34" s="231"/>
      <c r="I34" s="231">
        <f>SUM(I35:I35)</f>
        <v>0</v>
      </c>
      <c r="J34" s="231"/>
      <c r="K34" s="231">
        <f>SUM(K35:K35)</f>
        <v>0</v>
      </c>
      <c r="L34" s="231"/>
      <c r="M34" s="231">
        <f>SUM(M35:M35)</f>
        <v>0</v>
      </c>
      <c r="N34" s="223"/>
      <c r="O34" s="223">
        <f>SUM(O35:O35)</f>
        <v>0</v>
      </c>
      <c r="P34" s="223"/>
      <c r="Q34" s="223">
        <f>SUM(Q35:Q35)</f>
        <v>0</v>
      </c>
      <c r="R34" s="223"/>
      <c r="S34" s="223"/>
      <c r="T34" s="224"/>
      <c r="U34" s="223">
        <f>SUM(U35:U35)</f>
        <v>0</v>
      </c>
      <c r="AE34" t="s">
        <v>98</v>
      </c>
    </row>
    <row r="35" spans="1:60" outlineLevel="1" x14ac:dyDescent="0.2">
      <c r="A35" s="212">
        <v>21</v>
      </c>
      <c r="B35" s="219" t="s">
        <v>148</v>
      </c>
      <c r="C35" s="262" t="s">
        <v>149</v>
      </c>
      <c r="D35" s="221" t="s">
        <v>119</v>
      </c>
      <c r="E35" s="226">
        <v>116.74363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21</v>
      </c>
      <c r="M35" s="230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102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x14ac:dyDescent="0.2">
      <c r="A36" s="213" t="s">
        <v>97</v>
      </c>
      <c r="B36" s="220" t="s">
        <v>70</v>
      </c>
      <c r="C36" s="263" t="s">
        <v>26</v>
      </c>
      <c r="D36" s="223"/>
      <c r="E36" s="227"/>
      <c r="F36" s="231"/>
      <c r="G36" s="231">
        <f>SUMIF(AE37:AE43,"&lt;&gt;NOR",G37:G43)</f>
        <v>0</v>
      </c>
      <c r="H36" s="231"/>
      <c r="I36" s="231">
        <f>SUM(I37:I43)</f>
        <v>0</v>
      </c>
      <c r="J36" s="231"/>
      <c r="K36" s="231">
        <f>SUM(K37:K43)</f>
        <v>0</v>
      </c>
      <c r="L36" s="231"/>
      <c r="M36" s="231">
        <f>SUM(M37:M43)</f>
        <v>0</v>
      </c>
      <c r="N36" s="223"/>
      <c r="O36" s="223">
        <f>SUM(O37:O43)</f>
        <v>0</v>
      </c>
      <c r="P36" s="223"/>
      <c r="Q36" s="223">
        <f>SUM(Q37:Q43)</f>
        <v>0</v>
      </c>
      <c r="R36" s="223"/>
      <c r="S36" s="223"/>
      <c r="T36" s="224"/>
      <c r="U36" s="223">
        <f>SUM(U37:U43)</f>
        <v>0</v>
      </c>
      <c r="AE36" t="s">
        <v>98</v>
      </c>
    </row>
    <row r="37" spans="1:60" outlineLevel="1" x14ac:dyDescent="0.2">
      <c r="A37" s="212">
        <v>22</v>
      </c>
      <c r="B37" s="219" t="s">
        <v>150</v>
      </c>
      <c r="C37" s="262" t="s">
        <v>151</v>
      </c>
      <c r="D37" s="221" t="s">
        <v>152</v>
      </c>
      <c r="E37" s="226">
        <v>1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21</v>
      </c>
      <c r="M37" s="230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0</v>
      </c>
      <c r="U37" s="221">
        <f>ROUND(E37*T37,2)</f>
        <v>0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102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23</v>
      </c>
      <c r="B38" s="219" t="s">
        <v>153</v>
      </c>
      <c r="C38" s="262" t="s">
        <v>154</v>
      </c>
      <c r="D38" s="221" t="s">
        <v>152</v>
      </c>
      <c r="E38" s="226">
        <v>1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21</v>
      </c>
      <c r="M38" s="230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102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24</v>
      </c>
      <c r="B39" s="219" t="s">
        <v>155</v>
      </c>
      <c r="C39" s="262" t="s">
        <v>156</v>
      </c>
      <c r="D39" s="221" t="s">
        <v>152</v>
      </c>
      <c r="E39" s="226">
        <v>1</v>
      </c>
      <c r="F39" s="229">
        <f>H39+J39</f>
        <v>0</v>
      </c>
      <c r="G39" s="230">
        <f>ROUND(E39*F39,2)</f>
        <v>0</v>
      </c>
      <c r="H39" s="230"/>
      <c r="I39" s="230">
        <f>ROUND(E39*H39,2)</f>
        <v>0</v>
      </c>
      <c r="J39" s="230"/>
      <c r="K39" s="230">
        <f>ROUND(E39*J39,2)</f>
        <v>0</v>
      </c>
      <c r="L39" s="230">
        <v>21</v>
      </c>
      <c r="M39" s="230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102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25</v>
      </c>
      <c r="B40" s="219" t="s">
        <v>157</v>
      </c>
      <c r="C40" s="262" t="s">
        <v>158</v>
      </c>
      <c r="D40" s="221" t="s">
        <v>152</v>
      </c>
      <c r="E40" s="226">
        <v>1</v>
      </c>
      <c r="F40" s="229">
        <f>H40+J40</f>
        <v>0</v>
      </c>
      <c r="G40" s="230">
        <f>ROUND(E40*F40,2)</f>
        <v>0</v>
      </c>
      <c r="H40" s="230"/>
      <c r="I40" s="230">
        <f>ROUND(E40*H40,2)</f>
        <v>0</v>
      </c>
      <c r="J40" s="230"/>
      <c r="K40" s="230">
        <f>ROUND(E40*J40,2)</f>
        <v>0</v>
      </c>
      <c r="L40" s="230">
        <v>21</v>
      </c>
      <c r="M40" s="230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0</v>
      </c>
      <c r="U40" s="221">
        <f>ROUND(E40*T40,2)</f>
        <v>0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102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26</v>
      </c>
      <c r="B41" s="219" t="s">
        <v>159</v>
      </c>
      <c r="C41" s="262" t="s">
        <v>160</v>
      </c>
      <c r="D41" s="221" t="s">
        <v>152</v>
      </c>
      <c r="E41" s="226">
        <v>1</v>
      </c>
      <c r="F41" s="229">
        <f>H41+J41</f>
        <v>0</v>
      </c>
      <c r="G41" s="230">
        <f>ROUND(E41*F41,2)</f>
        <v>0</v>
      </c>
      <c r="H41" s="230"/>
      <c r="I41" s="230">
        <f>ROUND(E41*H41,2)</f>
        <v>0</v>
      </c>
      <c r="J41" s="230"/>
      <c r="K41" s="230">
        <f>ROUND(E41*J41,2)</f>
        <v>0</v>
      </c>
      <c r="L41" s="230">
        <v>21</v>
      </c>
      <c r="M41" s="230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102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27</v>
      </c>
      <c r="B42" s="219" t="s">
        <v>161</v>
      </c>
      <c r="C42" s="262" t="s">
        <v>162</v>
      </c>
      <c r="D42" s="221" t="s">
        <v>152</v>
      </c>
      <c r="E42" s="226">
        <v>1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21</v>
      </c>
      <c r="M42" s="230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102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1">
        <v>28</v>
      </c>
      <c r="B43" s="242" t="s">
        <v>163</v>
      </c>
      <c r="C43" s="265" t="s">
        <v>164</v>
      </c>
      <c r="D43" s="243" t="s">
        <v>152</v>
      </c>
      <c r="E43" s="244">
        <v>1</v>
      </c>
      <c r="F43" s="245">
        <f>H43+J43</f>
        <v>0</v>
      </c>
      <c r="G43" s="246">
        <f>ROUND(E43*F43,2)</f>
        <v>0</v>
      </c>
      <c r="H43" s="246"/>
      <c r="I43" s="246">
        <f>ROUND(E43*H43,2)</f>
        <v>0</v>
      </c>
      <c r="J43" s="246"/>
      <c r="K43" s="246">
        <f>ROUND(E43*J43,2)</f>
        <v>0</v>
      </c>
      <c r="L43" s="246">
        <v>21</v>
      </c>
      <c r="M43" s="246">
        <f>G43*(1+L43/100)</f>
        <v>0</v>
      </c>
      <c r="N43" s="243">
        <v>0</v>
      </c>
      <c r="O43" s="243">
        <f>ROUND(E43*N43,5)</f>
        <v>0</v>
      </c>
      <c r="P43" s="243">
        <v>0</v>
      </c>
      <c r="Q43" s="243">
        <f>ROUND(E43*P43,5)</f>
        <v>0</v>
      </c>
      <c r="R43" s="243"/>
      <c r="S43" s="243"/>
      <c r="T43" s="247">
        <v>0</v>
      </c>
      <c r="U43" s="243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102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6"/>
      <c r="B44" s="7" t="s">
        <v>165</v>
      </c>
      <c r="C44" s="266" t="s">
        <v>165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12</v>
      </c>
      <c r="AD44">
        <v>21</v>
      </c>
    </row>
    <row r="45" spans="1:60" x14ac:dyDescent="0.2">
      <c r="A45" s="248"/>
      <c r="B45" s="249" t="s">
        <v>28</v>
      </c>
      <c r="C45" s="267" t="s">
        <v>165</v>
      </c>
      <c r="D45" s="250"/>
      <c r="E45" s="250"/>
      <c r="F45" s="250"/>
      <c r="G45" s="261">
        <f>G8+G15+G21+G25+G31+G34+G36</f>
        <v>0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C45">
        <f>SUMIF(L7:L43,AC44,G7:G43)</f>
        <v>0</v>
      </c>
      <c r="AD45">
        <f>SUMIF(L7:L43,AD44,G7:G43)</f>
        <v>0</v>
      </c>
      <c r="AE45" t="s">
        <v>166</v>
      </c>
    </row>
    <row r="46" spans="1:60" x14ac:dyDescent="0.2">
      <c r="A46" s="6"/>
      <c r="B46" s="7" t="s">
        <v>165</v>
      </c>
      <c r="C46" s="266" t="s">
        <v>165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6"/>
      <c r="B47" s="7" t="s">
        <v>165</v>
      </c>
      <c r="C47" s="266" t="s">
        <v>165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51" t="s">
        <v>167</v>
      </c>
      <c r="B48" s="251"/>
      <c r="C48" s="26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52"/>
      <c r="B49" s="253"/>
      <c r="C49" s="269"/>
      <c r="D49" s="253"/>
      <c r="E49" s="253"/>
      <c r="F49" s="253"/>
      <c r="G49" s="254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E49" t="s">
        <v>168</v>
      </c>
    </row>
    <row r="50" spans="1:31" x14ac:dyDescent="0.2">
      <c r="A50" s="255"/>
      <c r="B50" s="256"/>
      <c r="C50" s="270"/>
      <c r="D50" s="256"/>
      <c r="E50" s="256"/>
      <c r="F50" s="256"/>
      <c r="G50" s="257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55"/>
      <c r="B51" s="256"/>
      <c r="C51" s="270"/>
      <c r="D51" s="256"/>
      <c r="E51" s="256"/>
      <c r="F51" s="256"/>
      <c r="G51" s="257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55"/>
      <c r="B52" s="256"/>
      <c r="C52" s="270"/>
      <c r="D52" s="256"/>
      <c r="E52" s="256"/>
      <c r="F52" s="256"/>
      <c r="G52" s="257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58"/>
      <c r="B53" s="259"/>
      <c r="C53" s="271"/>
      <c r="D53" s="259"/>
      <c r="E53" s="259"/>
      <c r="F53" s="259"/>
      <c r="G53" s="2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6"/>
      <c r="B54" s="7" t="s">
        <v>165</v>
      </c>
      <c r="C54" s="266" t="s">
        <v>165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C55" s="272"/>
      <c r="AE55" t="s">
        <v>169</v>
      </c>
    </row>
  </sheetData>
  <mergeCells count="7">
    <mergeCell ref="A49:G53"/>
    <mergeCell ref="A1:G1"/>
    <mergeCell ref="C2:G2"/>
    <mergeCell ref="C3:G3"/>
    <mergeCell ref="C4:G4"/>
    <mergeCell ref="C18:G18"/>
    <mergeCell ref="A48:C48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Koryta</dc:creator>
  <cp:lastModifiedBy>David Koryta</cp:lastModifiedBy>
  <cp:lastPrinted>2014-02-28T09:52:57Z</cp:lastPrinted>
  <dcterms:created xsi:type="dcterms:W3CDTF">2009-04-08T07:15:50Z</dcterms:created>
  <dcterms:modified xsi:type="dcterms:W3CDTF">2025-04-28T16:13:54Z</dcterms:modified>
</cp:coreProperties>
</file>