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231"/>
  <workbookPr/>
  <bookViews>
    <workbookView xWindow="65416" yWindow="65416" windowWidth="29040" windowHeight="15840" activeTab="1"/>
  </bookViews>
  <sheets>
    <sheet name="Rekapitulace stavby" sheetId="1" r:id="rId1"/>
    <sheet name="SONA6593 - Víceúčelové hř..." sheetId="2" r:id="rId2"/>
  </sheets>
  <definedNames>
    <definedName name="_xlnm._FilterDatabase" localSheetId="1" hidden="1">'SONA6593 - Víceúčelové hř...'!$C$127:$K$270</definedName>
    <definedName name="_xlnm.Print_Area" localSheetId="0">'Rekapitulace stavby'!$D$4:$AO$76,'Rekapitulace stavby'!$C$82:$AQ$96</definedName>
    <definedName name="_xlnm.Print_Area" localSheetId="1">'SONA6593 - Víceúčelové hř...'!$C$4:$J$37,'SONA6593 - Víceúčelové hř...'!$C$50:$J$76,'SONA6593 - Víceúčelové hř...'!$C$82:$J$111,'SONA6593 - Víceúčelové hř...'!$C$117:$K$270</definedName>
    <definedName name="_xlnm.Print_Titles" localSheetId="0">'Rekapitulace stavby'!$92:$92</definedName>
    <definedName name="_xlnm.Print_Titles" localSheetId="1">'SONA6593 - Víceúčelové hř...'!$127:$127</definedName>
  </definedNames>
  <calcPr calcId="181029"/>
</workbook>
</file>

<file path=xl/sharedStrings.xml><?xml version="1.0" encoding="utf-8"?>
<sst xmlns="http://schemas.openxmlformats.org/spreadsheetml/2006/main" count="1873" uniqueCount="457">
  <si>
    <t>Export Komplet</t>
  </si>
  <si>
    <t/>
  </si>
  <si>
    <t>2.0</t>
  </si>
  <si>
    <t>ZAMOK</t>
  </si>
  <si>
    <t>False</t>
  </si>
  <si>
    <t>{8e20f737-1515-46fd-862c-7ce91118d34e}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</si>
  <si>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</si>
  <si>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</si>
  <si>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</si>
  <si>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</si>
  <si>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</si>
  <si>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</si>
  <si>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</si>
  <si>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SONA6593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</si>
  <si>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</si>
  <si>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</si>
  <si>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Víceúčelové hřiště Pozorka u Nejdku, p.p.č.1471/4 Pozorka u Nejdku</t>
  </si>
  <si>
    <t>KSO:</t>
  </si>
  <si>
    <t>CC-CZ:</t>
  </si>
  <si>
    <t>Místo:</t>
  </si>
  <si>
    <t xml:space="preserve"> </t>
  </si>
  <si>
    <t>Datum:</t>
  </si>
  <si>
    <t>16. 10. 2020</t>
  </si>
  <si>
    <t>Zadavatel:</t>
  </si>
  <si>
    <t>IČ:</t>
  </si>
  <si>
    <t>Město Nejdek</t>
  </si>
  <si>
    <t>DIČ:</t>
  </si>
  <si>
    <t>Uchazeč:</t>
  </si>
  <si>
    <t>Vyplň údaj</t>
  </si>
  <si>
    <t>Projektant:</t>
  </si>
  <si>
    <t>BPO s.r.o.Ostrov</t>
  </si>
  <si>
    <t>True</t>
  </si>
  <si>
    <t>Zpracovatel:</t>
  </si>
  <si>
    <t>Neubauerová Soňa, SK-Projekt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</si>
  <si>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</si>
  <si>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</si>
  <si>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</si>
  <si>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</si>
  <si>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</si>
  <si>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</si>
  <si>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</si>
  <si>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</si>
  <si>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</si>
  <si>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</si>
  <si>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</si>
  <si>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</si>
  <si>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</si>
  <si>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</si>
  <si>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</si>
  <si>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</si>
  <si>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</si>
  <si>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</si>
  <si>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</si>
  <si>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</si>
  <si>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</si>
  <si>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</si>
  <si>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</si>
  <si>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</si>
  <si>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</si>
  <si>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</si>
  <si>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</si>
  <si>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</si>
  <si>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</si>
  <si>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</si>
  <si>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</si>
  <si>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</si>
  <si>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</si>
  <si>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</si>
  <si>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</si>
  <si>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</si>
  <si>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</si>
  <si>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</si>
  <si>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</si>
  <si>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</si>
  <si>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</si>
  <si>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</si>
  <si>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</si>
  <si>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</si>
  <si>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</si>
  <si>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</si>
  <si>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</si>
  <si>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</si>
  <si>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</si>
  <si>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</si>
  <si>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</si>
  <si>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</si>
  <si>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</si>
  <si>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</si>
  <si>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</si>
  <si>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</si>
  <si>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</si>
  <si>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</si>
  <si>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21 - Úprava podloží a základové spáry</t>
  </si>
  <si>
    <t xml:space="preserve">    3 - Svislé a kompletní konstrukce</t>
  </si>
  <si>
    <t xml:space="preserve">    5-1 - Konstrukce hřiště</t>
  </si>
  <si>
    <t xml:space="preserve">    5-2 - Konstrukce plochy z betonové dlažby</t>
  </si>
  <si>
    <t xml:space="preserve">    5-3 - Sanace pláně</t>
  </si>
  <si>
    <t xml:space="preserve">    8 - Trubní vedení</t>
  </si>
  <si>
    <t xml:space="preserve">    91 - Doplňující konstrukce a práce pozemních komunikací, letišť a ploch</t>
  </si>
  <si>
    <t xml:space="preserve">    93 - Různé dokončovací konstrukce a práce inženýrských staveb</t>
  </si>
  <si>
    <t xml:space="preserve">    998 - Přesun hmot</t>
  </si>
  <si>
    <t xml:space="preserve">    VYB - Vybavení</t>
  </si>
  <si>
    <t>PSV - Práce a dodávky PSV</t>
  </si>
  <si>
    <t xml:space="preserve">    762 - Konstrukce tesařské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</si>
  <si>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</si>
  <si>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</si>
  <si>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</si>
  <si>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</si>
  <si>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</si>
  <si>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</si>
  <si>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</si>
  <si>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</si>
  <si>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</si>
  <si>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</si>
  <si>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</si>
  <si>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</si>
  <si>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</si>
  <si>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</si>
  <si>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</si>
  <si>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</si>
  <si>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</si>
  <si>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</si>
  <si>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</si>
  <si>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122251104</t>
  </si>
  <si>
    <t>Odkopávky a prokopávky nezapažené v hornině třídy těžitelnosti I, skupiny 3 objem do 500 m3 strojně</t>
  </si>
  <si>
    <t>m3</t>
  </si>
  <si>
    <t>CS ÚRS 2020 02</t>
  </si>
  <si>
    <t>4</t>
  </si>
  <si>
    <t>-1964235766</t>
  </si>
  <si>
    <t>VV</t>
  </si>
  <si>
    <t>pro konstrukci hřiště a chodníku</t>
  </si>
  <si>
    <t>115+61*0,24</t>
  </si>
  <si>
    <t>pro sanaci</t>
  </si>
  <si>
    <t>321*0,15</t>
  </si>
  <si>
    <t>0,21</t>
  </si>
  <si>
    <t>Součet</t>
  </si>
  <si>
    <t>171151131</t>
  </si>
  <si>
    <t>Uložení sypaniny z hornin nesoudržných a soudržných střídavě do násypů zhutněných strojně</t>
  </si>
  <si>
    <t>1186399665</t>
  </si>
  <si>
    <t>3</t>
  </si>
  <si>
    <t>131251201</t>
  </si>
  <si>
    <t>Hloubení jam zapažených v hornině třídy těžitelnosti I, skupiny 3 objem do 20 m3 strojně</t>
  </si>
  <si>
    <t>17891422</t>
  </si>
  <si>
    <t>vsakovací jáma</t>
  </si>
  <si>
    <t>3,0*3,0*2,0</t>
  </si>
  <si>
    <t>151101201</t>
  </si>
  <si>
    <t>Zřízení příložného pažení stěn výkopu hl do 4 m</t>
  </si>
  <si>
    <t>m2</t>
  </si>
  <si>
    <t>131671162</t>
  </si>
  <si>
    <t>pro vsakovací jámu</t>
  </si>
  <si>
    <t>2,0*3,0*4</t>
  </si>
  <si>
    <t>5</t>
  </si>
  <si>
    <t>151101211</t>
  </si>
  <si>
    <t>Odstranění příložného pažení stěn hl do 4 m</t>
  </si>
  <si>
    <t>1019038743</t>
  </si>
  <si>
    <t>6</t>
  </si>
  <si>
    <t>151101301</t>
  </si>
  <si>
    <t>Zřízení rozepření stěn při pažení příložném hl do 4 m</t>
  </si>
  <si>
    <t>-1734296552</t>
  </si>
  <si>
    <t>7</t>
  </si>
  <si>
    <t>151101311</t>
  </si>
  <si>
    <t>Odstranění rozepření stěn při pažení příložném hl do 4 m</t>
  </si>
  <si>
    <t>-349491927</t>
  </si>
  <si>
    <t>8</t>
  </si>
  <si>
    <t>132251102</t>
  </si>
  <si>
    <t>Hloubení rýh nezapažených  š do 800 mm v hornině třídy těžitelnosti I, skupiny 3 objem do 50 m3 strojně</t>
  </si>
  <si>
    <t>-675153984</t>
  </si>
  <si>
    <t>pro vsakovací drén po obvodu</t>
  </si>
  <si>
    <t>0,50*0,50*74</t>
  </si>
  <si>
    <t>pro vsakovací drén 2x příčně</t>
  </si>
  <si>
    <t>0,30*0,30*24</t>
  </si>
  <si>
    <t>0,34</t>
  </si>
  <si>
    <t>9</t>
  </si>
  <si>
    <t>133251101</t>
  </si>
  <si>
    <t>Hloubení šachet nezapažených v hornině třídy těžitelnosti I, skupiny 3 objem do 20 m3</t>
  </si>
  <si>
    <t>926070403</t>
  </si>
  <si>
    <t>pro patky a vzpěry oplocení</t>
  </si>
  <si>
    <t>3,14*0,2*0,2*1,0*(33+10)</t>
  </si>
  <si>
    <t>10</t>
  </si>
  <si>
    <t>174151101</t>
  </si>
  <si>
    <t>Zásyp jam, šachet rýh nebo kolem objektů sypaninou se zhutněním</t>
  </si>
  <si>
    <t>-1166463819</t>
  </si>
  <si>
    <t>nad vsakovací jámou zeminou</t>
  </si>
  <si>
    <t>3,0*3,0*1,0</t>
  </si>
  <si>
    <t>11</t>
  </si>
  <si>
    <t>162251102</t>
  </si>
  <si>
    <t>Vodorovné přemístění do 50 m výkopku/sypaniny z horniny třídy těžitelnosti I, skupiny 1 až 3</t>
  </si>
  <si>
    <t>-1137239938</t>
  </si>
  <si>
    <t>přebytečná zemina bude rozprostřena v okolí</t>
  </si>
  <si>
    <t>178+18+21+5,4-9-20</t>
  </si>
  <si>
    <t>12</t>
  </si>
  <si>
    <t>171251101</t>
  </si>
  <si>
    <t>Uložení sypaniny do násypů nezhutněných strojně</t>
  </si>
  <si>
    <t>1112514713</t>
  </si>
  <si>
    <t>13</t>
  </si>
  <si>
    <t>181951112</t>
  </si>
  <si>
    <t>Úprava pláně v hornině třídy těžitelnosti I, skupiny 1 až 3 se zhutněním strojně</t>
  </si>
  <si>
    <t>1703350653</t>
  </si>
  <si>
    <t>pod zpevnění</t>
  </si>
  <si>
    <t>321+61</t>
  </si>
  <si>
    <t>14</t>
  </si>
  <si>
    <t>181951111</t>
  </si>
  <si>
    <t>Úprava pláně v hornině třídy těžitelnosti I, skupiny 1 až 3 bez zhutnění strojně</t>
  </si>
  <si>
    <t>-1172838054</t>
  </si>
  <si>
    <t>pod ohumusování</t>
  </si>
  <si>
    <t>215</t>
  </si>
  <si>
    <t>181351103</t>
  </si>
  <si>
    <t>Rozprostření ornice tl vrstvy do 200 mm pl do 500 m2 v rovině nebo ve svahu do 1:5 strojně</t>
  </si>
  <si>
    <t>-1853313175</t>
  </si>
  <si>
    <t>16</t>
  </si>
  <si>
    <t>M</t>
  </si>
  <si>
    <t>10364101</t>
  </si>
  <si>
    <t>zemina pro terénní úpravy -  ornice</t>
  </si>
  <si>
    <t>t</t>
  </si>
  <si>
    <t>-798498977</t>
  </si>
  <si>
    <t>215*0,10*1,5</t>
  </si>
  <si>
    <t>17</t>
  </si>
  <si>
    <t>181411131</t>
  </si>
  <si>
    <t>Založení parkového trávníku výsevem plochy do 1000 m2 v rovině a ve svahu do 1:5</t>
  </si>
  <si>
    <t>247673454</t>
  </si>
  <si>
    <t>18</t>
  </si>
  <si>
    <t>00572410</t>
  </si>
  <si>
    <t>osivo směs travní parková</t>
  </si>
  <si>
    <t>kg</t>
  </si>
  <si>
    <t>-1323207981</t>
  </si>
  <si>
    <t>215*0,05*1,03</t>
  </si>
  <si>
    <t>Zakládání</t>
  </si>
  <si>
    <t>19</t>
  </si>
  <si>
    <t>275313711</t>
  </si>
  <si>
    <t>Základové patky z betonu tř. C 20/25</t>
  </si>
  <si>
    <t>-905717193</t>
  </si>
  <si>
    <t>pro oplocení do výkopu</t>
  </si>
  <si>
    <t>3,14*0,2*0,2*1,0*(33+10)*1,035</t>
  </si>
  <si>
    <t>Úprava podloží a základové spáry</t>
  </si>
  <si>
    <t>20</t>
  </si>
  <si>
    <t>211521111</t>
  </si>
  <si>
    <t>Výplň odvodňovacích žeber nebo trativodů kamenivem hrubým drceným frakce 63 až 125 mm</t>
  </si>
  <si>
    <t>-1273282842</t>
  </si>
  <si>
    <t>211531111</t>
  </si>
  <si>
    <t>Výplň odvodňovacích žeber nebo trativodů kamenivem hrubým drceným frakce 16 až 63 mm</t>
  </si>
  <si>
    <t>1840769687</t>
  </si>
  <si>
    <t>vsakovací drén po obvodu</t>
  </si>
  <si>
    <t>vsakovací drén 2x příčně</t>
  </si>
  <si>
    <t>22</t>
  </si>
  <si>
    <t>211971121</t>
  </si>
  <si>
    <t>Zřízení opláštění žeber nebo trativodů geotextilií v rýze nebo zářezu sklonu přes 1:2 š do 2,5 m</t>
  </si>
  <si>
    <t>-1814445020</t>
  </si>
  <si>
    <t>vsakovací jáma shora a z boku</t>
  </si>
  <si>
    <t>3,0*3,0+3,0*1,0*4</t>
  </si>
  <si>
    <t>0,50*4*74</t>
  </si>
  <si>
    <t>0,30*4*24</t>
  </si>
  <si>
    <t>pod kačírkem</t>
  </si>
  <si>
    <t>0,5*76+0,20</t>
  </si>
  <si>
    <t>23</t>
  </si>
  <si>
    <t>69311059</t>
  </si>
  <si>
    <t>geotextilie netkaná separační, ochranná, filtrační, drenážní PP 150g/m2</t>
  </si>
  <si>
    <t>-1441409300</t>
  </si>
  <si>
    <t>236*1,20-0,2</t>
  </si>
  <si>
    <t>Svislé a kompletní konstrukce</t>
  </si>
  <si>
    <t>24</t>
  </si>
  <si>
    <t>3381711R1</t>
  </si>
  <si>
    <t>Osazování sloupků a vzpěr plotových ocelových v=5 m se zalitím MC</t>
  </si>
  <si>
    <t>kus</t>
  </si>
  <si>
    <t>-1911309645</t>
  </si>
  <si>
    <t>33+10</t>
  </si>
  <si>
    <t>25</t>
  </si>
  <si>
    <t>5530000R1</t>
  </si>
  <si>
    <t>Sloupky z trubek pr.60mm tl.stěny 2mm výška 5m, zavíčkované pozinkované a poplastované - dodávka vč.dopravy</t>
  </si>
  <si>
    <t>-184244220</t>
  </si>
  <si>
    <t>26</t>
  </si>
  <si>
    <t>5530000R2</t>
  </si>
  <si>
    <t>Vzpěra z trubek pr.48mm výška 5m, zavíčkované pozinkované a poplastované - dodávka vč.dopravy</t>
  </si>
  <si>
    <t>-198906134</t>
  </si>
  <si>
    <t>27</t>
  </si>
  <si>
    <t>348121221</t>
  </si>
  <si>
    <t>Osazení podhrabových desek délky do 3 m na ocelové plotové sloupky</t>
  </si>
  <si>
    <t>516572546</t>
  </si>
  <si>
    <t>28</t>
  </si>
  <si>
    <t>59232541</t>
  </si>
  <si>
    <t>betonová podhrabová deska 2510x300x35mm se zámkem 25mm na ukotvení sloupků profilovaných oválných 70x100mm</t>
  </si>
  <si>
    <t>340069870</t>
  </si>
  <si>
    <t>29</t>
  </si>
  <si>
    <t>59232545</t>
  </si>
  <si>
    <t>držák podhrabové desky typ H pro sloupek D 60-70mm výšky 300mm průběžný povrchová úprava žárový zinek</t>
  </si>
  <si>
    <t>294249350</t>
  </si>
  <si>
    <t>30</t>
  </si>
  <si>
    <t>348401140</t>
  </si>
  <si>
    <t>Montáž oplocení ze strojového pletiva s napínacími dráty výšky do 4,0 m</t>
  </si>
  <si>
    <t>m</t>
  </si>
  <si>
    <t>-1439105534</t>
  </si>
  <si>
    <t>31</t>
  </si>
  <si>
    <t>3132751R1</t>
  </si>
  <si>
    <t>pletivo poplastované se čtvercovými oky 50/2,7mm v 3000mm</t>
  </si>
  <si>
    <t>-1630885371</t>
  </si>
  <si>
    <t>32</t>
  </si>
  <si>
    <t>15619100</t>
  </si>
  <si>
    <t>drát poplastovaný kruhový napínací 2,5/3,5mm</t>
  </si>
  <si>
    <t>1566954900</t>
  </si>
  <si>
    <t>76*4</t>
  </si>
  <si>
    <t>33</t>
  </si>
  <si>
    <t>348101210</t>
  </si>
  <si>
    <t>Osazení vrat a vrátek k oplocení na ocelové sloupky do 2 m2</t>
  </si>
  <si>
    <t>-1835468814</t>
  </si>
  <si>
    <t>34</t>
  </si>
  <si>
    <t>553000001</t>
  </si>
  <si>
    <t>Branka 1x2m vč.příslušenství, kování klika-klika, zámek vložkový - dodávka vč.dopravy</t>
  </si>
  <si>
    <t>998894873</t>
  </si>
  <si>
    <t>35</t>
  </si>
  <si>
    <t>5530000R3</t>
  </si>
  <si>
    <t xml:space="preserve">Kotevní prvky, doplňky a příslušenství pro kompletní dodávku oplocení </t>
  </si>
  <si>
    <t>kpl</t>
  </si>
  <si>
    <t>2064950575</t>
  </si>
  <si>
    <t>5-1</t>
  </si>
  <si>
    <t>Konstrukce hřiště</t>
  </si>
  <si>
    <t>36</t>
  </si>
  <si>
    <t>564831111</t>
  </si>
  <si>
    <t>Podklad ze štěrkodrtě ŠD tl 100 mm</t>
  </si>
  <si>
    <t>24663402</t>
  </si>
  <si>
    <t>24*13+1,5*3*2</t>
  </si>
  <si>
    <t>37</t>
  </si>
  <si>
    <t>564952111</t>
  </si>
  <si>
    <t>Podklad z mechanicky zpevněného kameniva MZK tl 150 mm</t>
  </si>
  <si>
    <t>1970890681</t>
  </si>
  <si>
    <t>38</t>
  </si>
  <si>
    <t>5761361R1</t>
  </si>
  <si>
    <t xml:space="preserve">Asfaltový koberec drenážní PA 8 tl 40 mm š přes 3 m </t>
  </si>
  <si>
    <t>-641844557</t>
  </si>
  <si>
    <t>39</t>
  </si>
  <si>
    <t>5761361R2</t>
  </si>
  <si>
    <t xml:space="preserve">Asfaltový koberec drenážní PA 16 tl 50 mm š přes 3 m </t>
  </si>
  <si>
    <t>625562168</t>
  </si>
  <si>
    <t>40</t>
  </si>
  <si>
    <t>5792212R1</t>
  </si>
  <si>
    <t>Umělý vodopropustný povrch pro sportovní povrchy tl.13mm, barva červená - montáž a dodávka vč.dopravy</t>
  </si>
  <si>
    <t>-1570366224</t>
  </si>
  <si>
    <t>P</t>
  </si>
  <si>
    <t>Poznámka k položce:
např.Polytan WS</t>
  </si>
  <si>
    <t>41</t>
  </si>
  <si>
    <t>579291111</t>
  </si>
  <si>
    <t>Lajnování venkovního litého pryžového povrchu elastickým lakem v různé barevnosti</t>
  </si>
  <si>
    <t>966301342</t>
  </si>
  <si>
    <t>42</t>
  </si>
  <si>
    <t>571908111</t>
  </si>
  <si>
    <t>Kryt vymývaným dekoračním kamenivem (kačírkem) tl 200 mm</t>
  </si>
  <si>
    <t>1954576281</t>
  </si>
  <si>
    <t>mezi hřištěm a oplocením</t>
  </si>
  <si>
    <t>0,25*(24,5*2+13,5*2)</t>
  </si>
  <si>
    <t>5-2</t>
  </si>
  <si>
    <t>Konstrukce plochy z betonové dlažby</t>
  </si>
  <si>
    <t>43</t>
  </si>
  <si>
    <t>564251111</t>
  </si>
  <si>
    <t>Podklad nebo podsyp ze štěrkopísku ŠP tl 150 mm</t>
  </si>
  <si>
    <t>-388026596</t>
  </si>
  <si>
    <t>přístupový chodník</t>
  </si>
  <si>
    <t>61</t>
  </si>
  <si>
    <t>44</t>
  </si>
  <si>
    <t>596211111</t>
  </si>
  <si>
    <t>Kladení zámkové dlažby komunikací pro pěší tl 60 mm skupiny A pl do 100 m2 do lože</t>
  </si>
  <si>
    <t>1145998536</t>
  </si>
  <si>
    <t>45</t>
  </si>
  <si>
    <t>59245018</t>
  </si>
  <si>
    <t>dlažba tvar obdélník betonová 200x100x60mm přírodní</t>
  </si>
  <si>
    <t>-1915638712</t>
  </si>
  <si>
    <t>61*1,03+0,17</t>
  </si>
  <si>
    <t>ztratné 3%</t>
  </si>
  <si>
    <t>5-3</t>
  </si>
  <si>
    <t>Sanace pláně</t>
  </si>
  <si>
    <t>46</t>
  </si>
  <si>
    <t>564851111</t>
  </si>
  <si>
    <t>Podklad ze štěrkodrtě ŠD tl 150 mm</t>
  </si>
  <si>
    <t>-103919872</t>
  </si>
  <si>
    <t>Trubní vedení</t>
  </si>
  <si>
    <t>47</t>
  </si>
  <si>
    <t>890000001</t>
  </si>
  <si>
    <t>Odvodňovací trubka DN100 - montáž + dodávka vč.zemních prací</t>
  </si>
  <si>
    <t>1187225005</t>
  </si>
  <si>
    <t>8*2</t>
  </si>
  <si>
    <t>91</t>
  </si>
  <si>
    <t>Doplňující konstrukce a práce pozemních komunikací, letišť a ploch</t>
  </si>
  <si>
    <t>48</t>
  </si>
  <si>
    <t>916232112</t>
  </si>
  <si>
    <t>Obruba ploch pro tělovýchovu z obrubníků do betonového lože výšky 20 mm</t>
  </si>
  <si>
    <t>-1294232639</t>
  </si>
  <si>
    <t>Poznámka k položce:
obrubník 50/200/500mm</t>
  </si>
  <si>
    <t>93</t>
  </si>
  <si>
    <t>Různé dokončovací konstrukce a práce inženýrských staveb</t>
  </si>
  <si>
    <t>49</t>
  </si>
  <si>
    <t>935113111</t>
  </si>
  <si>
    <t>Osazení odvodňovacího polymerbetonového žlabu s krycím roštem šířky do 200 mm</t>
  </si>
  <si>
    <t>809164516</t>
  </si>
  <si>
    <t>50</t>
  </si>
  <si>
    <t>592000001</t>
  </si>
  <si>
    <t>Monolitický žlábek z polymerického betonu vč.vtokových otvorů (bez kovových mřížek) pro zatížení B125 - dodávka vč.dopravy</t>
  </si>
  <si>
    <t>-2030377929</t>
  </si>
  <si>
    <t>51</t>
  </si>
  <si>
    <t>592000002</t>
  </si>
  <si>
    <t>Vpusť odvodňovacího žlábku z polymerického betonu - dodávka vč.dopravy</t>
  </si>
  <si>
    <t>1274001825</t>
  </si>
  <si>
    <t>52</t>
  </si>
  <si>
    <t>592000003</t>
  </si>
  <si>
    <t>Čistící díl odvodňovacího žlábku z polymerického betonu - dodávka vč.dopravy</t>
  </si>
  <si>
    <t>-585661967</t>
  </si>
  <si>
    <t>998</t>
  </si>
  <si>
    <t>Přesun hmot</t>
  </si>
  <si>
    <t>53</t>
  </si>
  <si>
    <t>998222012</t>
  </si>
  <si>
    <t>Přesun hmot pro tělovýchovné plochy</t>
  </si>
  <si>
    <t>51685904</t>
  </si>
  <si>
    <t>VYB</t>
  </si>
  <si>
    <t>Vybavení</t>
  </si>
  <si>
    <t>54</t>
  </si>
  <si>
    <t>100R2</t>
  </si>
  <si>
    <t>Basketbal - basketbalový koš ve venkovním provedení s kovovou deskou, se sítí a košem - montáž a dodávka vč.dopravy</t>
  </si>
  <si>
    <t>1049379778</t>
  </si>
  <si>
    <t>Poznámka k položce:
včetně ocelové konstrukce pro přichycení na oplocení</t>
  </si>
  <si>
    <t>55</t>
  </si>
  <si>
    <t>100R1</t>
  </si>
  <si>
    <t>Fotbalová branka 2x3m vč.základů a sítí - montáž a dodávka včetně dopravy</t>
  </si>
  <si>
    <t>-746070984</t>
  </si>
  <si>
    <t>56</t>
  </si>
  <si>
    <t>100R3</t>
  </si>
  <si>
    <t>Volejbalové sloupky vyjímatelné vč.základů s pouzdry a sítí - montáž a dodávka vč.dopravy</t>
  </si>
  <si>
    <t>-1893459208</t>
  </si>
  <si>
    <t>57</t>
  </si>
  <si>
    <t>100R4</t>
  </si>
  <si>
    <t xml:space="preserve">Nohejbalová síť </t>
  </si>
  <si>
    <t>-2023599895</t>
  </si>
  <si>
    <t>PSV</t>
  </si>
  <si>
    <t>Práce a dodávky PSV</t>
  </si>
  <si>
    <t>762</t>
  </si>
  <si>
    <t>Konstrukce tesařské</t>
  </si>
  <si>
    <t>58</t>
  </si>
  <si>
    <t>7620000R1</t>
  </si>
  <si>
    <t>Mantinel - dřevěné fošny tl.40mm tlakově impregnované, lazurou ošetřené - montáž a dodávka vč.dopravy</t>
  </si>
  <si>
    <t>-1662012882</t>
  </si>
  <si>
    <t>Poznámka k položce:
konce fošen staženy mezi dva ocelové pásy, které zamezují kroucení dřeva
každé pole je vyztuženo středovým páskem propojujícím včechny fošny v poli
a zvyšují odolnost jednotlivé fošny proti prolomení, všechny fošny mají podélně sražené hrany</t>
  </si>
  <si>
    <t>1,0*(76-3,2-3,3-1,0*2)+0,5</t>
  </si>
  <si>
    <t>VRN</t>
  </si>
  <si>
    <t>Vedlejší rozpočtové náklady</t>
  </si>
  <si>
    <t>59</t>
  </si>
  <si>
    <t>0100000R1</t>
  </si>
  <si>
    <t>Vytýčení stavby a sítí</t>
  </si>
  <si>
    <t>kč</t>
  </si>
  <si>
    <t>1024</t>
  </si>
  <si>
    <t>-1236931924</t>
  </si>
  <si>
    <t>60</t>
  </si>
  <si>
    <t>0100000R3</t>
  </si>
  <si>
    <t>Zaměření skutečného provedení stavby</t>
  </si>
  <si>
    <t>-718527677</t>
  </si>
  <si>
    <t>0130000R2</t>
  </si>
  <si>
    <t>Dokumentace skutečného provedení stavby</t>
  </si>
  <si>
    <t>-559853276</t>
  </si>
  <si>
    <t xml:space="preserve">Poznámka k položce:
 </t>
  </si>
  <si>
    <t>62</t>
  </si>
  <si>
    <t>0300000R1</t>
  </si>
  <si>
    <t>Zařízení staveniště - vybavení (buňky, TOI), zabezpečení, zrušení staveniště, připojení na inženýrské sítě</t>
  </si>
  <si>
    <t>-1681843955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</si>
</sst>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19" xfId="0" applyNumberFormat="1" applyFont="1" applyBorder="1" applyAlignment="1" applyProtection="1">
      <alignment vertical="center"/>
      <protection/>
    </xf>
    <xf numFmtId="166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4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4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6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47" t="s">
        <v>13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2"/>
      <c r="AQ5" s="22"/>
      <c r="AR5" s="20"/>
      <c r="BE5" s="244" t="s">
        <v>14</v>
      </c>
      <c r="BS5" s="17" t="s">
        <v>6</v>
      </c>
    </row>
    <row r="6" spans="2:71" s="1" customFormat="1" ht="36.95" customHeight="1">
      <c r="B6" s="21"/>
      <c r="C6" s="22"/>
      <c r="D6" s="28" t="s">
        <v>15</v>
      </c>
      <c r="E6" s="22"/>
      <c r="F6" s="22"/>
      <c r="G6" s="22"/>
      <c r="H6" s="22"/>
      <c r="I6" s="22"/>
      <c r="J6" s="22"/>
      <c r="K6" s="249" t="s">
        <v>16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2"/>
      <c r="AQ6" s="22"/>
      <c r="AR6" s="20"/>
      <c r="BE6" s="245"/>
      <c r="BS6" s="17" t="s">
        <v>6</v>
      </c>
    </row>
    <row r="7" spans="2:71" s="1" customFormat="1" ht="12" customHeight="1">
      <c r="B7" s="21"/>
      <c r="C7" s="22"/>
      <c r="D7" s="29" t="s">
        <v>17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18</v>
      </c>
      <c r="AL7" s="22"/>
      <c r="AM7" s="22"/>
      <c r="AN7" s="27" t="s">
        <v>1</v>
      </c>
      <c r="AO7" s="22"/>
      <c r="AP7" s="22"/>
      <c r="AQ7" s="22"/>
      <c r="AR7" s="20"/>
      <c r="BE7" s="245"/>
      <c r="BS7" s="17" t="s">
        <v>6</v>
      </c>
    </row>
    <row r="8" spans="2:71" s="1" customFormat="1" ht="12" customHeight="1">
      <c r="B8" s="21"/>
      <c r="C8" s="22"/>
      <c r="D8" s="29" t="s">
        <v>19</v>
      </c>
      <c r="E8" s="22"/>
      <c r="F8" s="22"/>
      <c r="G8" s="22"/>
      <c r="H8" s="22"/>
      <c r="I8" s="22"/>
      <c r="J8" s="22"/>
      <c r="K8" s="27" t="s">
        <v>20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21</v>
      </c>
      <c r="AL8" s="22"/>
      <c r="AM8" s="22"/>
      <c r="AN8" s="30" t="s">
        <v>22</v>
      </c>
      <c r="AO8" s="22"/>
      <c r="AP8" s="22"/>
      <c r="AQ8" s="22"/>
      <c r="AR8" s="20"/>
      <c r="BE8" s="24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45"/>
      <c r="BS9" s="17" t="s">
        <v>6</v>
      </c>
    </row>
    <row r="10" spans="2:71" s="1" customFormat="1" ht="12" customHeight="1">
      <c r="B10" s="21"/>
      <c r="C10" s="22"/>
      <c r="D10" s="29" t="s">
        <v>23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24</v>
      </c>
      <c r="AL10" s="22"/>
      <c r="AM10" s="22"/>
      <c r="AN10" s="27" t="s">
        <v>1</v>
      </c>
      <c r="AO10" s="22"/>
      <c r="AP10" s="22"/>
      <c r="AQ10" s="22"/>
      <c r="AR10" s="20"/>
      <c r="BE10" s="245"/>
      <c r="BS10" s="17" t="s">
        <v>6</v>
      </c>
    </row>
    <row r="11" spans="2:71" s="1" customFormat="1" ht="18.4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4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24</v>
      </c>
      <c r="AL13" s="22"/>
      <c r="AM13" s="22"/>
      <c r="AN13" s="31" t="s">
        <v>28</v>
      </c>
      <c r="AO13" s="22"/>
      <c r="AP13" s="22"/>
      <c r="AQ13" s="22"/>
      <c r="AR13" s="20"/>
      <c r="BE13" s="245"/>
      <c r="BS13" s="17" t="s">
        <v>6</v>
      </c>
    </row>
    <row r="14" spans="2:71" ht="12.75">
      <c r="B14" s="21"/>
      <c r="C14" s="22"/>
      <c r="D14" s="22"/>
      <c r="E14" s="250" t="s">
        <v>28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4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24</v>
      </c>
      <c r="AL16" s="22"/>
      <c r="AM16" s="22"/>
      <c r="AN16" s="27" t="s">
        <v>1</v>
      </c>
      <c r="AO16" s="22"/>
      <c r="AP16" s="22"/>
      <c r="AQ16" s="22"/>
      <c r="AR16" s="20"/>
      <c r="BE16" s="245"/>
      <c r="BS16" s="17" t="s">
        <v>4</v>
      </c>
    </row>
    <row r="17" spans="2:71" s="1" customFormat="1" ht="18.4" customHeight="1">
      <c r="B17" s="21"/>
      <c r="C17" s="22"/>
      <c r="D17" s="22"/>
      <c r="E17" s="27" t="s">
        <v>30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45"/>
      <c r="BS17" s="17" t="s">
        <v>31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5"/>
      <c r="BS18" s="17" t="s">
        <v>6</v>
      </c>
    </row>
    <row r="19" spans="2:71" s="1" customFormat="1" ht="12" customHeight="1">
      <c r="B19" s="21"/>
      <c r="C19" s="22"/>
      <c r="D19" s="29" t="s">
        <v>32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24</v>
      </c>
      <c r="AL19" s="22"/>
      <c r="AM19" s="22"/>
      <c r="AN19" s="27" t="s">
        <v>1</v>
      </c>
      <c r="AO19" s="22"/>
      <c r="AP19" s="22"/>
      <c r="AQ19" s="22"/>
      <c r="AR19" s="20"/>
      <c r="BE19" s="245"/>
      <c r="BS19" s="17" t="s">
        <v>6</v>
      </c>
    </row>
    <row r="20" spans="2:71" s="1" customFormat="1" ht="18.4" customHeight="1">
      <c r="B20" s="21"/>
      <c r="C20" s="22"/>
      <c r="D20" s="22"/>
      <c r="E20" s="27" t="s">
        <v>33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45"/>
      <c r="BS20" s="17" t="s">
        <v>31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5"/>
    </row>
    <row r="22" spans="2:57" s="1" customFormat="1" ht="12" customHeight="1">
      <c r="B22" s="21"/>
      <c r="C22" s="22"/>
      <c r="D22" s="29" t="s">
        <v>34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5"/>
    </row>
    <row r="23" spans="2:57" s="1" customFormat="1" ht="16.5" customHeight="1">
      <c r="B23" s="21"/>
      <c r="C23" s="22"/>
      <c r="D23" s="22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2"/>
      <c r="AP23" s="22"/>
      <c r="AQ23" s="22"/>
      <c r="AR23" s="20"/>
      <c r="BE23" s="24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45"/>
    </row>
    <row r="26" spans="1:57" s="2" customFormat="1" ht="25.9" customHeight="1">
      <c r="A26" s="34"/>
      <c r="B26" s="35"/>
      <c r="C26" s="36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53">
        <f>ROUND(AG94,2)</f>
        <v>0</v>
      </c>
      <c r="AL26" s="254"/>
      <c r="AM26" s="254"/>
      <c r="AN26" s="254"/>
      <c r="AO26" s="254"/>
      <c r="AP26" s="36"/>
      <c r="AQ26" s="36"/>
      <c r="AR26" s="39"/>
      <c r="BE26" s="24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4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55" t="s">
        <v>36</v>
      </c>
      <c r="M28" s="255"/>
      <c r="N28" s="255"/>
      <c r="O28" s="255"/>
      <c r="P28" s="255"/>
      <c r="Q28" s="36"/>
      <c r="R28" s="36"/>
      <c r="S28" s="36"/>
      <c r="T28" s="36"/>
      <c r="U28" s="36"/>
      <c r="V28" s="36"/>
      <c r="W28" s="255" t="s">
        <v>37</v>
      </c>
      <c r="X28" s="255"/>
      <c r="Y28" s="255"/>
      <c r="Z28" s="255"/>
      <c r="AA28" s="255"/>
      <c r="AB28" s="255"/>
      <c r="AC28" s="255"/>
      <c r="AD28" s="255"/>
      <c r="AE28" s="255"/>
      <c r="AF28" s="36"/>
      <c r="AG28" s="36"/>
      <c r="AH28" s="36"/>
      <c r="AI28" s="36"/>
      <c r="AJ28" s="36"/>
      <c r="AK28" s="255" t="s">
        <v>38</v>
      </c>
      <c r="AL28" s="255"/>
      <c r="AM28" s="255"/>
      <c r="AN28" s="255"/>
      <c r="AO28" s="255"/>
      <c r="AP28" s="36"/>
      <c r="AQ28" s="36"/>
      <c r="AR28" s="39"/>
      <c r="BE28" s="245"/>
    </row>
    <row r="29" spans="2:57" s="3" customFormat="1" ht="14.45" customHeight="1">
      <c r="B29" s="40"/>
      <c r="C29" s="41"/>
      <c r="D29" s="29" t="s">
        <v>39</v>
      </c>
      <c r="E29" s="41"/>
      <c r="F29" s="29" t="s">
        <v>40</v>
      </c>
      <c r="G29" s="41"/>
      <c r="H29" s="41"/>
      <c r="I29" s="41"/>
      <c r="J29" s="41"/>
      <c r="K29" s="41"/>
      <c r="L29" s="258">
        <v>0.21</v>
      </c>
      <c r="M29" s="257"/>
      <c r="N29" s="257"/>
      <c r="O29" s="257"/>
      <c r="P29" s="257"/>
      <c r="Q29" s="41"/>
      <c r="R29" s="41"/>
      <c r="S29" s="41"/>
      <c r="T29" s="41"/>
      <c r="U29" s="41"/>
      <c r="V29" s="41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41"/>
      <c r="AG29" s="41"/>
      <c r="AH29" s="41"/>
      <c r="AI29" s="41"/>
      <c r="AJ29" s="41"/>
      <c r="AK29" s="256">
        <f>ROUND(AV94,2)</f>
        <v>0</v>
      </c>
      <c r="AL29" s="257"/>
      <c r="AM29" s="257"/>
      <c r="AN29" s="257"/>
      <c r="AO29" s="257"/>
      <c r="AP29" s="41"/>
      <c r="AQ29" s="41"/>
      <c r="AR29" s="42"/>
      <c r="BE29" s="246"/>
    </row>
    <row r="30" spans="2:57" s="3" customFormat="1" ht="14.45" customHeight="1">
      <c r="B30" s="40"/>
      <c r="C30" s="41"/>
      <c r="D30" s="41"/>
      <c r="E30" s="41"/>
      <c r="F30" s="29" t="s">
        <v>41</v>
      </c>
      <c r="G30" s="41"/>
      <c r="H30" s="41"/>
      <c r="I30" s="41"/>
      <c r="J30" s="41"/>
      <c r="K30" s="41"/>
      <c r="L30" s="258">
        <v>0.15</v>
      </c>
      <c r="M30" s="257"/>
      <c r="N30" s="257"/>
      <c r="O30" s="257"/>
      <c r="P30" s="257"/>
      <c r="Q30" s="41"/>
      <c r="R30" s="41"/>
      <c r="S30" s="41"/>
      <c r="T30" s="41"/>
      <c r="U30" s="41"/>
      <c r="V30" s="41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41"/>
      <c r="AG30" s="41"/>
      <c r="AH30" s="41"/>
      <c r="AI30" s="41"/>
      <c r="AJ30" s="41"/>
      <c r="AK30" s="256">
        <f>ROUND(AW94,2)</f>
        <v>0</v>
      </c>
      <c r="AL30" s="257"/>
      <c r="AM30" s="257"/>
      <c r="AN30" s="257"/>
      <c r="AO30" s="257"/>
      <c r="AP30" s="41"/>
      <c r="AQ30" s="41"/>
      <c r="AR30" s="42"/>
      <c r="BE30" s="246"/>
    </row>
    <row r="31" spans="2:57" s="3" customFormat="1" ht="14.45" customHeight="1" hidden="1">
      <c r="B31" s="40"/>
      <c r="C31" s="41"/>
      <c r="D31" s="41"/>
      <c r="E31" s="41"/>
      <c r="F31" s="29" t="s">
        <v>42</v>
      </c>
      <c r="G31" s="41"/>
      <c r="H31" s="41"/>
      <c r="I31" s="41"/>
      <c r="J31" s="41"/>
      <c r="K31" s="41"/>
      <c r="L31" s="258">
        <v>0.21</v>
      </c>
      <c r="M31" s="257"/>
      <c r="N31" s="257"/>
      <c r="O31" s="257"/>
      <c r="P31" s="257"/>
      <c r="Q31" s="41"/>
      <c r="R31" s="41"/>
      <c r="S31" s="41"/>
      <c r="T31" s="41"/>
      <c r="U31" s="41"/>
      <c r="V31" s="41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41"/>
      <c r="AG31" s="41"/>
      <c r="AH31" s="41"/>
      <c r="AI31" s="41"/>
      <c r="AJ31" s="41"/>
      <c r="AK31" s="256">
        <v>0</v>
      </c>
      <c r="AL31" s="257"/>
      <c r="AM31" s="257"/>
      <c r="AN31" s="257"/>
      <c r="AO31" s="257"/>
      <c r="AP31" s="41"/>
      <c r="AQ31" s="41"/>
      <c r="AR31" s="42"/>
      <c r="BE31" s="246"/>
    </row>
    <row r="32" spans="2:57" s="3" customFormat="1" ht="14.45" customHeight="1" hidden="1">
      <c r="B32" s="40"/>
      <c r="C32" s="41"/>
      <c r="D32" s="41"/>
      <c r="E32" s="41"/>
      <c r="F32" s="29" t="s">
        <v>43</v>
      </c>
      <c r="G32" s="41"/>
      <c r="H32" s="41"/>
      <c r="I32" s="41"/>
      <c r="J32" s="41"/>
      <c r="K32" s="41"/>
      <c r="L32" s="258">
        <v>0.15</v>
      </c>
      <c r="M32" s="257"/>
      <c r="N32" s="257"/>
      <c r="O32" s="257"/>
      <c r="P32" s="257"/>
      <c r="Q32" s="41"/>
      <c r="R32" s="41"/>
      <c r="S32" s="41"/>
      <c r="T32" s="41"/>
      <c r="U32" s="41"/>
      <c r="V32" s="41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41"/>
      <c r="AG32" s="41"/>
      <c r="AH32" s="41"/>
      <c r="AI32" s="41"/>
      <c r="AJ32" s="41"/>
      <c r="AK32" s="256">
        <v>0</v>
      </c>
      <c r="AL32" s="257"/>
      <c r="AM32" s="257"/>
      <c r="AN32" s="257"/>
      <c r="AO32" s="257"/>
      <c r="AP32" s="41"/>
      <c r="AQ32" s="41"/>
      <c r="AR32" s="42"/>
      <c r="BE32" s="246"/>
    </row>
    <row r="33" spans="2:57" s="3" customFormat="1" ht="14.45" customHeight="1" hidden="1">
      <c r="B33" s="40"/>
      <c r="C33" s="41"/>
      <c r="D33" s="41"/>
      <c r="E33" s="41"/>
      <c r="F33" s="29" t="s">
        <v>44</v>
      </c>
      <c r="G33" s="41"/>
      <c r="H33" s="41"/>
      <c r="I33" s="41"/>
      <c r="J33" s="41"/>
      <c r="K33" s="41"/>
      <c r="L33" s="258">
        <v>0</v>
      </c>
      <c r="M33" s="257"/>
      <c r="N33" s="257"/>
      <c r="O33" s="257"/>
      <c r="P33" s="257"/>
      <c r="Q33" s="41"/>
      <c r="R33" s="41"/>
      <c r="S33" s="41"/>
      <c r="T33" s="41"/>
      <c r="U33" s="41"/>
      <c r="V33" s="41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41"/>
      <c r="AG33" s="41"/>
      <c r="AH33" s="41"/>
      <c r="AI33" s="41"/>
      <c r="AJ33" s="41"/>
      <c r="AK33" s="256">
        <v>0</v>
      </c>
      <c r="AL33" s="257"/>
      <c r="AM33" s="257"/>
      <c r="AN33" s="257"/>
      <c r="AO33" s="257"/>
      <c r="AP33" s="41"/>
      <c r="AQ33" s="41"/>
      <c r="AR33" s="42"/>
      <c r="BE33" s="24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45"/>
    </row>
    <row r="35" spans="1:57" s="2" customFormat="1" ht="25.9" customHeight="1">
      <c r="A35" s="34"/>
      <c r="B35" s="35"/>
      <c r="C35" s="43"/>
      <c r="D35" s="44" t="s">
        <v>45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46</v>
      </c>
      <c r="U35" s="45"/>
      <c r="V35" s="45"/>
      <c r="W35" s="45"/>
      <c r="X35" s="259" t="s">
        <v>47</v>
      </c>
      <c r="Y35" s="260"/>
      <c r="Z35" s="260"/>
      <c r="AA35" s="260"/>
      <c r="AB35" s="260"/>
      <c r="AC35" s="45"/>
      <c r="AD35" s="45"/>
      <c r="AE35" s="45"/>
      <c r="AF35" s="45"/>
      <c r="AG35" s="45"/>
      <c r="AH35" s="45"/>
      <c r="AI35" s="45"/>
      <c r="AJ35" s="45"/>
      <c r="AK35" s="261">
        <f>SUM(AK26:AK33)</f>
        <v>0</v>
      </c>
      <c r="AL35" s="260"/>
      <c r="AM35" s="260"/>
      <c r="AN35" s="260"/>
      <c r="AO35" s="262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48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49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50</v>
      </c>
      <c r="AI60" s="38"/>
      <c r="AJ60" s="38"/>
      <c r="AK60" s="38"/>
      <c r="AL60" s="38"/>
      <c r="AM60" s="52" t="s">
        <v>51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52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53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50</v>
      </c>
      <c r="AI75" s="38"/>
      <c r="AJ75" s="38"/>
      <c r="AK75" s="38"/>
      <c r="AL75" s="38"/>
      <c r="AM75" s="52" t="s">
        <v>51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12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SONA6593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15</v>
      </c>
      <c r="D85" s="63"/>
      <c r="E85" s="63"/>
      <c r="F85" s="63"/>
      <c r="G85" s="63"/>
      <c r="H85" s="63"/>
      <c r="I85" s="63"/>
      <c r="J85" s="63"/>
      <c r="K85" s="63"/>
      <c r="L85" s="263" t="str">
        <f>K6</f>
        <v>Víceúčelové hřiště Pozorka u Nejdku, p.p.č.1471/4 Pozorka u Nejdku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19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21</v>
      </c>
      <c r="AJ87" s="36"/>
      <c r="AK87" s="36"/>
      <c r="AL87" s="36"/>
      <c r="AM87" s="265" t="str">
        <f>IF(AN8="","",AN8)</f>
        <v>16. 10. 2020</v>
      </c>
      <c r="AN87" s="26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23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Město Nejdek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66" t="str">
        <f>IF(E17="","",E17)</f>
        <v>BPO s.r.o.Ostrov</v>
      </c>
      <c r="AN89" s="267"/>
      <c r="AO89" s="267"/>
      <c r="AP89" s="267"/>
      <c r="AQ89" s="36"/>
      <c r="AR89" s="39"/>
      <c r="AS89" s="268" t="s">
        <v>55</v>
      </c>
      <c r="AT89" s="26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25.7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32</v>
      </c>
      <c r="AJ90" s="36"/>
      <c r="AK90" s="36"/>
      <c r="AL90" s="36"/>
      <c r="AM90" s="266" t="str">
        <f>IF(E20="","",E20)</f>
        <v>Neubauerová Soňa, SK-Projekt</v>
      </c>
      <c r="AN90" s="267"/>
      <c r="AO90" s="267"/>
      <c r="AP90" s="267"/>
      <c r="AQ90" s="36"/>
      <c r="AR90" s="39"/>
      <c r="AS90" s="270"/>
      <c r="AT90" s="27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72"/>
      <c r="AT91" s="27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4" t="s">
        <v>56</v>
      </c>
      <c r="D92" s="275"/>
      <c r="E92" s="275"/>
      <c r="F92" s="275"/>
      <c r="G92" s="275"/>
      <c r="H92" s="73"/>
      <c r="I92" s="276" t="s">
        <v>57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58</v>
      </c>
      <c r="AH92" s="275"/>
      <c r="AI92" s="275"/>
      <c r="AJ92" s="275"/>
      <c r="AK92" s="275"/>
      <c r="AL92" s="275"/>
      <c r="AM92" s="275"/>
      <c r="AN92" s="276" t="s">
        <v>59</v>
      </c>
      <c r="AO92" s="275"/>
      <c r="AP92" s="278"/>
      <c r="AQ92" s="74" t="s">
        <v>60</v>
      </c>
      <c r="AR92" s="39"/>
      <c r="AS92" s="75" t="s">
        <v>61</v>
      </c>
      <c r="AT92" s="76" t="s">
        <v>62</v>
      </c>
      <c r="AU92" s="76" t="s">
        <v>63</v>
      </c>
      <c r="AV92" s="76" t="s">
        <v>64</v>
      </c>
      <c r="AW92" s="76" t="s">
        <v>65</v>
      </c>
      <c r="AX92" s="76" t="s">
        <v>66</v>
      </c>
      <c r="AY92" s="76" t="s">
        <v>67</v>
      </c>
      <c r="AZ92" s="76" t="s">
        <v>68</v>
      </c>
      <c r="BA92" s="76" t="s">
        <v>69</v>
      </c>
      <c r="BB92" s="76" t="s">
        <v>70</v>
      </c>
      <c r="BC92" s="76" t="s">
        <v>71</v>
      </c>
      <c r="BD92" s="77" t="s">
        <v>72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73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82">
        <f>ROUND(AG95,2)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5" t="s">
        <v>1</v>
      </c>
      <c r="AR94" s="86"/>
      <c r="AS94" s="87">
        <f>ROUND(AS95,2)</f>
        <v>0</v>
      </c>
      <c r="AT94" s="88">
        <f>ROUND(SUM(AV94:AW94),2)</f>
        <v>0</v>
      </c>
      <c r="AU94" s="89">
        <f>ROUND(AU95,5)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ROUND(AZ95,2)</f>
        <v>0</v>
      </c>
      <c r="BA94" s="88">
        <f>ROUND(BA95,2)</f>
        <v>0</v>
      </c>
      <c r="BB94" s="88">
        <f>ROUND(BB95,2)</f>
        <v>0</v>
      </c>
      <c r="BC94" s="88">
        <f>ROUND(BC95,2)</f>
        <v>0</v>
      </c>
      <c r="BD94" s="90">
        <f>ROUND(BD95,2)</f>
        <v>0</v>
      </c>
      <c r="BS94" s="91" t="s">
        <v>74</v>
      </c>
      <c r="BT94" s="91" t="s">
        <v>75</v>
      </c>
      <c r="BV94" s="91" t="s">
        <v>76</v>
      </c>
      <c r="BW94" s="91" t="s">
        <v>5</v>
      </c>
      <c r="BX94" s="91" t="s">
        <v>77</v>
      </c>
      <c r="CL94" s="91" t="s">
        <v>1</v>
      </c>
    </row>
    <row r="95" spans="1:90" s="7" customFormat="1" ht="24.75" customHeight="1">
      <c r="A95" s="92" t="s">
        <v>78</v>
      </c>
      <c r="B95" s="93"/>
      <c r="C95" s="94"/>
      <c r="D95" s="281" t="s">
        <v>13</v>
      </c>
      <c r="E95" s="281"/>
      <c r="F95" s="281"/>
      <c r="G95" s="281"/>
      <c r="H95" s="281"/>
      <c r="I95" s="95"/>
      <c r="J95" s="281" t="s">
        <v>16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'SONA6593 - Víceúčelové hř...'!J28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6" t="s">
        <v>79</v>
      </c>
      <c r="AR95" s="97"/>
      <c r="AS95" s="98">
        <v>0</v>
      </c>
      <c r="AT95" s="99">
        <f>ROUND(SUM(AV95:AW95),2)</f>
        <v>0</v>
      </c>
      <c r="AU95" s="100">
        <f>'SONA6593 - Víceúčelové hř...'!P128</f>
        <v>0</v>
      </c>
      <c r="AV95" s="99">
        <f>'SONA6593 - Víceúčelové hř...'!J31</f>
        <v>0</v>
      </c>
      <c r="AW95" s="99">
        <f>'SONA6593 - Víceúčelové hř...'!J32</f>
        <v>0</v>
      </c>
      <c r="AX95" s="99">
        <f>'SONA6593 - Víceúčelové hř...'!J33</f>
        <v>0</v>
      </c>
      <c r="AY95" s="99">
        <f>'SONA6593 - Víceúčelové hř...'!J34</f>
        <v>0</v>
      </c>
      <c r="AZ95" s="99">
        <f>'SONA6593 - Víceúčelové hř...'!F31</f>
        <v>0</v>
      </c>
      <c r="BA95" s="99">
        <f>'SONA6593 - Víceúčelové hř...'!F32</f>
        <v>0</v>
      </c>
      <c r="BB95" s="99">
        <f>'SONA6593 - Víceúčelové hř...'!F33</f>
        <v>0</v>
      </c>
      <c r="BC95" s="99">
        <f>'SONA6593 - Víceúčelové hř...'!F34</f>
        <v>0</v>
      </c>
      <c r="BD95" s="101">
        <f>'SONA6593 - Víceúčelové hř...'!F35</f>
        <v>0</v>
      </c>
      <c r="BT95" s="102" t="s">
        <v>80</v>
      </c>
      <c r="BU95" s="102" t="s">
        <v>81</v>
      </c>
      <c r="BV95" s="102" t="s">
        <v>76</v>
      </c>
      <c r="BW95" s="102" t="s">
        <v>5</v>
      </c>
      <c r="BX95" s="102" t="s">
        <v>77</v>
      </c>
      <c r="CL95" s="102" t="s">
        <v>1</v>
      </c>
    </row>
    <row r="96" spans="1:57" s="2" customFormat="1" ht="30" customHeight="1">
      <c r="A96" s="34"/>
      <c r="B96" s="35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9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</row>
    <row r="97" spans="1:57" s="2" customFormat="1" ht="6.95" customHeight="1">
      <c r="A97" s="34"/>
      <c r="B97" s="54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</sheetData>
  <sheetProtection algorithmName="SHA-512" hashValue="vUmu1GF9QeaDxVZO8LNwD2fTmgIiAjax93c0x4QU7xJn2j6xYo3bybjXC8e8Zbz5YrcKbirpaCu+1wT+Oel07Q==" saltValue="uct3YAmt1+uXIdANDDJFRzL4EwdL+LwwwKqm8CczaAHZjtV5EVDre92hZZbUo1k+o/FKlpOzyjYQJhbCC427LA==" spinCount="100000" sheet="1" objects="1" scenarios="1" formatColumns="0" formatRows="0"/>
  <mergeCells count="42">
    <mergeCell ref="AR2:BE2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NA6593 - Víceúčelové hř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271"/>
  <sheetViews>
    <sheetView showGridLines="0" tabSelected="1" workbookViewId="0" topLeftCell="A175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7" t="s">
        <v>5</v>
      </c>
    </row>
    <row r="3" spans="2:46" s="1" customFormat="1" ht="6.95" customHeight="1">
      <c r="B3" s="103"/>
      <c r="C3" s="104"/>
      <c r="D3" s="104"/>
      <c r="E3" s="104"/>
      <c r="F3" s="104"/>
      <c r="G3" s="104"/>
      <c r="H3" s="104"/>
      <c r="I3" s="104"/>
      <c r="J3" s="104"/>
      <c r="K3" s="104"/>
      <c r="L3" s="20"/>
      <c r="AT3" s="17" t="s">
        <v>82</v>
      </c>
    </row>
    <row r="4" spans="2:46" s="1" customFormat="1" ht="24.95" customHeight="1">
      <c r="B4" s="20"/>
      <c r="D4" s="105" t="s">
        <v>83</v>
      </c>
      <c r="L4" s="20"/>
      <c r="M4" s="106" t="s">
        <v>10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4"/>
      <c r="B6" s="39"/>
      <c r="C6" s="34"/>
      <c r="D6" s="107" t="s">
        <v>15</v>
      </c>
      <c r="E6" s="34"/>
      <c r="F6" s="34"/>
      <c r="G6" s="34"/>
      <c r="H6" s="34"/>
      <c r="I6" s="34"/>
      <c r="J6" s="34"/>
      <c r="K6" s="34"/>
      <c r="L6" s="51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1" s="2" customFormat="1" ht="16.5" customHeight="1">
      <c r="A7" s="34"/>
      <c r="B7" s="39"/>
      <c r="C7" s="34"/>
      <c r="D7" s="34"/>
      <c r="E7" s="285" t="s">
        <v>16</v>
      </c>
      <c r="F7" s="286"/>
      <c r="G7" s="286"/>
      <c r="H7" s="286"/>
      <c r="I7" s="34"/>
      <c r="J7" s="34"/>
      <c r="K7" s="34"/>
      <c r="L7" s="51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</row>
    <row r="8" spans="1:31" s="2" customFormat="1" ht="11.25">
      <c r="A8" s="34"/>
      <c r="B8" s="39"/>
      <c r="C8" s="34"/>
      <c r="D8" s="34"/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2" customHeight="1">
      <c r="A9" s="34"/>
      <c r="B9" s="39"/>
      <c r="C9" s="34"/>
      <c r="D9" s="107" t="s">
        <v>17</v>
      </c>
      <c r="E9" s="34"/>
      <c r="F9" s="108" t="s">
        <v>1</v>
      </c>
      <c r="G9" s="34"/>
      <c r="H9" s="34"/>
      <c r="I9" s="107" t="s">
        <v>18</v>
      </c>
      <c r="J9" s="108" t="s">
        <v>1</v>
      </c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 customHeight="1">
      <c r="A10" s="34"/>
      <c r="B10" s="39"/>
      <c r="C10" s="34"/>
      <c r="D10" s="107" t="s">
        <v>19</v>
      </c>
      <c r="E10" s="34"/>
      <c r="F10" s="108" t="s">
        <v>20</v>
      </c>
      <c r="G10" s="34"/>
      <c r="H10" s="34"/>
      <c r="I10" s="107" t="s">
        <v>21</v>
      </c>
      <c r="J10" s="109" t="str">
        <f>'Rekapitulace stavby'!AN8</f>
        <v>16. 10. 2020</v>
      </c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0.9" customHeight="1">
      <c r="A11" s="34"/>
      <c r="B11" s="39"/>
      <c r="C11" s="34"/>
      <c r="D11" s="34"/>
      <c r="E11" s="34"/>
      <c r="F11" s="34"/>
      <c r="G11" s="34"/>
      <c r="H11" s="34"/>
      <c r="I11" s="34"/>
      <c r="J11" s="34"/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07" t="s">
        <v>23</v>
      </c>
      <c r="E12" s="34"/>
      <c r="F12" s="34"/>
      <c r="G12" s="34"/>
      <c r="H12" s="34"/>
      <c r="I12" s="107" t="s">
        <v>24</v>
      </c>
      <c r="J12" s="108" t="s">
        <v>1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8" customHeight="1">
      <c r="A13" s="34"/>
      <c r="B13" s="39"/>
      <c r="C13" s="34"/>
      <c r="D13" s="34"/>
      <c r="E13" s="108" t="s">
        <v>25</v>
      </c>
      <c r="F13" s="34"/>
      <c r="G13" s="34"/>
      <c r="H13" s="34"/>
      <c r="I13" s="107" t="s">
        <v>26</v>
      </c>
      <c r="J13" s="108" t="s">
        <v>1</v>
      </c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6.95" customHeight="1">
      <c r="A14" s="34"/>
      <c r="B14" s="39"/>
      <c r="C14" s="34"/>
      <c r="D14" s="34"/>
      <c r="E14" s="34"/>
      <c r="F14" s="34"/>
      <c r="G14" s="34"/>
      <c r="H14" s="34"/>
      <c r="I14" s="34"/>
      <c r="J14" s="34"/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2" customHeight="1">
      <c r="A15" s="34"/>
      <c r="B15" s="39"/>
      <c r="C15" s="34"/>
      <c r="D15" s="107" t="s">
        <v>27</v>
      </c>
      <c r="E15" s="34"/>
      <c r="F15" s="34"/>
      <c r="G15" s="34"/>
      <c r="H15" s="34"/>
      <c r="I15" s="107" t="s">
        <v>24</v>
      </c>
      <c r="J15" s="30" t="str">
        <f>'Rekapitulace stavby'!AN13</f>
        <v>Vyplň údaj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18" customHeight="1">
      <c r="A16" s="34"/>
      <c r="B16" s="39"/>
      <c r="C16" s="34"/>
      <c r="D16" s="34"/>
      <c r="E16" s="287" t="str">
        <f>'Rekapitulace stavby'!E14</f>
        <v>Vyplň údaj</v>
      </c>
      <c r="F16" s="288"/>
      <c r="G16" s="288"/>
      <c r="H16" s="288"/>
      <c r="I16" s="107" t="s">
        <v>26</v>
      </c>
      <c r="J16" s="30" t="str">
        <f>'Rekapitulace stavby'!AN14</f>
        <v>Vyplň údaj</v>
      </c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6.95" customHeight="1">
      <c r="A17" s="34"/>
      <c r="B17" s="39"/>
      <c r="C17" s="34"/>
      <c r="D17" s="34"/>
      <c r="E17" s="34"/>
      <c r="F17" s="34"/>
      <c r="G17" s="34"/>
      <c r="H17" s="34"/>
      <c r="I17" s="34"/>
      <c r="J17" s="34"/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2" customHeight="1">
      <c r="A18" s="34"/>
      <c r="B18" s="39"/>
      <c r="C18" s="34"/>
      <c r="D18" s="107" t="s">
        <v>29</v>
      </c>
      <c r="E18" s="34"/>
      <c r="F18" s="34"/>
      <c r="G18" s="34"/>
      <c r="H18" s="34"/>
      <c r="I18" s="107" t="s">
        <v>24</v>
      </c>
      <c r="J18" s="108" t="s">
        <v>1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18" customHeight="1">
      <c r="A19" s="34"/>
      <c r="B19" s="39"/>
      <c r="C19" s="34"/>
      <c r="D19" s="34"/>
      <c r="E19" s="108" t="s">
        <v>30</v>
      </c>
      <c r="F19" s="34"/>
      <c r="G19" s="34"/>
      <c r="H19" s="34"/>
      <c r="I19" s="107" t="s">
        <v>26</v>
      </c>
      <c r="J19" s="108" t="s">
        <v>1</v>
      </c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6.95" customHeight="1">
      <c r="A20" s="34"/>
      <c r="B20" s="39"/>
      <c r="C20" s="34"/>
      <c r="D20" s="34"/>
      <c r="E20" s="34"/>
      <c r="F20" s="34"/>
      <c r="G20" s="34"/>
      <c r="H20" s="34"/>
      <c r="I20" s="34"/>
      <c r="J20" s="34"/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2" customHeight="1">
      <c r="A21" s="34"/>
      <c r="B21" s="39"/>
      <c r="C21" s="34"/>
      <c r="D21" s="107" t="s">
        <v>32</v>
      </c>
      <c r="E21" s="34"/>
      <c r="F21" s="34"/>
      <c r="G21" s="34"/>
      <c r="H21" s="34"/>
      <c r="I21" s="107" t="s">
        <v>24</v>
      </c>
      <c r="J21" s="108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18" customHeight="1">
      <c r="A22" s="34"/>
      <c r="B22" s="39"/>
      <c r="C22" s="34"/>
      <c r="D22" s="34"/>
      <c r="E22" s="108" t="s">
        <v>33</v>
      </c>
      <c r="F22" s="34"/>
      <c r="G22" s="34"/>
      <c r="H22" s="34"/>
      <c r="I22" s="107" t="s">
        <v>26</v>
      </c>
      <c r="J22" s="108" t="s">
        <v>1</v>
      </c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6.95" customHeight="1">
      <c r="A23" s="34"/>
      <c r="B23" s="39"/>
      <c r="C23" s="34"/>
      <c r="D23" s="34"/>
      <c r="E23" s="34"/>
      <c r="F23" s="34"/>
      <c r="G23" s="34"/>
      <c r="H23" s="34"/>
      <c r="I23" s="34"/>
      <c r="J23" s="34"/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2" customHeight="1">
      <c r="A24" s="34"/>
      <c r="B24" s="39"/>
      <c r="C24" s="34"/>
      <c r="D24" s="107" t="s">
        <v>34</v>
      </c>
      <c r="E24" s="34"/>
      <c r="F24" s="34"/>
      <c r="G24" s="34"/>
      <c r="H24" s="34"/>
      <c r="I24" s="34"/>
      <c r="J24" s="34"/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8" customFormat="1" ht="16.5" customHeight="1">
      <c r="A25" s="110"/>
      <c r="B25" s="111"/>
      <c r="C25" s="110"/>
      <c r="D25" s="110"/>
      <c r="E25" s="289" t="s">
        <v>1</v>
      </c>
      <c r="F25" s="289"/>
      <c r="G25" s="289"/>
      <c r="H25" s="289"/>
      <c r="I25" s="110"/>
      <c r="J25" s="110"/>
      <c r="K25" s="110"/>
      <c r="L25" s="112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</row>
    <row r="26" spans="1:31" s="2" customFormat="1" ht="6.95" customHeight="1">
      <c r="A26" s="34"/>
      <c r="B26" s="39"/>
      <c r="C26" s="34"/>
      <c r="D26" s="34"/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2" customFormat="1" ht="6.95" customHeight="1">
      <c r="A27" s="34"/>
      <c r="B27" s="39"/>
      <c r="C27" s="34"/>
      <c r="D27" s="113"/>
      <c r="E27" s="113"/>
      <c r="F27" s="113"/>
      <c r="G27" s="113"/>
      <c r="H27" s="113"/>
      <c r="I27" s="113"/>
      <c r="J27" s="113"/>
      <c r="K27" s="113"/>
      <c r="L27" s="51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</row>
    <row r="28" spans="1:31" s="2" customFormat="1" ht="25.35" customHeight="1">
      <c r="A28" s="34"/>
      <c r="B28" s="39"/>
      <c r="C28" s="34"/>
      <c r="D28" s="114" t="s">
        <v>35</v>
      </c>
      <c r="E28" s="34"/>
      <c r="F28" s="34"/>
      <c r="G28" s="34"/>
      <c r="H28" s="34"/>
      <c r="I28" s="34"/>
      <c r="J28" s="115">
        <f>ROUND(J128,2)</f>
        <v>0</v>
      </c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3"/>
      <c r="E29" s="113"/>
      <c r="F29" s="113"/>
      <c r="G29" s="113"/>
      <c r="H29" s="113"/>
      <c r="I29" s="113"/>
      <c r="J29" s="113"/>
      <c r="K29" s="113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14.45" customHeight="1">
      <c r="A30" s="34"/>
      <c r="B30" s="39"/>
      <c r="C30" s="34"/>
      <c r="D30" s="34"/>
      <c r="E30" s="34"/>
      <c r="F30" s="116" t="s">
        <v>37</v>
      </c>
      <c r="G30" s="34"/>
      <c r="H30" s="34"/>
      <c r="I30" s="116" t="s">
        <v>36</v>
      </c>
      <c r="J30" s="116" t="s">
        <v>38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14.45" customHeight="1">
      <c r="A31" s="34"/>
      <c r="B31" s="39"/>
      <c r="C31" s="34"/>
      <c r="D31" s="117" t="s">
        <v>39</v>
      </c>
      <c r="E31" s="107" t="s">
        <v>40</v>
      </c>
      <c r="F31" s="118">
        <f>ROUND((SUM(BE128:BE270)),2)</f>
        <v>0</v>
      </c>
      <c r="G31" s="34"/>
      <c r="H31" s="34"/>
      <c r="I31" s="119">
        <v>0.21</v>
      </c>
      <c r="J31" s="118">
        <f>ROUND(((SUM(BE128:BE270))*I31),2)</f>
        <v>0</v>
      </c>
      <c r="K31" s="3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107" t="s">
        <v>41</v>
      </c>
      <c r="F32" s="118">
        <f>ROUND((SUM(BF128:BF270)),2)</f>
        <v>0</v>
      </c>
      <c r="G32" s="34"/>
      <c r="H32" s="34"/>
      <c r="I32" s="119">
        <v>0.15</v>
      </c>
      <c r="J32" s="118">
        <f>ROUND(((SUM(BF128:BF270))*I32),2)</f>
        <v>0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 hidden="1">
      <c r="A33" s="34"/>
      <c r="B33" s="39"/>
      <c r="C33" s="34"/>
      <c r="D33" s="34"/>
      <c r="E33" s="107" t="s">
        <v>42</v>
      </c>
      <c r="F33" s="118">
        <f>ROUND((SUM(BG128:BG270)),2)</f>
        <v>0</v>
      </c>
      <c r="G33" s="34"/>
      <c r="H33" s="34"/>
      <c r="I33" s="119">
        <v>0.21</v>
      </c>
      <c r="J33" s="118">
        <f>0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 hidden="1">
      <c r="A34" s="34"/>
      <c r="B34" s="39"/>
      <c r="C34" s="34"/>
      <c r="D34" s="34"/>
      <c r="E34" s="107" t="s">
        <v>43</v>
      </c>
      <c r="F34" s="118">
        <f>ROUND((SUM(BH128:BH270)),2)</f>
        <v>0</v>
      </c>
      <c r="G34" s="34"/>
      <c r="H34" s="34"/>
      <c r="I34" s="119">
        <v>0.15</v>
      </c>
      <c r="J34" s="118">
        <f>0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07" t="s">
        <v>44</v>
      </c>
      <c r="F35" s="118">
        <f>ROUND((SUM(BI128:BI270)),2)</f>
        <v>0</v>
      </c>
      <c r="G35" s="34"/>
      <c r="H35" s="34"/>
      <c r="I35" s="119">
        <v>0</v>
      </c>
      <c r="J35" s="118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6.95" customHeight="1">
      <c r="A36" s="34"/>
      <c r="B36" s="39"/>
      <c r="C36" s="34"/>
      <c r="D36" s="34"/>
      <c r="E36" s="34"/>
      <c r="F36" s="34"/>
      <c r="G36" s="34"/>
      <c r="H36" s="34"/>
      <c r="I36" s="34"/>
      <c r="J36" s="34"/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25.35" customHeight="1">
      <c r="A37" s="34"/>
      <c r="B37" s="39"/>
      <c r="C37" s="120"/>
      <c r="D37" s="121" t="s">
        <v>45</v>
      </c>
      <c r="E37" s="122"/>
      <c r="F37" s="122"/>
      <c r="G37" s="123" t="s">
        <v>46</v>
      </c>
      <c r="H37" s="124" t="s">
        <v>47</v>
      </c>
      <c r="I37" s="122"/>
      <c r="J37" s="125">
        <f>SUM(J28:J35)</f>
        <v>0</v>
      </c>
      <c r="K37" s="126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14.4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2:12" s="1" customFormat="1" ht="14.45" customHeight="1">
      <c r="B39" s="20"/>
      <c r="L39" s="20"/>
    </row>
    <row r="40" spans="2:12" s="1" customFormat="1" ht="14.45" customHeight="1">
      <c r="B40" s="20"/>
      <c r="L40" s="20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27" t="s">
        <v>48</v>
      </c>
      <c r="E50" s="128"/>
      <c r="F50" s="128"/>
      <c r="G50" s="127" t="s">
        <v>49</v>
      </c>
      <c r="H50" s="128"/>
      <c r="I50" s="128"/>
      <c r="J50" s="128"/>
      <c r="K50" s="128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29" t="s">
        <v>50</v>
      </c>
      <c r="E61" s="130"/>
      <c r="F61" s="131" t="s">
        <v>51</v>
      </c>
      <c r="G61" s="129" t="s">
        <v>50</v>
      </c>
      <c r="H61" s="130"/>
      <c r="I61" s="130"/>
      <c r="J61" s="132" t="s">
        <v>51</v>
      </c>
      <c r="K61" s="130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27" t="s">
        <v>52</v>
      </c>
      <c r="E65" s="133"/>
      <c r="F65" s="133"/>
      <c r="G65" s="127" t="s">
        <v>53</v>
      </c>
      <c r="H65" s="133"/>
      <c r="I65" s="133"/>
      <c r="J65" s="133"/>
      <c r="K65" s="133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29" t="s">
        <v>50</v>
      </c>
      <c r="E76" s="130"/>
      <c r="F76" s="131" t="s">
        <v>51</v>
      </c>
      <c r="G76" s="129" t="s">
        <v>50</v>
      </c>
      <c r="H76" s="130"/>
      <c r="I76" s="130"/>
      <c r="J76" s="132" t="s">
        <v>51</v>
      </c>
      <c r="K76" s="130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4"/>
      <c r="C77" s="135"/>
      <c r="D77" s="135"/>
      <c r="E77" s="135"/>
      <c r="F77" s="135"/>
      <c r="G77" s="135"/>
      <c r="H77" s="135"/>
      <c r="I77" s="135"/>
      <c r="J77" s="135"/>
      <c r="K77" s="135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36"/>
      <c r="C81" s="137"/>
      <c r="D81" s="137"/>
      <c r="E81" s="137"/>
      <c r="F81" s="137"/>
      <c r="G81" s="137"/>
      <c r="H81" s="137"/>
      <c r="I81" s="137"/>
      <c r="J81" s="137"/>
      <c r="K81" s="137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84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15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263" t="str">
        <f>E7</f>
        <v>Víceúčelové hřiště Pozorka u Nejdku, p.p.č.1471/4 Pozorka u Nejdku</v>
      </c>
      <c r="F85" s="290"/>
      <c r="G85" s="290"/>
      <c r="H85" s="290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2" customHeight="1">
      <c r="A87" s="34"/>
      <c r="B87" s="35"/>
      <c r="C87" s="29" t="s">
        <v>19</v>
      </c>
      <c r="D87" s="36"/>
      <c r="E87" s="36"/>
      <c r="F87" s="27" t="str">
        <f>F10</f>
        <v xml:space="preserve"> </v>
      </c>
      <c r="G87" s="36"/>
      <c r="H87" s="36"/>
      <c r="I87" s="29" t="s">
        <v>21</v>
      </c>
      <c r="J87" s="66" t="str">
        <f>IF(J10="","",J10)</f>
        <v>16. 10. 2020</v>
      </c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9" t="s">
        <v>23</v>
      </c>
      <c r="D89" s="36"/>
      <c r="E89" s="36"/>
      <c r="F89" s="27" t="str">
        <f>E13</f>
        <v>Město Nejdek</v>
      </c>
      <c r="G89" s="36"/>
      <c r="H89" s="36"/>
      <c r="I89" s="29" t="s">
        <v>29</v>
      </c>
      <c r="J89" s="32" t="str">
        <f>E19</f>
        <v>BPO s.r.o.Ostrov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25.7" customHeight="1">
      <c r="A90" s="34"/>
      <c r="B90" s="35"/>
      <c r="C90" s="29" t="s">
        <v>27</v>
      </c>
      <c r="D90" s="36"/>
      <c r="E90" s="36"/>
      <c r="F90" s="27" t="str">
        <f>IF(E16="","",E16)</f>
        <v>Vyplň údaj</v>
      </c>
      <c r="G90" s="36"/>
      <c r="H90" s="36"/>
      <c r="I90" s="29" t="s">
        <v>32</v>
      </c>
      <c r="J90" s="32" t="str">
        <f>E22</f>
        <v>Neubauerová Soňa, SK-Projekt</v>
      </c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0.35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9.25" customHeight="1">
      <c r="A92" s="34"/>
      <c r="B92" s="35"/>
      <c r="C92" s="138" t="s">
        <v>85</v>
      </c>
      <c r="D92" s="139"/>
      <c r="E92" s="139"/>
      <c r="F92" s="139"/>
      <c r="G92" s="139"/>
      <c r="H92" s="139"/>
      <c r="I92" s="139"/>
      <c r="J92" s="140" t="s">
        <v>86</v>
      </c>
      <c r="K92" s="139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47" s="2" customFormat="1" ht="22.9" customHeight="1">
      <c r="A94" s="34"/>
      <c r="B94" s="35"/>
      <c r="C94" s="141" t="s">
        <v>87</v>
      </c>
      <c r="D94" s="36"/>
      <c r="E94" s="36"/>
      <c r="F94" s="36"/>
      <c r="G94" s="36"/>
      <c r="H94" s="36"/>
      <c r="I94" s="36"/>
      <c r="J94" s="84">
        <f>J128</f>
        <v>0</v>
      </c>
      <c r="K94" s="36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U94" s="17" t="s">
        <v>88</v>
      </c>
    </row>
    <row r="95" spans="2:12" s="9" customFormat="1" ht="24.95" customHeight="1">
      <c r="B95" s="142"/>
      <c r="C95" s="143"/>
      <c r="D95" s="144" t="s">
        <v>89</v>
      </c>
      <c r="E95" s="145"/>
      <c r="F95" s="145"/>
      <c r="G95" s="145"/>
      <c r="H95" s="145"/>
      <c r="I95" s="145"/>
      <c r="J95" s="146">
        <f>J129</f>
        <v>0</v>
      </c>
      <c r="K95" s="143"/>
      <c r="L95" s="147"/>
    </row>
    <row r="96" spans="2:12" s="10" customFormat="1" ht="19.9" customHeight="1">
      <c r="B96" s="148"/>
      <c r="C96" s="149"/>
      <c r="D96" s="150" t="s">
        <v>90</v>
      </c>
      <c r="E96" s="151"/>
      <c r="F96" s="151"/>
      <c r="G96" s="151"/>
      <c r="H96" s="151"/>
      <c r="I96" s="151"/>
      <c r="J96" s="152">
        <f>J130</f>
        <v>0</v>
      </c>
      <c r="K96" s="149"/>
      <c r="L96" s="153"/>
    </row>
    <row r="97" spans="2:12" s="10" customFormat="1" ht="19.9" customHeight="1">
      <c r="B97" s="148"/>
      <c r="C97" s="149"/>
      <c r="D97" s="150" t="s">
        <v>91</v>
      </c>
      <c r="E97" s="151"/>
      <c r="F97" s="151"/>
      <c r="G97" s="151"/>
      <c r="H97" s="151"/>
      <c r="I97" s="151"/>
      <c r="J97" s="152">
        <f>J177</f>
        <v>0</v>
      </c>
      <c r="K97" s="149"/>
      <c r="L97" s="153"/>
    </row>
    <row r="98" spans="2:12" s="10" customFormat="1" ht="19.9" customHeight="1">
      <c r="B98" s="148"/>
      <c r="C98" s="149"/>
      <c r="D98" s="150" t="s">
        <v>92</v>
      </c>
      <c r="E98" s="151"/>
      <c r="F98" s="151"/>
      <c r="G98" s="151"/>
      <c r="H98" s="151"/>
      <c r="I98" s="151"/>
      <c r="J98" s="152">
        <f>J181</f>
        <v>0</v>
      </c>
      <c r="K98" s="149"/>
      <c r="L98" s="153"/>
    </row>
    <row r="99" spans="2:12" s="10" customFormat="1" ht="19.9" customHeight="1">
      <c r="B99" s="148"/>
      <c r="C99" s="149"/>
      <c r="D99" s="150" t="s">
        <v>93</v>
      </c>
      <c r="E99" s="151"/>
      <c r="F99" s="151"/>
      <c r="G99" s="151"/>
      <c r="H99" s="151"/>
      <c r="I99" s="151"/>
      <c r="J99" s="152">
        <f>J204</f>
        <v>0</v>
      </c>
      <c r="K99" s="149"/>
      <c r="L99" s="153"/>
    </row>
    <row r="100" spans="2:12" s="10" customFormat="1" ht="19.9" customHeight="1">
      <c r="B100" s="148"/>
      <c r="C100" s="149"/>
      <c r="D100" s="150" t="s">
        <v>94</v>
      </c>
      <c r="E100" s="151"/>
      <c r="F100" s="151"/>
      <c r="G100" s="151"/>
      <c r="H100" s="151"/>
      <c r="I100" s="151"/>
      <c r="J100" s="152">
        <f>J219</f>
        <v>0</v>
      </c>
      <c r="K100" s="149"/>
      <c r="L100" s="153"/>
    </row>
    <row r="101" spans="2:12" s="10" customFormat="1" ht="19.9" customHeight="1">
      <c r="B101" s="148"/>
      <c r="C101" s="149"/>
      <c r="D101" s="150" t="s">
        <v>95</v>
      </c>
      <c r="E101" s="151"/>
      <c r="F101" s="151"/>
      <c r="G101" s="151"/>
      <c r="H101" s="151"/>
      <c r="I101" s="151"/>
      <c r="J101" s="152">
        <f>J231</f>
        <v>0</v>
      </c>
      <c r="K101" s="149"/>
      <c r="L101" s="153"/>
    </row>
    <row r="102" spans="2:12" s="10" customFormat="1" ht="19.9" customHeight="1">
      <c r="B102" s="148"/>
      <c r="C102" s="149"/>
      <c r="D102" s="150" t="s">
        <v>96</v>
      </c>
      <c r="E102" s="151"/>
      <c r="F102" s="151"/>
      <c r="G102" s="151"/>
      <c r="H102" s="151"/>
      <c r="I102" s="151"/>
      <c r="J102" s="152">
        <f>J239</f>
        <v>0</v>
      </c>
      <c r="K102" s="149"/>
      <c r="L102" s="153"/>
    </row>
    <row r="103" spans="2:12" s="10" customFormat="1" ht="19.9" customHeight="1">
      <c r="B103" s="148"/>
      <c r="C103" s="149"/>
      <c r="D103" s="150" t="s">
        <v>97</v>
      </c>
      <c r="E103" s="151"/>
      <c r="F103" s="151"/>
      <c r="G103" s="151"/>
      <c r="H103" s="151"/>
      <c r="I103" s="151"/>
      <c r="J103" s="152">
        <f>J241</f>
        <v>0</v>
      </c>
      <c r="K103" s="149"/>
      <c r="L103" s="153"/>
    </row>
    <row r="104" spans="2:12" s="10" customFormat="1" ht="19.9" customHeight="1">
      <c r="B104" s="148"/>
      <c r="C104" s="149"/>
      <c r="D104" s="150" t="s">
        <v>98</v>
      </c>
      <c r="E104" s="151"/>
      <c r="F104" s="151"/>
      <c r="G104" s="151"/>
      <c r="H104" s="151"/>
      <c r="I104" s="151"/>
      <c r="J104" s="152">
        <f>J244</f>
        <v>0</v>
      </c>
      <c r="K104" s="149"/>
      <c r="L104" s="153"/>
    </row>
    <row r="105" spans="2:12" s="10" customFormat="1" ht="19.9" customHeight="1">
      <c r="B105" s="148"/>
      <c r="C105" s="149"/>
      <c r="D105" s="150" t="s">
        <v>99</v>
      </c>
      <c r="E105" s="151"/>
      <c r="F105" s="151"/>
      <c r="G105" s="151"/>
      <c r="H105" s="151"/>
      <c r="I105" s="151"/>
      <c r="J105" s="152">
        <f>J247</f>
        <v>0</v>
      </c>
      <c r="K105" s="149"/>
      <c r="L105" s="153"/>
    </row>
    <row r="106" spans="2:12" s="10" customFormat="1" ht="19.9" customHeight="1">
      <c r="B106" s="148"/>
      <c r="C106" s="149"/>
      <c r="D106" s="150" t="s">
        <v>100</v>
      </c>
      <c r="E106" s="151"/>
      <c r="F106" s="151"/>
      <c r="G106" s="151"/>
      <c r="H106" s="151"/>
      <c r="I106" s="151"/>
      <c r="J106" s="152">
        <f>J252</f>
        <v>0</v>
      </c>
      <c r="K106" s="149"/>
      <c r="L106" s="153"/>
    </row>
    <row r="107" spans="2:12" s="10" customFormat="1" ht="19.9" customHeight="1">
      <c r="B107" s="148"/>
      <c r="C107" s="149"/>
      <c r="D107" s="150" t="s">
        <v>101</v>
      </c>
      <c r="E107" s="151"/>
      <c r="F107" s="151"/>
      <c r="G107" s="151"/>
      <c r="H107" s="151"/>
      <c r="I107" s="151"/>
      <c r="J107" s="152">
        <f>J254</f>
        <v>0</v>
      </c>
      <c r="K107" s="149"/>
      <c r="L107" s="153"/>
    </row>
    <row r="108" spans="2:12" s="9" customFormat="1" ht="24.95" customHeight="1">
      <c r="B108" s="142"/>
      <c r="C108" s="143"/>
      <c r="D108" s="144" t="s">
        <v>102</v>
      </c>
      <c r="E108" s="145"/>
      <c r="F108" s="145"/>
      <c r="G108" s="145"/>
      <c r="H108" s="145"/>
      <c r="I108" s="145"/>
      <c r="J108" s="146">
        <f>J260</f>
        <v>0</v>
      </c>
      <c r="K108" s="143"/>
      <c r="L108" s="147"/>
    </row>
    <row r="109" spans="2:12" s="10" customFormat="1" ht="19.9" customHeight="1">
      <c r="B109" s="148"/>
      <c r="C109" s="149"/>
      <c r="D109" s="150" t="s">
        <v>103</v>
      </c>
      <c r="E109" s="151"/>
      <c r="F109" s="151"/>
      <c r="G109" s="151"/>
      <c r="H109" s="151"/>
      <c r="I109" s="151"/>
      <c r="J109" s="152">
        <f>J261</f>
        <v>0</v>
      </c>
      <c r="K109" s="149"/>
      <c r="L109" s="153"/>
    </row>
    <row r="110" spans="2:12" s="9" customFormat="1" ht="24.95" customHeight="1">
      <c r="B110" s="142"/>
      <c r="C110" s="143"/>
      <c r="D110" s="144" t="s">
        <v>104</v>
      </c>
      <c r="E110" s="145"/>
      <c r="F110" s="145"/>
      <c r="G110" s="145"/>
      <c r="H110" s="145"/>
      <c r="I110" s="145"/>
      <c r="J110" s="146">
        <f>J265</f>
        <v>0</v>
      </c>
      <c r="K110" s="143"/>
      <c r="L110" s="147"/>
    </row>
    <row r="111" spans="1:31" s="2" customFormat="1" ht="21.75" customHeight="1">
      <c r="A111" s="34"/>
      <c r="B111" s="35"/>
      <c r="C111" s="36"/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6.95" customHeight="1">
      <c r="A112" s="34"/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6" spans="1:31" s="2" customFormat="1" ht="6.95" customHeight="1">
      <c r="A116" s="34"/>
      <c r="B116" s="56"/>
      <c r="C116" s="57"/>
      <c r="D116" s="57"/>
      <c r="E116" s="57"/>
      <c r="F116" s="57"/>
      <c r="G116" s="57"/>
      <c r="H116" s="57"/>
      <c r="I116" s="57"/>
      <c r="J116" s="57"/>
      <c r="K116" s="57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4.95" customHeight="1">
      <c r="A117" s="34"/>
      <c r="B117" s="35"/>
      <c r="C117" s="23" t="s">
        <v>105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6.9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15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63" t="str">
        <f>E7</f>
        <v>Víceúčelové hřiště Pozorka u Nejdku, p.p.č.1471/4 Pozorka u Nejdku</v>
      </c>
      <c r="F120" s="290"/>
      <c r="G120" s="290"/>
      <c r="H120" s="290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19</v>
      </c>
      <c r="D122" s="36"/>
      <c r="E122" s="36"/>
      <c r="F122" s="27" t="str">
        <f>F10</f>
        <v xml:space="preserve"> </v>
      </c>
      <c r="G122" s="36"/>
      <c r="H122" s="36"/>
      <c r="I122" s="29" t="s">
        <v>21</v>
      </c>
      <c r="J122" s="66" t="str">
        <f>IF(J10="","",J10)</f>
        <v>16. 10. 2020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23</v>
      </c>
      <c r="D124" s="36"/>
      <c r="E124" s="36"/>
      <c r="F124" s="27" t="str">
        <f>E13</f>
        <v>Město Nejdek</v>
      </c>
      <c r="G124" s="36"/>
      <c r="H124" s="36"/>
      <c r="I124" s="29" t="s">
        <v>29</v>
      </c>
      <c r="J124" s="32" t="str">
        <f>E19</f>
        <v>BPO s.r.o.Ostrov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27</v>
      </c>
      <c r="D125" s="36"/>
      <c r="E125" s="36"/>
      <c r="F125" s="27" t="str">
        <f>IF(E16="","",E16)</f>
        <v>Vyplň údaj</v>
      </c>
      <c r="G125" s="36"/>
      <c r="H125" s="36"/>
      <c r="I125" s="29" t="s">
        <v>32</v>
      </c>
      <c r="J125" s="32" t="str">
        <f>E22</f>
        <v>Neubauerová Soňa, SK-Projekt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4"/>
      <c r="B127" s="155"/>
      <c r="C127" s="156" t="s">
        <v>106</v>
      </c>
      <c r="D127" s="157" t="s">
        <v>60</v>
      </c>
      <c r="E127" s="157" t="s">
        <v>56</v>
      </c>
      <c r="F127" s="157" t="s">
        <v>57</v>
      </c>
      <c r="G127" s="157" t="s">
        <v>107</v>
      </c>
      <c r="H127" s="157" t="s">
        <v>108</v>
      </c>
      <c r="I127" s="157" t="s">
        <v>109</v>
      </c>
      <c r="J127" s="157" t="s">
        <v>86</v>
      </c>
      <c r="K127" s="158" t="s">
        <v>110</v>
      </c>
      <c r="L127" s="159"/>
      <c r="M127" s="75" t="s">
        <v>1</v>
      </c>
      <c r="N127" s="76" t="s">
        <v>39</v>
      </c>
      <c r="O127" s="76" t="s">
        <v>111</v>
      </c>
      <c r="P127" s="76" t="s">
        <v>112</v>
      </c>
      <c r="Q127" s="76" t="s">
        <v>113</v>
      </c>
      <c r="R127" s="76" t="s">
        <v>114</v>
      </c>
      <c r="S127" s="76" t="s">
        <v>115</v>
      </c>
      <c r="T127" s="77" t="s">
        <v>116</v>
      </c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</row>
    <row r="128" spans="1:63" s="2" customFormat="1" ht="22.9" customHeight="1">
      <c r="A128" s="34"/>
      <c r="B128" s="35"/>
      <c r="C128" s="82" t="s">
        <v>117</v>
      </c>
      <c r="D128" s="36"/>
      <c r="E128" s="36"/>
      <c r="F128" s="36"/>
      <c r="G128" s="36"/>
      <c r="H128" s="36"/>
      <c r="I128" s="36"/>
      <c r="J128" s="160">
        <f>BK128</f>
        <v>0</v>
      </c>
      <c r="K128" s="36"/>
      <c r="L128" s="39"/>
      <c r="M128" s="78"/>
      <c r="N128" s="161"/>
      <c r="O128" s="79"/>
      <c r="P128" s="162">
        <f>P129+P260+P265</f>
        <v>0</v>
      </c>
      <c r="Q128" s="79"/>
      <c r="R128" s="162">
        <f>R129+R260+R265</f>
        <v>108.82610109999999</v>
      </c>
      <c r="S128" s="79"/>
      <c r="T128" s="163">
        <f>T129+T260+T265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74</v>
      </c>
      <c r="AU128" s="17" t="s">
        <v>88</v>
      </c>
      <c r="BK128" s="164">
        <f>BK129+BK260+BK265</f>
        <v>0</v>
      </c>
    </row>
    <row r="129" spans="2:63" s="12" customFormat="1" ht="25.9" customHeight="1">
      <c r="B129" s="165"/>
      <c r="C129" s="166"/>
      <c r="D129" s="167" t="s">
        <v>74</v>
      </c>
      <c r="E129" s="168" t="s">
        <v>118</v>
      </c>
      <c r="F129" s="168" t="s">
        <v>119</v>
      </c>
      <c r="G129" s="166"/>
      <c r="H129" s="166"/>
      <c r="I129" s="169"/>
      <c r="J129" s="170">
        <f>BK129</f>
        <v>0</v>
      </c>
      <c r="K129" s="166"/>
      <c r="L129" s="171"/>
      <c r="M129" s="172"/>
      <c r="N129" s="173"/>
      <c r="O129" s="173"/>
      <c r="P129" s="174">
        <f>P130+P177+P181+P204+P219+P231+P239+P241+P244+P247+P252+P254</f>
        <v>0</v>
      </c>
      <c r="Q129" s="173"/>
      <c r="R129" s="174">
        <f>R130+R177+R181+R204+R219+R231+R239+R241+R244+R247+R252+R254</f>
        <v>108.82610109999999</v>
      </c>
      <c r="S129" s="173"/>
      <c r="T129" s="175">
        <f>T130+T177+T181+T204+T219+T231+T239+T241+T244+T247+T252+T254</f>
        <v>0</v>
      </c>
      <c r="AR129" s="176" t="s">
        <v>80</v>
      </c>
      <c r="AT129" s="177" t="s">
        <v>74</v>
      </c>
      <c r="AU129" s="177" t="s">
        <v>75</v>
      </c>
      <c r="AY129" s="176" t="s">
        <v>120</v>
      </c>
      <c r="BK129" s="178">
        <f>BK130+BK177+BK181+BK204+BK219+BK231+BK239+BK241+BK244+BK247+BK252+BK254</f>
        <v>0</v>
      </c>
    </row>
    <row r="130" spans="2:63" s="12" customFormat="1" ht="22.9" customHeight="1">
      <c r="B130" s="165"/>
      <c r="C130" s="166"/>
      <c r="D130" s="167" t="s">
        <v>74</v>
      </c>
      <c r="E130" s="179" t="s">
        <v>80</v>
      </c>
      <c r="F130" s="179" t="s">
        <v>121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SUM(P131:P176)</f>
        <v>0</v>
      </c>
      <c r="Q130" s="173"/>
      <c r="R130" s="174">
        <f>SUM(R131:R176)</f>
        <v>32.28615</v>
      </c>
      <c r="S130" s="173"/>
      <c r="T130" s="175">
        <f>SUM(T131:T176)</f>
        <v>0</v>
      </c>
      <c r="AR130" s="176" t="s">
        <v>80</v>
      </c>
      <c r="AT130" s="177" t="s">
        <v>74</v>
      </c>
      <c r="AU130" s="177" t="s">
        <v>80</v>
      </c>
      <c r="AY130" s="176" t="s">
        <v>120</v>
      </c>
      <c r="BK130" s="178">
        <f>SUM(BK131:BK176)</f>
        <v>0</v>
      </c>
    </row>
    <row r="131" spans="1:65" s="2" customFormat="1" ht="14.45" customHeight="1">
      <c r="A131" s="34"/>
      <c r="B131" s="35"/>
      <c r="C131" s="181" t="s">
        <v>80</v>
      </c>
      <c r="D131" s="181" t="s">
        <v>122</v>
      </c>
      <c r="E131" s="182" t="s">
        <v>123</v>
      </c>
      <c r="F131" s="183" t="s">
        <v>124</v>
      </c>
      <c r="G131" s="184" t="s">
        <v>125</v>
      </c>
      <c r="H131" s="185">
        <v>178</v>
      </c>
      <c r="I131" s="186"/>
      <c r="J131" s="185">
        <f>ROUND(I131*H131,2)</f>
        <v>0</v>
      </c>
      <c r="K131" s="183" t="s">
        <v>126</v>
      </c>
      <c r="L131" s="39"/>
      <c r="M131" s="187" t="s">
        <v>1</v>
      </c>
      <c r="N131" s="188" t="s">
        <v>40</v>
      </c>
      <c r="O131" s="71"/>
      <c r="P131" s="189">
        <f>O131*H131</f>
        <v>0</v>
      </c>
      <c r="Q131" s="189">
        <v>0</v>
      </c>
      <c r="R131" s="189">
        <f>Q131*H131</f>
        <v>0</v>
      </c>
      <c r="S131" s="189">
        <v>0</v>
      </c>
      <c r="T131" s="190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1" t="s">
        <v>127</v>
      </c>
      <c r="AT131" s="191" t="s">
        <v>122</v>
      </c>
      <c r="AU131" s="191" t="s">
        <v>82</v>
      </c>
      <c r="AY131" s="17" t="s">
        <v>120</v>
      </c>
      <c r="BE131" s="192">
        <f>IF(N131="základní",J131,0)</f>
        <v>0</v>
      </c>
      <c r="BF131" s="192">
        <f>IF(N131="snížená",J131,0)</f>
        <v>0</v>
      </c>
      <c r="BG131" s="192">
        <f>IF(N131="zákl. přenesená",J131,0)</f>
        <v>0</v>
      </c>
      <c r="BH131" s="192">
        <f>IF(N131="sníž. přenesená",J131,0)</f>
        <v>0</v>
      </c>
      <c r="BI131" s="192">
        <f>IF(N131="nulová",J131,0)</f>
        <v>0</v>
      </c>
      <c r="BJ131" s="17" t="s">
        <v>80</v>
      </c>
      <c r="BK131" s="192">
        <f>ROUND(I131*H131,2)</f>
        <v>0</v>
      </c>
      <c r="BL131" s="17" t="s">
        <v>127</v>
      </c>
      <c r="BM131" s="191" t="s">
        <v>128</v>
      </c>
    </row>
    <row r="132" spans="2:51" s="13" customFormat="1" ht="11.25">
      <c r="B132" s="193"/>
      <c r="C132" s="194"/>
      <c r="D132" s="195" t="s">
        <v>129</v>
      </c>
      <c r="E132" s="196" t="s">
        <v>1</v>
      </c>
      <c r="F132" s="197" t="s">
        <v>130</v>
      </c>
      <c r="G132" s="194"/>
      <c r="H132" s="196" t="s">
        <v>1</v>
      </c>
      <c r="I132" s="198"/>
      <c r="J132" s="194"/>
      <c r="K132" s="194"/>
      <c r="L132" s="199"/>
      <c r="M132" s="200"/>
      <c r="N132" s="201"/>
      <c r="O132" s="201"/>
      <c r="P132" s="201"/>
      <c r="Q132" s="201"/>
      <c r="R132" s="201"/>
      <c r="S132" s="201"/>
      <c r="T132" s="202"/>
      <c r="AT132" s="203" t="s">
        <v>129</v>
      </c>
      <c r="AU132" s="203" t="s">
        <v>82</v>
      </c>
      <c r="AV132" s="13" t="s">
        <v>80</v>
      </c>
      <c r="AW132" s="13" t="s">
        <v>31</v>
      </c>
      <c r="AX132" s="13" t="s">
        <v>75</v>
      </c>
      <c r="AY132" s="203" t="s">
        <v>120</v>
      </c>
    </row>
    <row r="133" spans="2:51" s="14" customFormat="1" ht="11.25">
      <c r="B133" s="204"/>
      <c r="C133" s="205"/>
      <c r="D133" s="195" t="s">
        <v>129</v>
      </c>
      <c r="E133" s="206" t="s">
        <v>1</v>
      </c>
      <c r="F133" s="207" t="s">
        <v>131</v>
      </c>
      <c r="G133" s="205"/>
      <c r="H133" s="208">
        <v>129.64</v>
      </c>
      <c r="I133" s="209"/>
      <c r="J133" s="205"/>
      <c r="K133" s="205"/>
      <c r="L133" s="210"/>
      <c r="M133" s="211"/>
      <c r="N133" s="212"/>
      <c r="O133" s="212"/>
      <c r="P133" s="212"/>
      <c r="Q133" s="212"/>
      <c r="R133" s="212"/>
      <c r="S133" s="212"/>
      <c r="T133" s="213"/>
      <c r="AT133" s="214" t="s">
        <v>129</v>
      </c>
      <c r="AU133" s="214" t="s">
        <v>82</v>
      </c>
      <c r="AV133" s="14" t="s">
        <v>82</v>
      </c>
      <c r="AW133" s="14" t="s">
        <v>31</v>
      </c>
      <c r="AX133" s="14" t="s">
        <v>75</v>
      </c>
      <c r="AY133" s="214" t="s">
        <v>120</v>
      </c>
    </row>
    <row r="134" spans="2:51" s="13" customFormat="1" ht="11.25">
      <c r="B134" s="193"/>
      <c r="C134" s="194"/>
      <c r="D134" s="195" t="s">
        <v>129</v>
      </c>
      <c r="E134" s="196" t="s">
        <v>1</v>
      </c>
      <c r="F134" s="197" t="s">
        <v>132</v>
      </c>
      <c r="G134" s="194"/>
      <c r="H134" s="196" t="s">
        <v>1</v>
      </c>
      <c r="I134" s="198"/>
      <c r="J134" s="194"/>
      <c r="K134" s="194"/>
      <c r="L134" s="199"/>
      <c r="M134" s="200"/>
      <c r="N134" s="201"/>
      <c r="O134" s="201"/>
      <c r="P134" s="201"/>
      <c r="Q134" s="201"/>
      <c r="R134" s="201"/>
      <c r="S134" s="201"/>
      <c r="T134" s="202"/>
      <c r="AT134" s="203" t="s">
        <v>129</v>
      </c>
      <c r="AU134" s="203" t="s">
        <v>82</v>
      </c>
      <c r="AV134" s="13" t="s">
        <v>80</v>
      </c>
      <c r="AW134" s="13" t="s">
        <v>31</v>
      </c>
      <c r="AX134" s="13" t="s">
        <v>75</v>
      </c>
      <c r="AY134" s="203" t="s">
        <v>120</v>
      </c>
    </row>
    <row r="135" spans="2:51" s="14" customFormat="1" ht="11.25">
      <c r="B135" s="204"/>
      <c r="C135" s="205"/>
      <c r="D135" s="195" t="s">
        <v>129</v>
      </c>
      <c r="E135" s="206" t="s">
        <v>1</v>
      </c>
      <c r="F135" s="207" t="s">
        <v>133</v>
      </c>
      <c r="G135" s="205"/>
      <c r="H135" s="208">
        <v>48.15</v>
      </c>
      <c r="I135" s="209"/>
      <c r="J135" s="205"/>
      <c r="K135" s="205"/>
      <c r="L135" s="210"/>
      <c r="M135" s="211"/>
      <c r="N135" s="212"/>
      <c r="O135" s="212"/>
      <c r="P135" s="212"/>
      <c r="Q135" s="212"/>
      <c r="R135" s="212"/>
      <c r="S135" s="212"/>
      <c r="T135" s="213"/>
      <c r="AT135" s="214" t="s">
        <v>129</v>
      </c>
      <c r="AU135" s="214" t="s">
        <v>82</v>
      </c>
      <c r="AV135" s="14" t="s">
        <v>82</v>
      </c>
      <c r="AW135" s="14" t="s">
        <v>31</v>
      </c>
      <c r="AX135" s="14" t="s">
        <v>75</v>
      </c>
      <c r="AY135" s="214" t="s">
        <v>120</v>
      </c>
    </row>
    <row r="136" spans="2:51" s="14" customFormat="1" ht="11.25">
      <c r="B136" s="204"/>
      <c r="C136" s="205"/>
      <c r="D136" s="195" t="s">
        <v>129</v>
      </c>
      <c r="E136" s="206" t="s">
        <v>1</v>
      </c>
      <c r="F136" s="207" t="s">
        <v>134</v>
      </c>
      <c r="G136" s="205"/>
      <c r="H136" s="208">
        <v>0.21</v>
      </c>
      <c r="I136" s="209"/>
      <c r="J136" s="205"/>
      <c r="K136" s="205"/>
      <c r="L136" s="210"/>
      <c r="M136" s="211"/>
      <c r="N136" s="212"/>
      <c r="O136" s="212"/>
      <c r="P136" s="212"/>
      <c r="Q136" s="212"/>
      <c r="R136" s="212"/>
      <c r="S136" s="212"/>
      <c r="T136" s="213"/>
      <c r="AT136" s="214" t="s">
        <v>129</v>
      </c>
      <c r="AU136" s="214" t="s">
        <v>82</v>
      </c>
      <c r="AV136" s="14" t="s">
        <v>82</v>
      </c>
      <c r="AW136" s="14" t="s">
        <v>31</v>
      </c>
      <c r="AX136" s="14" t="s">
        <v>75</v>
      </c>
      <c r="AY136" s="214" t="s">
        <v>120</v>
      </c>
    </row>
    <row r="137" spans="2:51" s="15" customFormat="1" ht="11.25">
      <c r="B137" s="215"/>
      <c r="C137" s="216"/>
      <c r="D137" s="195" t="s">
        <v>129</v>
      </c>
      <c r="E137" s="217" t="s">
        <v>1</v>
      </c>
      <c r="F137" s="218" t="s">
        <v>135</v>
      </c>
      <c r="G137" s="216"/>
      <c r="H137" s="219">
        <v>178</v>
      </c>
      <c r="I137" s="220"/>
      <c r="J137" s="216"/>
      <c r="K137" s="216"/>
      <c r="L137" s="221"/>
      <c r="M137" s="222"/>
      <c r="N137" s="223"/>
      <c r="O137" s="223"/>
      <c r="P137" s="223"/>
      <c r="Q137" s="223"/>
      <c r="R137" s="223"/>
      <c r="S137" s="223"/>
      <c r="T137" s="224"/>
      <c r="AT137" s="225" t="s">
        <v>129</v>
      </c>
      <c r="AU137" s="225" t="s">
        <v>82</v>
      </c>
      <c r="AV137" s="15" t="s">
        <v>127</v>
      </c>
      <c r="AW137" s="15" t="s">
        <v>31</v>
      </c>
      <c r="AX137" s="15" t="s">
        <v>80</v>
      </c>
      <c r="AY137" s="225" t="s">
        <v>120</v>
      </c>
    </row>
    <row r="138" spans="1:65" s="2" customFormat="1" ht="14.45" customHeight="1">
      <c r="A138" s="34"/>
      <c r="B138" s="35"/>
      <c r="C138" s="181" t="s">
        <v>82</v>
      </c>
      <c r="D138" s="181" t="s">
        <v>122</v>
      </c>
      <c r="E138" s="182" t="s">
        <v>136</v>
      </c>
      <c r="F138" s="183" t="s">
        <v>137</v>
      </c>
      <c r="G138" s="184" t="s">
        <v>125</v>
      </c>
      <c r="H138" s="185">
        <v>20</v>
      </c>
      <c r="I138" s="186"/>
      <c r="J138" s="185">
        <f>ROUND(I138*H138,2)</f>
        <v>0</v>
      </c>
      <c r="K138" s="183" t="s">
        <v>126</v>
      </c>
      <c r="L138" s="39"/>
      <c r="M138" s="187" t="s">
        <v>1</v>
      </c>
      <c r="N138" s="188" t="s">
        <v>40</v>
      </c>
      <c r="O138" s="71"/>
      <c r="P138" s="189">
        <f>O138*H138</f>
        <v>0</v>
      </c>
      <c r="Q138" s="189">
        <v>0</v>
      </c>
      <c r="R138" s="189">
        <f>Q138*H138</f>
        <v>0</v>
      </c>
      <c r="S138" s="189">
        <v>0</v>
      </c>
      <c r="T138" s="190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1" t="s">
        <v>127</v>
      </c>
      <c r="AT138" s="191" t="s">
        <v>122</v>
      </c>
      <c r="AU138" s="191" t="s">
        <v>82</v>
      </c>
      <c r="AY138" s="17" t="s">
        <v>120</v>
      </c>
      <c r="BE138" s="192">
        <f>IF(N138="základní",J138,0)</f>
        <v>0</v>
      </c>
      <c r="BF138" s="192">
        <f>IF(N138="snížená",J138,0)</f>
        <v>0</v>
      </c>
      <c r="BG138" s="192">
        <f>IF(N138="zákl. přenesená",J138,0)</f>
        <v>0</v>
      </c>
      <c r="BH138" s="192">
        <f>IF(N138="sníž. přenesená",J138,0)</f>
        <v>0</v>
      </c>
      <c r="BI138" s="192">
        <f>IF(N138="nulová",J138,0)</f>
        <v>0</v>
      </c>
      <c r="BJ138" s="17" t="s">
        <v>80</v>
      </c>
      <c r="BK138" s="192">
        <f>ROUND(I138*H138,2)</f>
        <v>0</v>
      </c>
      <c r="BL138" s="17" t="s">
        <v>127</v>
      </c>
      <c r="BM138" s="191" t="s">
        <v>138</v>
      </c>
    </row>
    <row r="139" spans="1:65" s="2" customFormat="1" ht="14.45" customHeight="1">
      <c r="A139" s="34"/>
      <c r="B139" s="35"/>
      <c r="C139" s="181" t="s">
        <v>139</v>
      </c>
      <c r="D139" s="181" t="s">
        <v>122</v>
      </c>
      <c r="E139" s="182" t="s">
        <v>140</v>
      </c>
      <c r="F139" s="183" t="s">
        <v>141</v>
      </c>
      <c r="G139" s="184" t="s">
        <v>125</v>
      </c>
      <c r="H139" s="185">
        <v>18</v>
      </c>
      <c r="I139" s="186"/>
      <c r="J139" s="185">
        <f>ROUND(I139*H139,2)</f>
        <v>0</v>
      </c>
      <c r="K139" s="183" t="s">
        <v>126</v>
      </c>
      <c r="L139" s="39"/>
      <c r="M139" s="187" t="s">
        <v>1</v>
      </c>
      <c r="N139" s="188" t="s">
        <v>40</v>
      </c>
      <c r="O139" s="71"/>
      <c r="P139" s="189">
        <f>O139*H139</f>
        <v>0</v>
      </c>
      <c r="Q139" s="189">
        <v>0</v>
      </c>
      <c r="R139" s="189">
        <f>Q139*H139</f>
        <v>0</v>
      </c>
      <c r="S139" s="189">
        <v>0</v>
      </c>
      <c r="T139" s="190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191" t="s">
        <v>127</v>
      </c>
      <c r="AT139" s="191" t="s">
        <v>122</v>
      </c>
      <c r="AU139" s="191" t="s">
        <v>82</v>
      </c>
      <c r="AY139" s="17" t="s">
        <v>120</v>
      </c>
      <c r="BE139" s="192">
        <f>IF(N139="základní",J139,0)</f>
        <v>0</v>
      </c>
      <c r="BF139" s="192">
        <f>IF(N139="snížená",J139,0)</f>
        <v>0</v>
      </c>
      <c r="BG139" s="192">
        <f>IF(N139="zákl. přenesená",J139,0)</f>
        <v>0</v>
      </c>
      <c r="BH139" s="192">
        <f>IF(N139="sníž. přenesená",J139,0)</f>
        <v>0</v>
      </c>
      <c r="BI139" s="192">
        <f>IF(N139="nulová",J139,0)</f>
        <v>0</v>
      </c>
      <c r="BJ139" s="17" t="s">
        <v>80</v>
      </c>
      <c r="BK139" s="192">
        <f>ROUND(I139*H139,2)</f>
        <v>0</v>
      </c>
      <c r="BL139" s="17" t="s">
        <v>127</v>
      </c>
      <c r="BM139" s="191" t="s">
        <v>142</v>
      </c>
    </row>
    <row r="140" spans="2:51" s="13" customFormat="1" ht="11.25">
      <c r="B140" s="193"/>
      <c r="C140" s="194"/>
      <c r="D140" s="195" t="s">
        <v>129</v>
      </c>
      <c r="E140" s="196" t="s">
        <v>1</v>
      </c>
      <c r="F140" s="197" t="s">
        <v>143</v>
      </c>
      <c r="G140" s="194"/>
      <c r="H140" s="196" t="s">
        <v>1</v>
      </c>
      <c r="I140" s="198"/>
      <c r="J140" s="194"/>
      <c r="K140" s="194"/>
      <c r="L140" s="199"/>
      <c r="M140" s="200"/>
      <c r="N140" s="201"/>
      <c r="O140" s="201"/>
      <c r="P140" s="201"/>
      <c r="Q140" s="201"/>
      <c r="R140" s="201"/>
      <c r="S140" s="201"/>
      <c r="T140" s="202"/>
      <c r="AT140" s="203" t="s">
        <v>129</v>
      </c>
      <c r="AU140" s="203" t="s">
        <v>82</v>
      </c>
      <c r="AV140" s="13" t="s">
        <v>80</v>
      </c>
      <c r="AW140" s="13" t="s">
        <v>31</v>
      </c>
      <c r="AX140" s="13" t="s">
        <v>75</v>
      </c>
      <c r="AY140" s="203" t="s">
        <v>120</v>
      </c>
    </row>
    <row r="141" spans="2:51" s="14" customFormat="1" ht="11.25">
      <c r="B141" s="204"/>
      <c r="C141" s="205"/>
      <c r="D141" s="195" t="s">
        <v>129</v>
      </c>
      <c r="E141" s="206" t="s">
        <v>1</v>
      </c>
      <c r="F141" s="207" t="s">
        <v>144</v>
      </c>
      <c r="G141" s="205"/>
      <c r="H141" s="208">
        <v>18</v>
      </c>
      <c r="I141" s="209"/>
      <c r="J141" s="205"/>
      <c r="K141" s="205"/>
      <c r="L141" s="210"/>
      <c r="M141" s="211"/>
      <c r="N141" s="212"/>
      <c r="O141" s="212"/>
      <c r="P141" s="212"/>
      <c r="Q141" s="212"/>
      <c r="R141" s="212"/>
      <c r="S141" s="212"/>
      <c r="T141" s="213"/>
      <c r="AT141" s="214" t="s">
        <v>129</v>
      </c>
      <c r="AU141" s="214" t="s">
        <v>82</v>
      </c>
      <c r="AV141" s="14" t="s">
        <v>82</v>
      </c>
      <c r="AW141" s="14" t="s">
        <v>31</v>
      </c>
      <c r="AX141" s="14" t="s">
        <v>80</v>
      </c>
      <c r="AY141" s="214" t="s">
        <v>120</v>
      </c>
    </row>
    <row r="142" spans="1:65" s="2" customFormat="1" ht="14.45" customHeight="1">
      <c r="A142" s="34"/>
      <c r="B142" s="35"/>
      <c r="C142" s="181" t="s">
        <v>127</v>
      </c>
      <c r="D142" s="181" t="s">
        <v>122</v>
      </c>
      <c r="E142" s="182" t="s">
        <v>145</v>
      </c>
      <c r="F142" s="183" t="s">
        <v>146</v>
      </c>
      <c r="G142" s="184" t="s">
        <v>147</v>
      </c>
      <c r="H142" s="185">
        <v>24</v>
      </c>
      <c r="I142" s="186"/>
      <c r="J142" s="185">
        <f>ROUND(I142*H142,2)</f>
        <v>0</v>
      </c>
      <c r="K142" s="183" t="s">
        <v>126</v>
      </c>
      <c r="L142" s="39"/>
      <c r="M142" s="187" t="s">
        <v>1</v>
      </c>
      <c r="N142" s="188" t="s">
        <v>40</v>
      </c>
      <c r="O142" s="71"/>
      <c r="P142" s="189">
        <f>O142*H142</f>
        <v>0</v>
      </c>
      <c r="Q142" s="189">
        <v>0.0007</v>
      </c>
      <c r="R142" s="189">
        <f>Q142*H142</f>
        <v>0.0168</v>
      </c>
      <c r="S142" s="189">
        <v>0</v>
      </c>
      <c r="T142" s="190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1" t="s">
        <v>127</v>
      </c>
      <c r="AT142" s="191" t="s">
        <v>122</v>
      </c>
      <c r="AU142" s="191" t="s">
        <v>82</v>
      </c>
      <c r="AY142" s="17" t="s">
        <v>120</v>
      </c>
      <c r="BE142" s="192">
        <f>IF(N142="základní",J142,0)</f>
        <v>0</v>
      </c>
      <c r="BF142" s="192">
        <f>IF(N142="snížená",J142,0)</f>
        <v>0</v>
      </c>
      <c r="BG142" s="192">
        <f>IF(N142="zákl. přenesená",J142,0)</f>
        <v>0</v>
      </c>
      <c r="BH142" s="192">
        <f>IF(N142="sníž. přenesená",J142,0)</f>
        <v>0</v>
      </c>
      <c r="BI142" s="192">
        <f>IF(N142="nulová",J142,0)</f>
        <v>0</v>
      </c>
      <c r="BJ142" s="17" t="s">
        <v>80</v>
      </c>
      <c r="BK142" s="192">
        <f>ROUND(I142*H142,2)</f>
        <v>0</v>
      </c>
      <c r="BL142" s="17" t="s">
        <v>127</v>
      </c>
      <c r="BM142" s="191" t="s">
        <v>148</v>
      </c>
    </row>
    <row r="143" spans="2:51" s="13" customFormat="1" ht="11.25">
      <c r="B143" s="193"/>
      <c r="C143" s="194"/>
      <c r="D143" s="195" t="s">
        <v>129</v>
      </c>
      <c r="E143" s="196" t="s">
        <v>1</v>
      </c>
      <c r="F143" s="197" t="s">
        <v>149</v>
      </c>
      <c r="G143" s="194"/>
      <c r="H143" s="196" t="s">
        <v>1</v>
      </c>
      <c r="I143" s="198"/>
      <c r="J143" s="194"/>
      <c r="K143" s="194"/>
      <c r="L143" s="199"/>
      <c r="M143" s="200"/>
      <c r="N143" s="201"/>
      <c r="O143" s="201"/>
      <c r="P143" s="201"/>
      <c r="Q143" s="201"/>
      <c r="R143" s="201"/>
      <c r="S143" s="201"/>
      <c r="T143" s="202"/>
      <c r="AT143" s="203" t="s">
        <v>129</v>
      </c>
      <c r="AU143" s="203" t="s">
        <v>82</v>
      </c>
      <c r="AV143" s="13" t="s">
        <v>80</v>
      </c>
      <c r="AW143" s="13" t="s">
        <v>31</v>
      </c>
      <c r="AX143" s="13" t="s">
        <v>75</v>
      </c>
      <c r="AY143" s="203" t="s">
        <v>120</v>
      </c>
    </row>
    <row r="144" spans="2:51" s="14" customFormat="1" ht="11.25">
      <c r="B144" s="204"/>
      <c r="C144" s="205"/>
      <c r="D144" s="195" t="s">
        <v>129</v>
      </c>
      <c r="E144" s="206" t="s">
        <v>1</v>
      </c>
      <c r="F144" s="207" t="s">
        <v>150</v>
      </c>
      <c r="G144" s="205"/>
      <c r="H144" s="208">
        <v>24</v>
      </c>
      <c r="I144" s="209"/>
      <c r="J144" s="205"/>
      <c r="K144" s="205"/>
      <c r="L144" s="210"/>
      <c r="M144" s="211"/>
      <c r="N144" s="212"/>
      <c r="O144" s="212"/>
      <c r="P144" s="212"/>
      <c r="Q144" s="212"/>
      <c r="R144" s="212"/>
      <c r="S144" s="212"/>
      <c r="T144" s="213"/>
      <c r="AT144" s="214" t="s">
        <v>129</v>
      </c>
      <c r="AU144" s="214" t="s">
        <v>82</v>
      </c>
      <c r="AV144" s="14" t="s">
        <v>82</v>
      </c>
      <c r="AW144" s="14" t="s">
        <v>31</v>
      </c>
      <c r="AX144" s="14" t="s">
        <v>80</v>
      </c>
      <c r="AY144" s="214" t="s">
        <v>120</v>
      </c>
    </row>
    <row r="145" spans="1:65" s="2" customFormat="1" ht="14.45" customHeight="1">
      <c r="A145" s="34"/>
      <c r="B145" s="35"/>
      <c r="C145" s="181" t="s">
        <v>151</v>
      </c>
      <c r="D145" s="181" t="s">
        <v>122</v>
      </c>
      <c r="E145" s="182" t="s">
        <v>152</v>
      </c>
      <c r="F145" s="183" t="s">
        <v>153</v>
      </c>
      <c r="G145" s="184" t="s">
        <v>147</v>
      </c>
      <c r="H145" s="185">
        <v>24</v>
      </c>
      <c r="I145" s="186"/>
      <c r="J145" s="185">
        <f>ROUND(I145*H145,2)</f>
        <v>0</v>
      </c>
      <c r="K145" s="183" t="s">
        <v>126</v>
      </c>
      <c r="L145" s="39"/>
      <c r="M145" s="187" t="s">
        <v>1</v>
      </c>
      <c r="N145" s="188" t="s">
        <v>40</v>
      </c>
      <c r="O145" s="71"/>
      <c r="P145" s="189">
        <f>O145*H145</f>
        <v>0</v>
      </c>
      <c r="Q145" s="189">
        <v>0</v>
      </c>
      <c r="R145" s="189">
        <f>Q145*H145</f>
        <v>0</v>
      </c>
      <c r="S145" s="189">
        <v>0</v>
      </c>
      <c r="T145" s="190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1" t="s">
        <v>127</v>
      </c>
      <c r="AT145" s="191" t="s">
        <v>122</v>
      </c>
      <c r="AU145" s="191" t="s">
        <v>82</v>
      </c>
      <c r="AY145" s="17" t="s">
        <v>120</v>
      </c>
      <c r="BE145" s="192">
        <f>IF(N145="základní",J145,0)</f>
        <v>0</v>
      </c>
      <c r="BF145" s="192">
        <f>IF(N145="snížená",J145,0)</f>
        <v>0</v>
      </c>
      <c r="BG145" s="192">
        <f>IF(N145="zákl. přenesená",J145,0)</f>
        <v>0</v>
      </c>
      <c r="BH145" s="192">
        <f>IF(N145="sníž. přenesená",J145,0)</f>
        <v>0</v>
      </c>
      <c r="BI145" s="192">
        <f>IF(N145="nulová",J145,0)</f>
        <v>0</v>
      </c>
      <c r="BJ145" s="17" t="s">
        <v>80</v>
      </c>
      <c r="BK145" s="192">
        <f>ROUND(I145*H145,2)</f>
        <v>0</v>
      </c>
      <c r="BL145" s="17" t="s">
        <v>127</v>
      </c>
      <c r="BM145" s="191" t="s">
        <v>154</v>
      </c>
    </row>
    <row r="146" spans="1:65" s="2" customFormat="1" ht="14.45" customHeight="1">
      <c r="A146" s="34"/>
      <c r="B146" s="35"/>
      <c r="C146" s="181" t="s">
        <v>155</v>
      </c>
      <c r="D146" s="181" t="s">
        <v>122</v>
      </c>
      <c r="E146" s="182" t="s">
        <v>156</v>
      </c>
      <c r="F146" s="183" t="s">
        <v>157</v>
      </c>
      <c r="G146" s="184" t="s">
        <v>125</v>
      </c>
      <c r="H146" s="185">
        <v>18</v>
      </c>
      <c r="I146" s="186"/>
      <c r="J146" s="185">
        <f>ROUND(I146*H146,2)</f>
        <v>0</v>
      </c>
      <c r="K146" s="183" t="s">
        <v>126</v>
      </c>
      <c r="L146" s="39"/>
      <c r="M146" s="187" t="s">
        <v>1</v>
      </c>
      <c r="N146" s="188" t="s">
        <v>40</v>
      </c>
      <c r="O146" s="71"/>
      <c r="P146" s="189">
        <f>O146*H146</f>
        <v>0</v>
      </c>
      <c r="Q146" s="189">
        <v>0.00046</v>
      </c>
      <c r="R146" s="189">
        <f>Q146*H146</f>
        <v>0.008280000000000001</v>
      </c>
      <c r="S146" s="189">
        <v>0</v>
      </c>
      <c r="T146" s="190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1" t="s">
        <v>127</v>
      </c>
      <c r="AT146" s="191" t="s">
        <v>122</v>
      </c>
      <c r="AU146" s="191" t="s">
        <v>82</v>
      </c>
      <c r="AY146" s="17" t="s">
        <v>120</v>
      </c>
      <c r="BE146" s="192">
        <f>IF(N146="základní",J146,0)</f>
        <v>0</v>
      </c>
      <c r="BF146" s="192">
        <f>IF(N146="snížená",J146,0)</f>
        <v>0</v>
      </c>
      <c r="BG146" s="192">
        <f>IF(N146="zákl. přenesená",J146,0)</f>
        <v>0</v>
      </c>
      <c r="BH146" s="192">
        <f>IF(N146="sníž. přenesená",J146,0)</f>
        <v>0</v>
      </c>
      <c r="BI146" s="192">
        <f>IF(N146="nulová",J146,0)</f>
        <v>0</v>
      </c>
      <c r="BJ146" s="17" t="s">
        <v>80</v>
      </c>
      <c r="BK146" s="192">
        <f>ROUND(I146*H146,2)</f>
        <v>0</v>
      </c>
      <c r="BL146" s="17" t="s">
        <v>127</v>
      </c>
      <c r="BM146" s="191" t="s">
        <v>158</v>
      </c>
    </row>
    <row r="147" spans="1:65" s="2" customFormat="1" ht="14.45" customHeight="1">
      <c r="A147" s="34"/>
      <c r="B147" s="35"/>
      <c r="C147" s="181" t="s">
        <v>159</v>
      </c>
      <c r="D147" s="181" t="s">
        <v>122</v>
      </c>
      <c r="E147" s="182" t="s">
        <v>160</v>
      </c>
      <c r="F147" s="183" t="s">
        <v>161</v>
      </c>
      <c r="G147" s="184" t="s">
        <v>125</v>
      </c>
      <c r="H147" s="185">
        <v>18</v>
      </c>
      <c r="I147" s="186"/>
      <c r="J147" s="185">
        <f>ROUND(I147*H147,2)</f>
        <v>0</v>
      </c>
      <c r="K147" s="183" t="s">
        <v>126</v>
      </c>
      <c r="L147" s="39"/>
      <c r="M147" s="187" t="s">
        <v>1</v>
      </c>
      <c r="N147" s="188" t="s">
        <v>40</v>
      </c>
      <c r="O147" s="71"/>
      <c r="P147" s="189">
        <f>O147*H147</f>
        <v>0</v>
      </c>
      <c r="Q147" s="189">
        <v>0</v>
      </c>
      <c r="R147" s="189">
        <f>Q147*H147</f>
        <v>0</v>
      </c>
      <c r="S147" s="189">
        <v>0</v>
      </c>
      <c r="T147" s="19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1" t="s">
        <v>127</v>
      </c>
      <c r="AT147" s="191" t="s">
        <v>122</v>
      </c>
      <c r="AU147" s="191" t="s">
        <v>82</v>
      </c>
      <c r="AY147" s="17" t="s">
        <v>120</v>
      </c>
      <c r="BE147" s="192">
        <f>IF(N147="základní",J147,0)</f>
        <v>0</v>
      </c>
      <c r="BF147" s="192">
        <f>IF(N147="snížená",J147,0)</f>
        <v>0</v>
      </c>
      <c r="BG147" s="192">
        <f>IF(N147="zákl. přenesená",J147,0)</f>
        <v>0</v>
      </c>
      <c r="BH147" s="192">
        <f>IF(N147="sníž. přenesená",J147,0)</f>
        <v>0</v>
      </c>
      <c r="BI147" s="192">
        <f>IF(N147="nulová",J147,0)</f>
        <v>0</v>
      </c>
      <c r="BJ147" s="17" t="s">
        <v>80</v>
      </c>
      <c r="BK147" s="192">
        <f>ROUND(I147*H147,2)</f>
        <v>0</v>
      </c>
      <c r="BL147" s="17" t="s">
        <v>127</v>
      </c>
      <c r="BM147" s="191" t="s">
        <v>162</v>
      </c>
    </row>
    <row r="148" spans="1:65" s="2" customFormat="1" ht="14.45" customHeight="1">
      <c r="A148" s="34"/>
      <c r="B148" s="35"/>
      <c r="C148" s="181" t="s">
        <v>163</v>
      </c>
      <c r="D148" s="181" t="s">
        <v>122</v>
      </c>
      <c r="E148" s="182" t="s">
        <v>164</v>
      </c>
      <c r="F148" s="183" t="s">
        <v>165</v>
      </c>
      <c r="G148" s="184" t="s">
        <v>125</v>
      </c>
      <c r="H148" s="185">
        <v>21</v>
      </c>
      <c r="I148" s="186"/>
      <c r="J148" s="185">
        <f>ROUND(I148*H148,2)</f>
        <v>0</v>
      </c>
      <c r="K148" s="183" t="s">
        <v>126</v>
      </c>
      <c r="L148" s="39"/>
      <c r="M148" s="187" t="s">
        <v>1</v>
      </c>
      <c r="N148" s="188" t="s">
        <v>40</v>
      </c>
      <c r="O148" s="71"/>
      <c r="P148" s="189">
        <f>O148*H148</f>
        <v>0</v>
      </c>
      <c r="Q148" s="189">
        <v>0</v>
      </c>
      <c r="R148" s="189">
        <f>Q148*H148</f>
        <v>0</v>
      </c>
      <c r="S148" s="189">
        <v>0</v>
      </c>
      <c r="T148" s="190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191" t="s">
        <v>127</v>
      </c>
      <c r="AT148" s="191" t="s">
        <v>122</v>
      </c>
      <c r="AU148" s="191" t="s">
        <v>82</v>
      </c>
      <c r="AY148" s="17" t="s">
        <v>120</v>
      </c>
      <c r="BE148" s="192">
        <f>IF(N148="základní",J148,0)</f>
        <v>0</v>
      </c>
      <c r="BF148" s="192">
        <f>IF(N148="snížená",J148,0)</f>
        <v>0</v>
      </c>
      <c r="BG148" s="192">
        <f>IF(N148="zákl. přenesená",J148,0)</f>
        <v>0</v>
      </c>
      <c r="BH148" s="192">
        <f>IF(N148="sníž. přenesená",J148,0)</f>
        <v>0</v>
      </c>
      <c r="BI148" s="192">
        <f>IF(N148="nulová",J148,0)</f>
        <v>0</v>
      </c>
      <c r="BJ148" s="17" t="s">
        <v>80</v>
      </c>
      <c r="BK148" s="192">
        <f>ROUND(I148*H148,2)</f>
        <v>0</v>
      </c>
      <c r="BL148" s="17" t="s">
        <v>127</v>
      </c>
      <c r="BM148" s="191" t="s">
        <v>166</v>
      </c>
    </row>
    <row r="149" spans="2:51" s="13" customFormat="1" ht="11.25">
      <c r="B149" s="193"/>
      <c r="C149" s="194"/>
      <c r="D149" s="195" t="s">
        <v>129</v>
      </c>
      <c r="E149" s="196" t="s">
        <v>1</v>
      </c>
      <c r="F149" s="197" t="s">
        <v>167</v>
      </c>
      <c r="G149" s="194"/>
      <c r="H149" s="196" t="s">
        <v>1</v>
      </c>
      <c r="I149" s="198"/>
      <c r="J149" s="194"/>
      <c r="K149" s="194"/>
      <c r="L149" s="199"/>
      <c r="M149" s="200"/>
      <c r="N149" s="201"/>
      <c r="O149" s="201"/>
      <c r="P149" s="201"/>
      <c r="Q149" s="201"/>
      <c r="R149" s="201"/>
      <c r="S149" s="201"/>
      <c r="T149" s="202"/>
      <c r="AT149" s="203" t="s">
        <v>129</v>
      </c>
      <c r="AU149" s="203" t="s">
        <v>82</v>
      </c>
      <c r="AV149" s="13" t="s">
        <v>80</v>
      </c>
      <c r="AW149" s="13" t="s">
        <v>31</v>
      </c>
      <c r="AX149" s="13" t="s">
        <v>75</v>
      </c>
      <c r="AY149" s="203" t="s">
        <v>120</v>
      </c>
    </row>
    <row r="150" spans="2:51" s="14" customFormat="1" ht="11.25">
      <c r="B150" s="204"/>
      <c r="C150" s="205"/>
      <c r="D150" s="195" t="s">
        <v>129</v>
      </c>
      <c r="E150" s="206" t="s">
        <v>1</v>
      </c>
      <c r="F150" s="207" t="s">
        <v>168</v>
      </c>
      <c r="G150" s="205"/>
      <c r="H150" s="208">
        <v>18.5</v>
      </c>
      <c r="I150" s="209"/>
      <c r="J150" s="205"/>
      <c r="K150" s="205"/>
      <c r="L150" s="210"/>
      <c r="M150" s="211"/>
      <c r="N150" s="212"/>
      <c r="O150" s="212"/>
      <c r="P150" s="212"/>
      <c r="Q150" s="212"/>
      <c r="R150" s="212"/>
      <c r="S150" s="212"/>
      <c r="T150" s="213"/>
      <c r="AT150" s="214" t="s">
        <v>129</v>
      </c>
      <c r="AU150" s="214" t="s">
        <v>82</v>
      </c>
      <c r="AV150" s="14" t="s">
        <v>82</v>
      </c>
      <c r="AW150" s="14" t="s">
        <v>31</v>
      </c>
      <c r="AX150" s="14" t="s">
        <v>75</v>
      </c>
      <c r="AY150" s="214" t="s">
        <v>120</v>
      </c>
    </row>
    <row r="151" spans="2:51" s="13" customFormat="1" ht="11.25">
      <c r="B151" s="193"/>
      <c r="C151" s="194"/>
      <c r="D151" s="195" t="s">
        <v>129</v>
      </c>
      <c r="E151" s="196" t="s">
        <v>1</v>
      </c>
      <c r="F151" s="197" t="s">
        <v>169</v>
      </c>
      <c r="G151" s="194"/>
      <c r="H151" s="196" t="s">
        <v>1</v>
      </c>
      <c r="I151" s="198"/>
      <c r="J151" s="194"/>
      <c r="K151" s="194"/>
      <c r="L151" s="199"/>
      <c r="M151" s="200"/>
      <c r="N151" s="201"/>
      <c r="O151" s="201"/>
      <c r="P151" s="201"/>
      <c r="Q151" s="201"/>
      <c r="R151" s="201"/>
      <c r="S151" s="201"/>
      <c r="T151" s="202"/>
      <c r="AT151" s="203" t="s">
        <v>129</v>
      </c>
      <c r="AU151" s="203" t="s">
        <v>82</v>
      </c>
      <c r="AV151" s="13" t="s">
        <v>80</v>
      </c>
      <c r="AW151" s="13" t="s">
        <v>31</v>
      </c>
      <c r="AX151" s="13" t="s">
        <v>75</v>
      </c>
      <c r="AY151" s="203" t="s">
        <v>120</v>
      </c>
    </row>
    <row r="152" spans="2:51" s="14" customFormat="1" ht="11.25">
      <c r="B152" s="204"/>
      <c r="C152" s="205"/>
      <c r="D152" s="195" t="s">
        <v>129</v>
      </c>
      <c r="E152" s="206" t="s">
        <v>1</v>
      </c>
      <c r="F152" s="207" t="s">
        <v>170</v>
      </c>
      <c r="G152" s="205"/>
      <c r="H152" s="208">
        <v>2.16</v>
      </c>
      <c r="I152" s="209"/>
      <c r="J152" s="205"/>
      <c r="K152" s="205"/>
      <c r="L152" s="210"/>
      <c r="M152" s="211"/>
      <c r="N152" s="212"/>
      <c r="O152" s="212"/>
      <c r="P152" s="212"/>
      <c r="Q152" s="212"/>
      <c r="R152" s="212"/>
      <c r="S152" s="212"/>
      <c r="T152" s="213"/>
      <c r="AT152" s="214" t="s">
        <v>129</v>
      </c>
      <c r="AU152" s="214" t="s">
        <v>82</v>
      </c>
      <c r="AV152" s="14" t="s">
        <v>82</v>
      </c>
      <c r="AW152" s="14" t="s">
        <v>31</v>
      </c>
      <c r="AX152" s="14" t="s">
        <v>75</v>
      </c>
      <c r="AY152" s="214" t="s">
        <v>120</v>
      </c>
    </row>
    <row r="153" spans="2:51" s="14" customFormat="1" ht="11.25">
      <c r="B153" s="204"/>
      <c r="C153" s="205"/>
      <c r="D153" s="195" t="s">
        <v>129</v>
      </c>
      <c r="E153" s="206" t="s">
        <v>1</v>
      </c>
      <c r="F153" s="207" t="s">
        <v>171</v>
      </c>
      <c r="G153" s="205"/>
      <c r="H153" s="208">
        <v>0.34</v>
      </c>
      <c r="I153" s="209"/>
      <c r="J153" s="205"/>
      <c r="K153" s="205"/>
      <c r="L153" s="210"/>
      <c r="M153" s="211"/>
      <c r="N153" s="212"/>
      <c r="O153" s="212"/>
      <c r="P153" s="212"/>
      <c r="Q153" s="212"/>
      <c r="R153" s="212"/>
      <c r="S153" s="212"/>
      <c r="T153" s="213"/>
      <c r="AT153" s="214" t="s">
        <v>129</v>
      </c>
      <c r="AU153" s="214" t="s">
        <v>82</v>
      </c>
      <c r="AV153" s="14" t="s">
        <v>82</v>
      </c>
      <c r="AW153" s="14" t="s">
        <v>31</v>
      </c>
      <c r="AX153" s="14" t="s">
        <v>75</v>
      </c>
      <c r="AY153" s="214" t="s">
        <v>120</v>
      </c>
    </row>
    <row r="154" spans="2:51" s="15" customFormat="1" ht="11.25">
      <c r="B154" s="215"/>
      <c r="C154" s="216"/>
      <c r="D154" s="195" t="s">
        <v>129</v>
      </c>
      <c r="E154" s="217" t="s">
        <v>1</v>
      </c>
      <c r="F154" s="218" t="s">
        <v>135</v>
      </c>
      <c r="G154" s="216"/>
      <c r="H154" s="219">
        <v>21</v>
      </c>
      <c r="I154" s="220"/>
      <c r="J154" s="216"/>
      <c r="K154" s="216"/>
      <c r="L154" s="221"/>
      <c r="M154" s="222"/>
      <c r="N154" s="223"/>
      <c r="O154" s="223"/>
      <c r="P154" s="223"/>
      <c r="Q154" s="223"/>
      <c r="R154" s="223"/>
      <c r="S154" s="223"/>
      <c r="T154" s="224"/>
      <c r="AT154" s="225" t="s">
        <v>129</v>
      </c>
      <c r="AU154" s="225" t="s">
        <v>82</v>
      </c>
      <c r="AV154" s="15" t="s">
        <v>127</v>
      </c>
      <c r="AW154" s="15" t="s">
        <v>31</v>
      </c>
      <c r="AX154" s="15" t="s">
        <v>80</v>
      </c>
      <c r="AY154" s="225" t="s">
        <v>120</v>
      </c>
    </row>
    <row r="155" spans="1:65" s="2" customFormat="1" ht="14.45" customHeight="1">
      <c r="A155" s="34"/>
      <c r="B155" s="35"/>
      <c r="C155" s="181" t="s">
        <v>172</v>
      </c>
      <c r="D155" s="181" t="s">
        <v>122</v>
      </c>
      <c r="E155" s="182" t="s">
        <v>173</v>
      </c>
      <c r="F155" s="183" t="s">
        <v>174</v>
      </c>
      <c r="G155" s="184" t="s">
        <v>125</v>
      </c>
      <c r="H155" s="185">
        <v>5.4</v>
      </c>
      <c r="I155" s="186"/>
      <c r="J155" s="185">
        <f>ROUND(I155*H155,2)</f>
        <v>0</v>
      </c>
      <c r="K155" s="183" t="s">
        <v>126</v>
      </c>
      <c r="L155" s="39"/>
      <c r="M155" s="187" t="s">
        <v>1</v>
      </c>
      <c r="N155" s="188" t="s">
        <v>40</v>
      </c>
      <c r="O155" s="71"/>
      <c r="P155" s="189">
        <f>O155*H155</f>
        <v>0</v>
      </c>
      <c r="Q155" s="189">
        <v>0</v>
      </c>
      <c r="R155" s="189">
        <f>Q155*H155</f>
        <v>0</v>
      </c>
      <c r="S155" s="189">
        <v>0</v>
      </c>
      <c r="T155" s="190">
        <f>S155*H155</f>
        <v>0</v>
      </c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R155" s="191" t="s">
        <v>127</v>
      </c>
      <c r="AT155" s="191" t="s">
        <v>122</v>
      </c>
      <c r="AU155" s="191" t="s">
        <v>82</v>
      </c>
      <c r="AY155" s="17" t="s">
        <v>120</v>
      </c>
      <c r="BE155" s="192">
        <f>IF(N155="základní",J155,0)</f>
        <v>0</v>
      </c>
      <c r="BF155" s="192">
        <f>IF(N155="snížená",J155,0)</f>
        <v>0</v>
      </c>
      <c r="BG155" s="192">
        <f>IF(N155="zákl. přenesená",J155,0)</f>
        <v>0</v>
      </c>
      <c r="BH155" s="192">
        <f>IF(N155="sníž. přenesená",J155,0)</f>
        <v>0</v>
      </c>
      <c r="BI155" s="192">
        <f>IF(N155="nulová",J155,0)</f>
        <v>0</v>
      </c>
      <c r="BJ155" s="17" t="s">
        <v>80</v>
      </c>
      <c r="BK155" s="192">
        <f>ROUND(I155*H155,2)</f>
        <v>0</v>
      </c>
      <c r="BL155" s="17" t="s">
        <v>127</v>
      </c>
      <c r="BM155" s="191" t="s">
        <v>175</v>
      </c>
    </row>
    <row r="156" spans="2:51" s="13" customFormat="1" ht="11.25">
      <c r="B156" s="193"/>
      <c r="C156" s="194"/>
      <c r="D156" s="195" t="s">
        <v>129</v>
      </c>
      <c r="E156" s="196" t="s">
        <v>1</v>
      </c>
      <c r="F156" s="197" t="s">
        <v>176</v>
      </c>
      <c r="G156" s="194"/>
      <c r="H156" s="196" t="s">
        <v>1</v>
      </c>
      <c r="I156" s="198"/>
      <c r="J156" s="194"/>
      <c r="K156" s="194"/>
      <c r="L156" s="199"/>
      <c r="M156" s="200"/>
      <c r="N156" s="201"/>
      <c r="O156" s="201"/>
      <c r="P156" s="201"/>
      <c r="Q156" s="201"/>
      <c r="R156" s="201"/>
      <c r="S156" s="201"/>
      <c r="T156" s="202"/>
      <c r="AT156" s="203" t="s">
        <v>129</v>
      </c>
      <c r="AU156" s="203" t="s">
        <v>82</v>
      </c>
      <c r="AV156" s="13" t="s">
        <v>80</v>
      </c>
      <c r="AW156" s="13" t="s">
        <v>31</v>
      </c>
      <c r="AX156" s="13" t="s">
        <v>75</v>
      </c>
      <c r="AY156" s="203" t="s">
        <v>120</v>
      </c>
    </row>
    <row r="157" spans="2:51" s="14" customFormat="1" ht="11.25">
      <c r="B157" s="204"/>
      <c r="C157" s="205"/>
      <c r="D157" s="195" t="s">
        <v>129</v>
      </c>
      <c r="E157" s="206" t="s">
        <v>1</v>
      </c>
      <c r="F157" s="207" t="s">
        <v>177</v>
      </c>
      <c r="G157" s="205"/>
      <c r="H157" s="208">
        <v>5.4</v>
      </c>
      <c r="I157" s="209"/>
      <c r="J157" s="205"/>
      <c r="K157" s="205"/>
      <c r="L157" s="210"/>
      <c r="M157" s="211"/>
      <c r="N157" s="212"/>
      <c r="O157" s="212"/>
      <c r="P157" s="212"/>
      <c r="Q157" s="212"/>
      <c r="R157" s="212"/>
      <c r="S157" s="212"/>
      <c r="T157" s="213"/>
      <c r="AT157" s="214" t="s">
        <v>129</v>
      </c>
      <c r="AU157" s="214" t="s">
        <v>82</v>
      </c>
      <c r="AV157" s="14" t="s">
        <v>82</v>
      </c>
      <c r="AW157" s="14" t="s">
        <v>31</v>
      </c>
      <c r="AX157" s="14" t="s">
        <v>80</v>
      </c>
      <c r="AY157" s="214" t="s">
        <v>120</v>
      </c>
    </row>
    <row r="158" spans="1:65" s="2" customFormat="1" ht="14.45" customHeight="1">
      <c r="A158" s="34"/>
      <c r="B158" s="35"/>
      <c r="C158" s="181" t="s">
        <v>178</v>
      </c>
      <c r="D158" s="181" t="s">
        <v>122</v>
      </c>
      <c r="E158" s="182" t="s">
        <v>179</v>
      </c>
      <c r="F158" s="183" t="s">
        <v>180</v>
      </c>
      <c r="G158" s="184" t="s">
        <v>125</v>
      </c>
      <c r="H158" s="185">
        <v>9</v>
      </c>
      <c r="I158" s="186"/>
      <c r="J158" s="185">
        <f>ROUND(I158*H158,2)</f>
        <v>0</v>
      </c>
      <c r="K158" s="183" t="s">
        <v>126</v>
      </c>
      <c r="L158" s="39"/>
      <c r="M158" s="187" t="s">
        <v>1</v>
      </c>
      <c r="N158" s="188" t="s">
        <v>40</v>
      </c>
      <c r="O158" s="71"/>
      <c r="P158" s="189">
        <f>O158*H158</f>
        <v>0</v>
      </c>
      <c r="Q158" s="189">
        <v>0</v>
      </c>
      <c r="R158" s="189">
        <f>Q158*H158</f>
        <v>0</v>
      </c>
      <c r="S158" s="189">
        <v>0</v>
      </c>
      <c r="T158" s="190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191" t="s">
        <v>127</v>
      </c>
      <c r="AT158" s="191" t="s">
        <v>122</v>
      </c>
      <c r="AU158" s="191" t="s">
        <v>82</v>
      </c>
      <c r="AY158" s="17" t="s">
        <v>120</v>
      </c>
      <c r="BE158" s="192">
        <f>IF(N158="základní",J158,0)</f>
        <v>0</v>
      </c>
      <c r="BF158" s="192">
        <f>IF(N158="snížená",J158,0)</f>
        <v>0</v>
      </c>
      <c r="BG158" s="192">
        <f>IF(N158="zákl. přenesená",J158,0)</f>
        <v>0</v>
      </c>
      <c r="BH158" s="192">
        <f>IF(N158="sníž. přenesená",J158,0)</f>
        <v>0</v>
      </c>
      <c r="BI158" s="192">
        <f>IF(N158="nulová",J158,0)</f>
        <v>0</v>
      </c>
      <c r="BJ158" s="17" t="s">
        <v>80</v>
      </c>
      <c r="BK158" s="192">
        <f>ROUND(I158*H158,2)</f>
        <v>0</v>
      </c>
      <c r="BL158" s="17" t="s">
        <v>127</v>
      </c>
      <c r="BM158" s="191" t="s">
        <v>181</v>
      </c>
    </row>
    <row r="159" spans="2:51" s="13" customFormat="1" ht="11.25">
      <c r="B159" s="193"/>
      <c r="C159" s="194"/>
      <c r="D159" s="195" t="s">
        <v>129</v>
      </c>
      <c r="E159" s="196" t="s">
        <v>1</v>
      </c>
      <c r="F159" s="197" t="s">
        <v>182</v>
      </c>
      <c r="G159" s="194"/>
      <c r="H159" s="196" t="s">
        <v>1</v>
      </c>
      <c r="I159" s="198"/>
      <c r="J159" s="194"/>
      <c r="K159" s="194"/>
      <c r="L159" s="199"/>
      <c r="M159" s="200"/>
      <c r="N159" s="201"/>
      <c r="O159" s="201"/>
      <c r="P159" s="201"/>
      <c r="Q159" s="201"/>
      <c r="R159" s="201"/>
      <c r="S159" s="201"/>
      <c r="T159" s="202"/>
      <c r="AT159" s="203" t="s">
        <v>129</v>
      </c>
      <c r="AU159" s="203" t="s">
        <v>82</v>
      </c>
      <c r="AV159" s="13" t="s">
        <v>80</v>
      </c>
      <c r="AW159" s="13" t="s">
        <v>31</v>
      </c>
      <c r="AX159" s="13" t="s">
        <v>75</v>
      </c>
      <c r="AY159" s="203" t="s">
        <v>120</v>
      </c>
    </row>
    <row r="160" spans="2:51" s="14" customFormat="1" ht="11.25">
      <c r="B160" s="204"/>
      <c r="C160" s="205"/>
      <c r="D160" s="195" t="s">
        <v>129</v>
      </c>
      <c r="E160" s="206" t="s">
        <v>1</v>
      </c>
      <c r="F160" s="207" t="s">
        <v>183</v>
      </c>
      <c r="G160" s="205"/>
      <c r="H160" s="208">
        <v>9</v>
      </c>
      <c r="I160" s="209"/>
      <c r="J160" s="205"/>
      <c r="K160" s="205"/>
      <c r="L160" s="210"/>
      <c r="M160" s="211"/>
      <c r="N160" s="212"/>
      <c r="O160" s="212"/>
      <c r="P160" s="212"/>
      <c r="Q160" s="212"/>
      <c r="R160" s="212"/>
      <c r="S160" s="212"/>
      <c r="T160" s="213"/>
      <c r="AT160" s="214" t="s">
        <v>129</v>
      </c>
      <c r="AU160" s="214" t="s">
        <v>82</v>
      </c>
      <c r="AV160" s="14" t="s">
        <v>82</v>
      </c>
      <c r="AW160" s="14" t="s">
        <v>31</v>
      </c>
      <c r="AX160" s="14" t="s">
        <v>80</v>
      </c>
      <c r="AY160" s="214" t="s">
        <v>120</v>
      </c>
    </row>
    <row r="161" spans="1:65" s="2" customFormat="1" ht="14.45" customHeight="1">
      <c r="A161" s="34"/>
      <c r="B161" s="35"/>
      <c r="C161" s="181" t="s">
        <v>184</v>
      </c>
      <c r="D161" s="181" t="s">
        <v>122</v>
      </c>
      <c r="E161" s="182" t="s">
        <v>185</v>
      </c>
      <c r="F161" s="183" t="s">
        <v>186</v>
      </c>
      <c r="G161" s="184" t="s">
        <v>125</v>
      </c>
      <c r="H161" s="185">
        <v>193.4</v>
      </c>
      <c r="I161" s="186"/>
      <c r="J161" s="185">
        <f>ROUND(I161*H161,2)</f>
        <v>0</v>
      </c>
      <c r="K161" s="183" t="s">
        <v>126</v>
      </c>
      <c r="L161" s="39"/>
      <c r="M161" s="187" t="s">
        <v>1</v>
      </c>
      <c r="N161" s="188" t="s">
        <v>40</v>
      </c>
      <c r="O161" s="71"/>
      <c r="P161" s="189">
        <f>O161*H161</f>
        <v>0</v>
      </c>
      <c r="Q161" s="189">
        <v>0</v>
      </c>
      <c r="R161" s="189">
        <f>Q161*H161</f>
        <v>0</v>
      </c>
      <c r="S161" s="189">
        <v>0</v>
      </c>
      <c r="T161" s="19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1" t="s">
        <v>127</v>
      </c>
      <c r="AT161" s="191" t="s">
        <v>122</v>
      </c>
      <c r="AU161" s="191" t="s">
        <v>82</v>
      </c>
      <c r="AY161" s="17" t="s">
        <v>120</v>
      </c>
      <c r="BE161" s="192">
        <f>IF(N161="základní",J161,0)</f>
        <v>0</v>
      </c>
      <c r="BF161" s="192">
        <f>IF(N161="snížená",J161,0)</f>
        <v>0</v>
      </c>
      <c r="BG161" s="192">
        <f>IF(N161="zákl. přenesená",J161,0)</f>
        <v>0</v>
      </c>
      <c r="BH161" s="192">
        <f>IF(N161="sníž. přenesená",J161,0)</f>
        <v>0</v>
      </c>
      <c r="BI161" s="192">
        <f>IF(N161="nulová",J161,0)</f>
        <v>0</v>
      </c>
      <c r="BJ161" s="17" t="s">
        <v>80</v>
      </c>
      <c r="BK161" s="192">
        <f>ROUND(I161*H161,2)</f>
        <v>0</v>
      </c>
      <c r="BL161" s="17" t="s">
        <v>127</v>
      </c>
      <c r="BM161" s="191" t="s">
        <v>187</v>
      </c>
    </row>
    <row r="162" spans="2:51" s="13" customFormat="1" ht="11.25">
      <c r="B162" s="193"/>
      <c r="C162" s="194"/>
      <c r="D162" s="195" t="s">
        <v>129</v>
      </c>
      <c r="E162" s="196" t="s">
        <v>1</v>
      </c>
      <c r="F162" s="197" t="s">
        <v>188</v>
      </c>
      <c r="G162" s="194"/>
      <c r="H162" s="196" t="s">
        <v>1</v>
      </c>
      <c r="I162" s="198"/>
      <c r="J162" s="194"/>
      <c r="K162" s="194"/>
      <c r="L162" s="199"/>
      <c r="M162" s="200"/>
      <c r="N162" s="201"/>
      <c r="O162" s="201"/>
      <c r="P162" s="201"/>
      <c r="Q162" s="201"/>
      <c r="R162" s="201"/>
      <c r="S162" s="201"/>
      <c r="T162" s="202"/>
      <c r="AT162" s="203" t="s">
        <v>129</v>
      </c>
      <c r="AU162" s="203" t="s">
        <v>82</v>
      </c>
      <c r="AV162" s="13" t="s">
        <v>80</v>
      </c>
      <c r="AW162" s="13" t="s">
        <v>31</v>
      </c>
      <c r="AX162" s="13" t="s">
        <v>75</v>
      </c>
      <c r="AY162" s="203" t="s">
        <v>120</v>
      </c>
    </row>
    <row r="163" spans="2:51" s="14" customFormat="1" ht="11.25">
      <c r="B163" s="204"/>
      <c r="C163" s="205"/>
      <c r="D163" s="195" t="s">
        <v>129</v>
      </c>
      <c r="E163" s="206" t="s">
        <v>1</v>
      </c>
      <c r="F163" s="207" t="s">
        <v>189</v>
      </c>
      <c r="G163" s="205"/>
      <c r="H163" s="208">
        <v>193.4</v>
      </c>
      <c r="I163" s="209"/>
      <c r="J163" s="205"/>
      <c r="K163" s="205"/>
      <c r="L163" s="210"/>
      <c r="M163" s="211"/>
      <c r="N163" s="212"/>
      <c r="O163" s="212"/>
      <c r="P163" s="212"/>
      <c r="Q163" s="212"/>
      <c r="R163" s="212"/>
      <c r="S163" s="212"/>
      <c r="T163" s="213"/>
      <c r="AT163" s="214" t="s">
        <v>129</v>
      </c>
      <c r="AU163" s="214" t="s">
        <v>82</v>
      </c>
      <c r="AV163" s="14" t="s">
        <v>82</v>
      </c>
      <c r="AW163" s="14" t="s">
        <v>31</v>
      </c>
      <c r="AX163" s="14" t="s">
        <v>80</v>
      </c>
      <c r="AY163" s="214" t="s">
        <v>120</v>
      </c>
    </row>
    <row r="164" spans="1:65" s="2" customFormat="1" ht="14.45" customHeight="1">
      <c r="A164" s="34"/>
      <c r="B164" s="35"/>
      <c r="C164" s="181" t="s">
        <v>190</v>
      </c>
      <c r="D164" s="181" t="s">
        <v>122</v>
      </c>
      <c r="E164" s="182" t="s">
        <v>191</v>
      </c>
      <c r="F164" s="183" t="s">
        <v>192</v>
      </c>
      <c r="G164" s="184" t="s">
        <v>125</v>
      </c>
      <c r="H164" s="185">
        <v>193.4</v>
      </c>
      <c r="I164" s="186"/>
      <c r="J164" s="185">
        <f>ROUND(I164*H164,2)</f>
        <v>0</v>
      </c>
      <c r="K164" s="183" t="s">
        <v>126</v>
      </c>
      <c r="L164" s="39"/>
      <c r="M164" s="187" t="s">
        <v>1</v>
      </c>
      <c r="N164" s="188" t="s">
        <v>40</v>
      </c>
      <c r="O164" s="71"/>
      <c r="P164" s="189">
        <f>O164*H164</f>
        <v>0</v>
      </c>
      <c r="Q164" s="189">
        <v>0</v>
      </c>
      <c r="R164" s="189">
        <f>Q164*H164</f>
        <v>0</v>
      </c>
      <c r="S164" s="189">
        <v>0</v>
      </c>
      <c r="T164" s="190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191" t="s">
        <v>127</v>
      </c>
      <c r="AT164" s="191" t="s">
        <v>122</v>
      </c>
      <c r="AU164" s="191" t="s">
        <v>82</v>
      </c>
      <c r="AY164" s="17" t="s">
        <v>120</v>
      </c>
      <c r="BE164" s="192">
        <f>IF(N164="základní",J164,0)</f>
        <v>0</v>
      </c>
      <c r="BF164" s="192">
        <f>IF(N164="snížená",J164,0)</f>
        <v>0</v>
      </c>
      <c r="BG164" s="192">
        <f>IF(N164="zákl. přenesená",J164,0)</f>
        <v>0</v>
      </c>
      <c r="BH164" s="192">
        <f>IF(N164="sníž. přenesená",J164,0)</f>
        <v>0</v>
      </c>
      <c r="BI164" s="192">
        <f>IF(N164="nulová",J164,0)</f>
        <v>0</v>
      </c>
      <c r="BJ164" s="17" t="s">
        <v>80</v>
      </c>
      <c r="BK164" s="192">
        <f>ROUND(I164*H164,2)</f>
        <v>0</v>
      </c>
      <c r="BL164" s="17" t="s">
        <v>127</v>
      </c>
      <c r="BM164" s="191" t="s">
        <v>193</v>
      </c>
    </row>
    <row r="165" spans="1:65" s="2" customFormat="1" ht="14.45" customHeight="1">
      <c r="A165" s="34"/>
      <c r="B165" s="35"/>
      <c r="C165" s="181" t="s">
        <v>194</v>
      </c>
      <c r="D165" s="181" t="s">
        <v>122</v>
      </c>
      <c r="E165" s="182" t="s">
        <v>195</v>
      </c>
      <c r="F165" s="183" t="s">
        <v>196</v>
      </c>
      <c r="G165" s="184" t="s">
        <v>147</v>
      </c>
      <c r="H165" s="185">
        <v>382</v>
      </c>
      <c r="I165" s="186"/>
      <c r="J165" s="185">
        <f>ROUND(I165*H165,2)</f>
        <v>0</v>
      </c>
      <c r="K165" s="183" t="s">
        <v>126</v>
      </c>
      <c r="L165" s="39"/>
      <c r="M165" s="187" t="s">
        <v>1</v>
      </c>
      <c r="N165" s="188" t="s">
        <v>40</v>
      </c>
      <c r="O165" s="71"/>
      <c r="P165" s="189">
        <f>O165*H165</f>
        <v>0</v>
      </c>
      <c r="Q165" s="189">
        <v>0</v>
      </c>
      <c r="R165" s="189">
        <f>Q165*H165</f>
        <v>0</v>
      </c>
      <c r="S165" s="189">
        <v>0</v>
      </c>
      <c r="T165" s="190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191" t="s">
        <v>127</v>
      </c>
      <c r="AT165" s="191" t="s">
        <v>122</v>
      </c>
      <c r="AU165" s="191" t="s">
        <v>82</v>
      </c>
      <c r="AY165" s="17" t="s">
        <v>120</v>
      </c>
      <c r="BE165" s="192">
        <f>IF(N165="základní",J165,0)</f>
        <v>0</v>
      </c>
      <c r="BF165" s="192">
        <f>IF(N165="snížená",J165,0)</f>
        <v>0</v>
      </c>
      <c r="BG165" s="192">
        <f>IF(N165="zákl. přenesená",J165,0)</f>
        <v>0</v>
      </c>
      <c r="BH165" s="192">
        <f>IF(N165="sníž. přenesená",J165,0)</f>
        <v>0</v>
      </c>
      <c r="BI165" s="192">
        <f>IF(N165="nulová",J165,0)</f>
        <v>0</v>
      </c>
      <c r="BJ165" s="17" t="s">
        <v>80</v>
      </c>
      <c r="BK165" s="192">
        <f>ROUND(I165*H165,2)</f>
        <v>0</v>
      </c>
      <c r="BL165" s="17" t="s">
        <v>127</v>
      </c>
      <c r="BM165" s="191" t="s">
        <v>197</v>
      </c>
    </row>
    <row r="166" spans="2:51" s="13" customFormat="1" ht="11.25">
      <c r="B166" s="193"/>
      <c r="C166" s="194"/>
      <c r="D166" s="195" t="s">
        <v>129</v>
      </c>
      <c r="E166" s="196" t="s">
        <v>1</v>
      </c>
      <c r="F166" s="197" t="s">
        <v>198</v>
      </c>
      <c r="G166" s="194"/>
      <c r="H166" s="196" t="s">
        <v>1</v>
      </c>
      <c r="I166" s="198"/>
      <c r="J166" s="194"/>
      <c r="K166" s="194"/>
      <c r="L166" s="199"/>
      <c r="M166" s="200"/>
      <c r="N166" s="201"/>
      <c r="O166" s="201"/>
      <c r="P166" s="201"/>
      <c r="Q166" s="201"/>
      <c r="R166" s="201"/>
      <c r="S166" s="201"/>
      <c r="T166" s="202"/>
      <c r="AT166" s="203" t="s">
        <v>129</v>
      </c>
      <c r="AU166" s="203" t="s">
        <v>82</v>
      </c>
      <c r="AV166" s="13" t="s">
        <v>80</v>
      </c>
      <c r="AW166" s="13" t="s">
        <v>31</v>
      </c>
      <c r="AX166" s="13" t="s">
        <v>75</v>
      </c>
      <c r="AY166" s="203" t="s">
        <v>120</v>
      </c>
    </row>
    <row r="167" spans="2:51" s="14" customFormat="1" ht="11.25">
      <c r="B167" s="204"/>
      <c r="C167" s="205"/>
      <c r="D167" s="195" t="s">
        <v>129</v>
      </c>
      <c r="E167" s="206" t="s">
        <v>1</v>
      </c>
      <c r="F167" s="207" t="s">
        <v>199</v>
      </c>
      <c r="G167" s="205"/>
      <c r="H167" s="208">
        <v>382</v>
      </c>
      <c r="I167" s="209"/>
      <c r="J167" s="205"/>
      <c r="K167" s="205"/>
      <c r="L167" s="210"/>
      <c r="M167" s="211"/>
      <c r="N167" s="212"/>
      <c r="O167" s="212"/>
      <c r="P167" s="212"/>
      <c r="Q167" s="212"/>
      <c r="R167" s="212"/>
      <c r="S167" s="212"/>
      <c r="T167" s="213"/>
      <c r="AT167" s="214" t="s">
        <v>129</v>
      </c>
      <c r="AU167" s="214" t="s">
        <v>82</v>
      </c>
      <c r="AV167" s="14" t="s">
        <v>82</v>
      </c>
      <c r="AW167" s="14" t="s">
        <v>31</v>
      </c>
      <c r="AX167" s="14" t="s">
        <v>80</v>
      </c>
      <c r="AY167" s="214" t="s">
        <v>120</v>
      </c>
    </row>
    <row r="168" spans="1:65" s="2" customFormat="1" ht="14.45" customHeight="1">
      <c r="A168" s="34"/>
      <c r="B168" s="35"/>
      <c r="C168" s="181" t="s">
        <v>200</v>
      </c>
      <c r="D168" s="181" t="s">
        <v>122</v>
      </c>
      <c r="E168" s="182" t="s">
        <v>201</v>
      </c>
      <c r="F168" s="183" t="s">
        <v>202</v>
      </c>
      <c r="G168" s="184" t="s">
        <v>147</v>
      </c>
      <c r="H168" s="185">
        <v>215</v>
      </c>
      <c r="I168" s="186"/>
      <c r="J168" s="185">
        <f>ROUND(I168*H168,2)</f>
        <v>0</v>
      </c>
      <c r="K168" s="183" t="s">
        <v>126</v>
      </c>
      <c r="L168" s="39"/>
      <c r="M168" s="187" t="s">
        <v>1</v>
      </c>
      <c r="N168" s="188" t="s">
        <v>40</v>
      </c>
      <c r="O168" s="71"/>
      <c r="P168" s="189">
        <f>O168*H168</f>
        <v>0</v>
      </c>
      <c r="Q168" s="189">
        <v>0</v>
      </c>
      <c r="R168" s="189">
        <f>Q168*H168</f>
        <v>0</v>
      </c>
      <c r="S168" s="189">
        <v>0</v>
      </c>
      <c r="T168" s="19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91" t="s">
        <v>127</v>
      </c>
      <c r="AT168" s="191" t="s">
        <v>122</v>
      </c>
      <c r="AU168" s="191" t="s">
        <v>82</v>
      </c>
      <c r="AY168" s="17" t="s">
        <v>120</v>
      </c>
      <c r="BE168" s="192">
        <f>IF(N168="základní",J168,0)</f>
        <v>0</v>
      </c>
      <c r="BF168" s="192">
        <f>IF(N168="snížená",J168,0)</f>
        <v>0</v>
      </c>
      <c r="BG168" s="192">
        <f>IF(N168="zákl. přenesená",J168,0)</f>
        <v>0</v>
      </c>
      <c r="BH168" s="192">
        <f>IF(N168="sníž. přenesená",J168,0)</f>
        <v>0</v>
      </c>
      <c r="BI168" s="192">
        <f>IF(N168="nulová",J168,0)</f>
        <v>0</v>
      </c>
      <c r="BJ168" s="17" t="s">
        <v>80</v>
      </c>
      <c r="BK168" s="192">
        <f>ROUND(I168*H168,2)</f>
        <v>0</v>
      </c>
      <c r="BL168" s="17" t="s">
        <v>127</v>
      </c>
      <c r="BM168" s="191" t="s">
        <v>203</v>
      </c>
    </row>
    <row r="169" spans="2:51" s="13" customFormat="1" ht="11.25">
      <c r="B169" s="193"/>
      <c r="C169" s="194"/>
      <c r="D169" s="195" t="s">
        <v>129</v>
      </c>
      <c r="E169" s="196" t="s">
        <v>1</v>
      </c>
      <c r="F169" s="197" t="s">
        <v>204</v>
      </c>
      <c r="G169" s="194"/>
      <c r="H169" s="196" t="s">
        <v>1</v>
      </c>
      <c r="I169" s="198"/>
      <c r="J169" s="194"/>
      <c r="K169" s="194"/>
      <c r="L169" s="199"/>
      <c r="M169" s="200"/>
      <c r="N169" s="201"/>
      <c r="O169" s="201"/>
      <c r="P169" s="201"/>
      <c r="Q169" s="201"/>
      <c r="R169" s="201"/>
      <c r="S169" s="201"/>
      <c r="T169" s="202"/>
      <c r="AT169" s="203" t="s">
        <v>129</v>
      </c>
      <c r="AU169" s="203" t="s">
        <v>82</v>
      </c>
      <c r="AV169" s="13" t="s">
        <v>80</v>
      </c>
      <c r="AW169" s="13" t="s">
        <v>31</v>
      </c>
      <c r="AX169" s="13" t="s">
        <v>75</v>
      </c>
      <c r="AY169" s="203" t="s">
        <v>120</v>
      </c>
    </row>
    <row r="170" spans="2:51" s="14" customFormat="1" ht="11.25">
      <c r="B170" s="204"/>
      <c r="C170" s="205"/>
      <c r="D170" s="195" t="s">
        <v>129</v>
      </c>
      <c r="E170" s="206" t="s">
        <v>1</v>
      </c>
      <c r="F170" s="207" t="s">
        <v>205</v>
      </c>
      <c r="G170" s="205"/>
      <c r="H170" s="208">
        <v>215</v>
      </c>
      <c r="I170" s="209"/>
      <c r="J170" s="205"/>
      <c r="K170" s="205"/>
      <c r="L170" s="210"/>
      <c r="M170" s="211"/>
      <c r="N170" s="212"/>
      <c r="O170" s="212"/>
      <c r="P170" s="212"/>
      <c r="Q170" s="212"/>
      <c r="R170" s="212"/>
      <c r="S170" s="212"/>
      <c r="T170" s="213"/>
      <c r="AT170" s="214" t="s">
        <v>129</v>
      </c>
      <c r="AU170" s="214" t="s">
        <v>82</v>
      </c>
      <c r="AV170" s="14" t="s">
        <v>82</v>
      </c>
      <c r="AW170" s="14" t="s">
        <v>31</v>
      </c>
      <c r="AX170" s="14" t="s">
        <v>80</v>
      </c>
      <c r="AY170" s="214" t="s">
        <v>120</v>
      </c>
    </row>
    <row r="171" spans="1:65" s="2" customFormat="1" ht="14.45" customHeight="1">
      <c r="A171" s="34"/>
      <c r="B171" s="35"/>
      <c r="C171" s="181" t="s">
        <v>8</v>
      </c>
      <c r="D171" s="181" t="s">
        <v>122</v>
      </c>
      <c r="E171" s="182" t="s">
        <v>206</v>
      </c>
      <c r="F171" s="183" t="s">
        <v>207</v>
      </c>
      <c r="G171" s="184" t="s">
        <v>147</v>
      </c>
      <c r="H171" s="185">
        <v>215</v>
      </c>
      <c r="I171" s="186"/>
      <c r="J171" s="185">
        <f>ROUND(I171*H171,2)</f>
        <v>0</v>
      </c>
      <c r="K171" s="183" t="s">
        <v>126</v>
      </c>
      <c r="L171" s="39"/>
      <c r="M171" s="187" t="s">
        <v>1</v>
      </c>
      <c r="N171" s="188" t="s">
        <v>40</v>
      </c>
      <c r="O171" s="71"/>
      <c r="P171" s="189">
        <f>O171*H171</f>
        <v>0</v>
      </c>
      <c r="Q171" s="189">
        <v>0</v>
      </c>
      <c r="R171" s="189">
        <f>Q171*H171</f>
        <v>0</v>
      </c>
      <c r="S171" s="189">
        <v>0</v>
      </c>
      <c r="T171" s="190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191" t="s">
        <v>127</v>
      </c>
      <c r="AT171" s="191" t="s">
        <v>122</v>
      </c>
      <c r="AU171" s="191" t="s">
        <v>82</v>
      </c>
      <c r="AY171" s="17" t="s">
        <v>120</v>
      </c>
      <c r="BE171" s="192">
        <f>IF(N171="základní",J171,0)</f>
        <v>0</v>
      </c>
      <c r="BF171" s="192">
        <f>IF(N171="snížená",J171,0)</f>
        <v>0</v>
      </c>
      <c r="BG171" s="192">
        <f>IF(N171="zákl. přenesená",J171,0)</f>
        <v>0</v>
      </c>
      <c r="BH171" s="192">
        <f>IF(N171="sníž. přenesená",J171,0)</f>
        <v>0</v>
      </c>
      <c r="BI171" s="192">
        <f>IF(N171="nulová",J171,0)</f>
        <v>0</v>
      </c>
      <c r="BJ171" s="17" t="s">
        <v>80</v>
      </c>
      <c r="BK171" s="192">
        <f>ROUND(I171*H171,2)</f>
        <v>0</v>
      </c>
      <c r="BL171" s="17" t="s">
        <v>127</v>
      </c>
      <c r="BM171" s="191" t="s">
        <v>208</v>
      </c>
    </row>
    <row r="172" spans="1:65" s="2" customFormat="1" ht="14.45" customHeight="1">
      <c r="A172" s="34"/>
      <c r="B172" s="35"/>
      <c r="C172" s="226" t="s">
        <v>209</v>
      </c>
      <c r="D172" s="226" t="s">
        <v>210</v>
      </c>
      <c r="E172" s="227" t="s">
        <v>211</v>
      </c>
      <c r="F172" s="228" t="s">
        <v>212</v>
      </c>
      <c r="G172" s="229" t="s">
        <v>213</v>
      </c>
      <c r="H172" s="230">
        <v>32.25</v>
      </c>
      <c r="I172" s="231"/>
      <c r="J172" s="230">
        <f>ROUND(I172*H172,2)</f>
        <v>0</v>
      </c>
      <c r="K172" s="228" t="s">
        <v>126</v>
      </c>
      <c r="L172" s="232"/>
      <c r="M172" s="233" t="s">
        <v>1</v>
      </c>
      <c r="N172" s="234" t="s">
        <v>40</v>
      </c>
      <c r="O172" s="71"/>
      <c r="P172" s="189">
        <f>O172*H172</f>
        <v>0</v>
      </c>
      <c r="Q172" s="189">
        <v>1</v>
      </c>
      <c r="R172" s="189">
        <f>Q172*H172</f>
        <v>32.25</v>
      </c>
      <c r="S172" s="189">
        <v>0</v>
      </c>
      <c r="T172" s="19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1" t="s">
        <v>163</v>
      </c>
      <c r="AT172" s="191" t="s">
        <v>210</v>
      </c>
      <c r="AU172" s="191" t="s">
        <v>82</v>
      </c>
      <c r="AY172" s="17" t="s">
        <v>120</v>
      </c>
      <c r="BE172" s="192">
        <f>IF(N172="základní",J172,0)</f>
        <v>0</v>
      </c>
      <c r="BF172" s="192">
        <f>IF(N172="snížená",J172,0)</f>
        <v>0</v>
      </c>
      <c r="BG172" s="192">
        <f>IF(N172="zákl. přenesená",J172,0)</f>
        <v>0</v>
      </c>
      <c r="BH172" s="192">
        <f>IF(N172="sníž. přenesená",J172,0)</f>
        <v>0</v>
      </c>
      <c r="BI172" s="192">
        <f>IF(N172="nulová",J172,0)</f>
        <v>0</v>
      </c>
      <c r="BJ172" s="17" t="s">
        <v>80</v>
      </c>
      <c r="BK172" s="192">
        <f>ROUND(I172*H172,2)</f>
        <v>0</v>
      </c>
      <c r="BL172" s="17" t="s">
        <v>127</v>
      </c>
      <c r="BM172" s="191" t="s">
        <v>214</v>
      </c>
    </row>
    <row r="173" spans="2:51" s="14" customFormat="1" ht="11.25">
      <c r="B173" s="204"/>
      <c r="C173" s="205"/>
      <c r="D173" s="195" t="s">
        <v>129</v>
      </c>
      <c r="E173" s="206" t="s">
        <v>1</v>
      </c>
      <c r="F173" s="207" t="s">
        <v>215</v>
      </c>
      <c r="G173" s="205"/>
      <c r="H173" s="208">
        <v>32.25</v>
      </c>
      <c r="I173" s="209"/>
      <c r="J173" s="205"/>
      <c r="K173" s="205"/>
      <c r="L173" s="210"/>
      <c r="M173" s="211"/>
      <c r="N173" s="212"/>
      <c r="O173" s="212"/>
      <c r="P173" s="212"/>
      <c r="Q173" s="212"/>
      <c r="R173" s="212"/>
      <c r="S173" s="212"/>
      <c r="T173" s="213"/>
      <c r="AT173" s="214" t="s">
        <v>129</v>
      </c>
      <c r="AU173" s="214" t="s">
        <v>82</v>
      </c>
      <c r="AV173" s="14" t="s">
        <v>82</v>
      </c>
      <c r="AW173" s="14" t="s">
        <v>31</v>
      </c>
      <c r="AX173" s="14" t="s">
        <v>80</v>
      </c>
      <c r="AY173" s="214" t="s">
        <v>120</v>
      </c>
    </row>
    <row r="174" spans="1:65" s="2" customFormat="1" ht="14.45" customHeight="1">
      <c r="A174" s="34"/>
      <c r="B174" s="35"/>
      <c r="C174" s="181" t="s">
        <v>216</v>
      </c>
      <c r="D174" s="181" t="s">
        <v>122</v>
      </c>
      <c r="E174" s="182" t="s">
        <v>217</v>
      </c>
      <c r="F174" s="183" t="s">
        <v>218</v>
      </c>
      <c r="G174" s="184" t="s">
        <v>147</v>
      </c>
      <c r="H174" s="185">
        <v>215</v>
      </c>
      <c r="I174" s="186"/>
      <c r="J174" s="185">
        <f>ROUND(I174*H174,2)</f>
        <v>0</v>
      </c>
      <c r="K174" s="183" t="s">
        <v>126</v>
      </c>
      <c r="L174" s="39"/>
      <c r="M174" s="187" t="s">
        <v>1</v>
      </c>
      <c r="N174" s="188" t="s">
        <v>40</v>
      </c>
      <c r="O174" s="71"/>
      <c r="P174" s="189">
        <f>O174*H174</f>
        <v>0</v>
      </c>
      <c r="Q174" s="189">
        <v>0</v>
      </c>
      <c r="R174" s="189">
        <f>Q174*H174</f>
        <v>0</v>
      </c>
      <c r="S174" s="189">
        <v>0</v>
      </c>
      <c r="T174" s="19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91" t="s">
        <v>127</v>
      </c>
      <c r="AT174" s="191" t="s">
        <v>122</v>
      </c>
      <c r="AU174" s="191" t="s">
        <v>82</v>
      </c>
      <c r="AY174" s="17" t="s">
        <v>120</v>
      </c>
      <c r="BE174" s="192">
        <f>IF(N174="základní",J174,0)</f>
        <v>0</v>
      </c>
      <c r="BF174" s="192">
        <f>IF(N174="snížená",J174,0)</f>
        <v>0</v>
      </c>
      <c r="BG174" s="192">
        <f>IF(N174="zákl. přenesená",J174,0)</f>
        <v>0</v>
      </c>
      <c r="BH174" s="192">
        <f>IF(N174="sníž. přenesená",J174,0)</f>
        <v>0</v>
      </c>
      <c r="BI174" s="192">
        <f>IF(N174="nulová",J174,0)</f>
        <v>0</v>
      </c>
      <c r="BJ174" s="17" t="s">
        <v>80</v>
      </c>
      <c r="BK174" s="192">
        <f>ROUND(I174*H174,2)</f>
        <v>0</v>
      </c>
      <c r="BL174" s="17" t="s">
        <v>127</v>
      </c>
      <c r="BM174" s="191" t="s">
        <v>219</v>
      </c>
    </row>
    <row r="175" spans="1:65" s="2" customFormat="1" ht="14.45" customHeight="1">
      <c r="A175" s="34"/>
      <c r="B175" s="35"/>
      <c r="C175" s="226" t="s">
        <v>220</v>
      </c>
      <c r="D175" s="226" t="s">
        <v>210</v>
      </c>
      <c r="E175" s="227" t="s">
        <v>221</v>
      </c>
      <c r="F175" s="228" t="s">
        <v>222</v>
      </c>
      <c r="G175" s="229" t="s">
        <v>223</v>
      </c>
      <c r="H175" s="230">
        <v>11.07</v>
      </c>
      <c r="I175" s="231"/>
      <c r="J175" s="230">
        <f>ROUND(I175*H175,2)</f>
        <v>0</v>
      </c>
      <c r="K175" s="228" t="s">
        <v>126</v>
      </c>
      <c r="L175" s="232"/>
      <c r="M175" s="233" t="s">
        <v>1</v>
      </c>
      <c r="N175" s="234" t="s">
        <v>40</v>
      </c>
      <c r="O175" s="71"/>
      <c r="P175" s="189">
        <f>O175*H175</f>
        <v>0</v>
      </c>
      <c r="Q175" s="189">
        <v>0.001</v>
      </c>
      <c r="R175" s="189">
        <f>Q175*H175</f>
        <v>0.01107</v>
      </c>
      <c r="S175" s="189">
        <v>0</v>
      </c>
      <c r="T175" s="190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1" t="s">
        <v>163</v>
      </c>
      <c r="AT175" s="191" t="s">
        <v>210</v>
      </c>
      <c r="AU175" s="191" t="s">
        <v>82</v>
      </c>
      <c r="AY175" s="17" t="s">
        <v>120</v>
      </c>
      <c r="BE175" s="192">
        <f>IF(N175="základní",J175,0)</f>
        <v>0</v>
      </c>
      <c r="BF175" s="192">
        <f>IF(N175="snížená",J175,0)</f>
        <v>0</v>
      </c>
      <c r="BG175" s="192">
        <f>IF(N175="zákl. přenesená",J175,0)</f>
        <v>0</v>
      </c>
      <c r="BH175" s="192">
        <f>IF(N175="sníž. přenesená",J175,0)</f>
        <v>0</v>
      </c>
      <c r="BI175" s="192">
        <f>IF(N175="nulová",J175,0)</f>
        <v>0</v>
      </c>
      <c r="BJ175" s="17" t="s">
        <v>80</v>
      </c>
      <c r="BK175" s="192">
        <f>ROUND(I175*H175,2)</f>
        <v>0</v>
      </c>
      <c r="BL175" s="17" t="s">
        <v>127</v>
      </c>
      <c r="BM175" s="191" t="s">
        <v>224</v>
      </c>
    </row>
    <row r="176" spans="2:51" s="14" customFormat="1" ht="11.25">
      <c r="B176" s="204"/>
      <c r="C176" s="205"/>
      <c r="D176" s="195" t="s">
        <v>129</v>
      </c>
      <c r="E176" s="206" t="s">
        <v>1</v>
      </c>
      <c r="F176" s="207" t="s">
        <v>225</v>
      </c>
      <c r="G176" s="205"/>
      <c r="H176" s="208">
        <v>11.07</v>
      </c>
      <c r="I176" s="209"/>
      <c r="J176" s="205"/>
      <c r="K176" s="205"/>
      <c r="L176" s="210"/>
      <c r="M176" s="211"/>
      <c r="N176" s="212"/>
      <c r="O176" s="212"/>
      <c r="P176" s="212"/>
      <c r="Q176" s="212"/>
      <c r="R176" s="212"/>
      <c r="S176" s="212"/>
      <c r="T176" s="213"/>
      <c r="AT176" s="214" t="s">
        <v>129</v>
      </c>
      <c r="AU176" s="214" t="s">
        <v>82</v>
      </c>
      <c r="AV176" s="14" t="s">
        <v>82</v>
      </c>
      <c r="AW176" s="14" t="s">
        <v>31</v>
      </c>
      <c r="AX176" s="14" t="s">
        <v>80</v>
      </c>
      <c r="AY176" s="214" t="s">
        <v>120</v>
      </c>
    </row>
    <row r="177" spans="2:63" s="12" customFormat="1" ht="22.9" customHeight="1">
      <c r="B177" s="165"/>
      <c r="C177" s="166"/>
      <c r="D177" s="167" t="s">
        <v>74</v>
      </c>
      <c r="E177" s="179" t="s">
        <v>82</v>
      </c>
      <c r="F177" s="179" t="s">
        <v>226</v>
      </c>
      <c r="G177" s="166"/>
      <c r="H177" s="166"/>
      <c r="I177" s="169"/>
      <c r="J177" s="180">
        <f>BK177</f>
        <v>0</v>
      </c>
      <c r="K177" s="166"/>
      <c r="L177" s="171"/>
      <c r="M177" s="172"/>
      <c r="N177" s="173"/>
      <c r="O177" s="173"/>
      <c r="P177" s="174">
        <f>SUM(P178:P180)</f>
        <v>0</v>
      </c>
      <c r="Q177" s="173"/>
      <c r="R177" s="174">
        <f>SUM(R178:R180)</f>
        <v>13.7138911</v>
      </c>
      <c r="S177" s="173"/>
      <c r="T177" s="175">
        <f>SUM(T178:T180)</f>
        <v>0</v>
      </c>
      <c r="AR177" s="176" t="s">
        <v>80</v>
      </c>
      <c r="AT177" s="177" t="s">
        <v>74</v>
      </c>
      <c r="AU177" s="177" t="s">
        <v>80</v>
      </c>
      <c r="AY177" s="176" t="s">
        <v>120</v>
      </c>
      <c r="BK177" s="178">
        <f>SUM(BK178:BK180)</f>
        <v>0</v>
      </c>
    </row>
    <row r="178" spans="1:65" s="2" customFormat="1" ht="14.45" customHeight="1">
      <c r="A178" s="34"/>
      <c r="B178" s="35"/>
      <c r="C178" s="181" t="s">
        <v>227</v>
      </c>
      <c r="D178" s="181" t="s">
        <v>122</v>
      </c>
      <c r="E178" s="182" t="s">
        <v>228</v>
      </c>
      <c r="F178" s="183" t="s">
        <v>229</v>
      </c>
      <c r="G178" s="184" t="s">
        <v>125</v>
      </c>
      <c r="H178" s="185">
        <v>5.59</v>
      </c>
      <c r="I178" s="186"/>
      <c r="J178" s="185">
        <f>ROUND(I178*H178,2)</f>
        <v>0</v>
      </c>
      <c r="K178" s="183" t="s">
        <v>126</v>
      </c>
      <c r="L178" s="39"/>
      <c r="M178" s="187" t="s">
        <v>1</v>
      </c>
      <c r="N178" s="188" t="s">
        <v>40</v>
      </c>
      <c r="O178" s="71"/>
      <c r="P178" s="189">
        <f>O178*H178</f>
        <v>0</v>
      </c>
      <c r="Q178" s="189">
        <v>2.45329</v>
      </c>
      <c r="R178" s="189">
        <f>Q178*H178</f>
        <v>13.7138911</v>
      </c>
      <c r="S178" s="189">
        <v>0</v>
      </c>
      <c r="T178" s="19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91" t="s">
        <v>127</v>
      </c>
      <c r="AT178" s="191" t="s">
        <v>122</v>
      </c>
      <c r="AU178" s="191" t="s">
        <v>82</v>
      </c>
      <c r="AY178" s="17" t="s">
        <v>120</v>
      </c>
      <c r="BE178" s="192">
        <f>IF(N178="základní",J178,0)</f>
        <v>0</v>
      </c>
      <c r="BF178" s="192">
        <f>IF(N178="snížená",J178,0)</f>
        <v>0</v>
      </c>
      <c r="BG178" s="192">
        <f>IF(N178="zákl. přenesená",J178,0)</f>
        <v>0</v>
      </c>
      <c r="BH178" s="192">
        <f>IF(N178="sníž. přenesená",J178,0)</f>
        <v>0</v>
      </c>
      <c r="BI178" s="192">
        <f>IF(N178="nulová",J178,0)</f>
        <v>0</v>
      </c>
      <c r="BJ178" s="17" t="s">
        <v>80</v>
      </c>
      <c r="BK178" s="192">
        <f>ROUND(I178*H178,2)</f>
        <v>0</v>
      </c>
      <c r="BL178" s="17" t="s">
        <v>127</v>
      </c>
      <c r="BM178" s="191" t="s">
        <v>230</v>
      </c>
    </row>
    <row r="179" spans="2:51" s="13" customFormat="1" ht="11.25">
      <c r="B179" s="193"/>
      <c r="C179" s="194"/>
      <c r="D179" s="195" t="s">
        <v>129</v>
      </c>
      <c r="E179" s="196" t="s">
        <v>1</v>
      </c>
      <c r="F179" s="197" t="s">
        <v>231</v>
      </c>
      <c r="G179" s="194"/>
      <c r="H179" s="196" t="s">
        <v>1</v>
      </c>
      <c r="I179" s="198"/>
      <c r="J179" s="194"/>
      <c r="K179" s="194"/>
      <c r="L179" s="199"/>
      <c r="M179" s="200"/>
      <c r="N179" s="201"/>
      <c r="O179" s="201"/>
      <c r="P179" s="201"/>
      <c r="Q179" s="201"/>
      <c r="R179" s="201"/>
      <c r="S179" s="201"/>
      <c r="T179" s="202"/>
      <c r="AT179" s="203" t="s">
        <v>129</v>
      </c>
      <c r="AU179" s="203" t="s">
        <v>82</v>
      </c>
      <c r="AV179" s="13" t="s">
        <v>80</v>
      </c>
      <c r="AW179" s="13" t="s">
        <v>31</v>
      </c>
      <c r="AX179" s="13" t="s">
        <v>75</v>
      </c>
      <c r="AY179" s="203" t="s">
        <v>120</v>
      </c>
    </row>
    <row r="180" spans="2:51" s="14" customFormat="1" ht="11.25">
      <c r="B180" s="204"/>
      <c r="C180" s="205"/>
      <c r="D180" s="195" t="s">
        <v>129</v>
      </c>
      <c r="E180" s="206" t="s">
        <v>1</v>
      </c>
      <c r="F180" s="207" t="s">
        <v>232</v>
      </c>
      <c r="G180" s="205"/>
      <c r="H180" s="208">
        <v>5.59</v>
      </c>
      <c r="I180" s="209"/>
      <c r="J180" s="205"/>
      <c r="K180" s="205"/>
      <c r="L180" s="210"/>
      <c r="M180" s="211"/>
      <c r="N180" s="212"/>
      <c r="O180" s="212"/>
      <c r="P180" s="212"/>
      <c r="Q180" s="212"/>
      <c r="R180" s="212"/>
      <c r="S180" s="212"/>
      <c r="T180" s="213"/>
      <c r="AT180" s="214" t="s">
        <v>129</v>
      </c>
      <c r="AU180" s="214" t="s">
        <v>82</v>
      </c>
      <c r="AV180" s="14" t="s">
        <v>82</v>
      </c>
      <c r="AW180" s="14" t="s">
        <v>31</v>
      </c>
      <c r="AX180" s="14" t="s">
        <v>80</v>
      </c>
      <c r="AY180" s="214" t="s">
        <v>120</v>
      </c>
    </row>
    <row r="181" spans="2:63" s="12" customFormat="1" ht="22.9" customHeight="1">
      <c r="B181" s="165"/>
      <c r="C181" s="166"/>
      <c r="D181" s="167" t="s">
        <v>74</v>
      </c>
      <c r="E181" s="179" t="s">
        <v>7</v>
      </c>
      <c r="F181" s="179" t="s">
        <v>233</v>
      </c>
      <c r="G181" s="166"/>
      <c r="H181" s="166"/>
      <c r="I181" s="169"/>
      <c r="J181" s="180">
        <f>BK181</f>
        <v>0</v>
      </c>
      <c r="K181" s="166"/>
      <c r="L181" s="171"/>
      <c r="M181" s="172"/>
      <c r="N181" s="173"/>
      <c r="O181" s="173"/>
      <c r="P181" s="174">
        <f>SUM(P182:P203)</f>
        <v>0</v>
      </c>
      <c r="Q181" s="173"/>
      <c r="R181" s="174">
        <f>SUM(R182:R203)</f>
        <v>0.11560999999999999</v>
      </c>
      <c r="S181" s="173"/>
      <c r="T181" s="175">
        <f>SUM(T182:T203)</f>
        <v>0</v>
      </c>
      <c r="AR181" s="176" t="s">
        <v>80</v>
      </c>
      <c r="AT181" s="177" t="s">
        <v>74</v>
      </c>
      <c r="AU181" s="177" t="s">
        <v>80</v>
      </c>
      <c r="AY181" s="176" t="s">
        <v>120</v>
      </c>
      <c r="BK181" s="178">
        <f>SUM(BK182:BK203)</f>
        <v>0</v>
      </c>
    </row>
    <row r="182" spans="1:65" s="2" customFormat="1" ht="14.45" customHeight="1">
      <c r="A182" s="34"/>
      <c r="B182" s="35"/>
      <c r="C182" s="181" t="s">
        <v>234</v>
      </c>
      <c r="D182" s="181" t="s">
        <v>122</v>
      </c>
      <c r="E182" s="182" t="s">
        <v>235</v>
      </c>
      <c r="F182" s="183" t="s">
        <v>236</v>
      </c>
      <c r="G182" s="184" t="s">
        <v>125</v>
      </c>
      <c r="H182" s="185">
        <v>9</v>
      </c>
      <c r="I182" s="186"/>
      <c r="J182" s="185">
        <f>ROUND(I182*H182,2)</f>
        <v>0</v>
      </c>
      <c r="K182" s="183" t="s">
        <v>126</v>
      </c>
      <c r="L182" s="39"/>
      <c r="M182" s="187" t="s">
        <v>1</v>
      </c>
      <c r="N182" s="188" t="s">
        <v>40</v>
      </c>
      <c r="O182" s="71"/>
      <c r="P182" s="189">
        <f>O182*H182</f>
        <v>0</v>
      </c>
      <c r="Q182" s="189">
        <v>0</v>
      </c>
      <c r="R182" s="189">
        <f>Q182*H182</f>
        <v>0</v>
      </c>
      <c r="S182" s="189">
        <v>0</v>
      </c>
      <c r="T182" s="19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1" t="s">
        <v>127</v>
      </c>
      <c r="AT182" s="191" t="s">
        <v>122</v>
      </c>
      <c r="AU182" s="191" t="s">
        <v>82</v>
      </c>
      <c r="AY182" s="17" t="s">
        <v>120</v>
      </c>
      <c r="BE182" s="192">
        <f>IF(N182="základní",J182,0)</f>
        <v>0</v>
      </c>
      <c r="BF182" s="192">
        <f>IF(N182="snížená",J182,0)</f>
        <v>0</v>
      </c>
      <c r="BG182" s="192">
        <f>IF(N182="zákl. přenesená",J182,0)</f>
        <v>0</v>
      </c>
      <c r="BH182" s="192">
        <f>IF(N182="sníž. přenesená",J182,0)</f>
        <v>0</v>
      </c>
      <c r="BI182" s="192">
        <f>IF(N182="nulová",J182,0)</f>
        <v>0</v>
      </c>
      <c r="BJ182" s="17" t="s">
        <v>80</v>
      </c>
      <c r="BK182" s="192">
        <f>ROUND(I182*H182,2)</f>
        <v>0</v>
      </c>
      <c r="BL182" s="17" t="s">
        <v>127</v>
      </c>
      <c r="BM182" s="191" t="s">
        <v>237</v>
      </c>
    </row>
    <row r="183" spans="2:51" s="13" customFormat="1" ht="11.25">
      <c r="B183" s="193"/>
      <c r="C183" s="194"/>
      <c r="D183" s="195" t="s">
        <v>129</v>
      </c>
      <c r="E183" s="196" t="s">
        <v>1</v>
      </c>
      <c r="F183" s="197" t="s">
        <v>143</v>
      </c>
      <c r="G183" s="194"/>
      <c r="H183" s="196" t="s">
        <v>1</v>
      </c>
      <c r="I183" s="198"/>
      <c r="J183" s="194"/>
      <c r="K183" s="194"/>
      <c r="L183" s="199"/>
      <c r="M183" s="200"/>
      <c r="N183" s="201"/>
      <c r="O183" s="201"/>
      <c r="P183" s="201"/>
      <c r="Q183" s="201"/>
      <c r="R183" s="201"/>
      <c r="S183" s="201"/>
      <c r="T183" s="202"/>
      <c r="AT183" s="203" t="s">
        <v>129</v>
      </c>
      <c r="AU183" s="203" t="s">
        <v>82</v>
      </c>
      <c r="AV183" s="13" t="s">
        <v>80</v>
      </c>
      <c r="AW183" s="13" t="s">
        <v>31</v>
      </c>
      <c r="AX183" s="13" t="s">
        <v>75</v>
      </c>
      <c r="AY183" s="203" t="s">
        <v>120</v>
      </c>
    </row>
    <row r="184" spans="2:51" s="14" customFormat="1" ht="11.25">
      <c r="B184" s="204"/>
      <c r="C184" s="205"/>
      <c r="D184" s="195" t="s">
        <v>129</v>
      </c>
      <c r="E184" s="206" t="s">
        <v>1</v>
      </c>
      <c r="F184" s="207" t="s">
        <v>183</v>
      </c>
      <c r="G184" s="205"/>
      <c r="H184" s="208">
        <v>9</v>
      </c>
      <c r="I184" s="209"/>
      <c r="J184" s="205"/>
      <c r="K184" s="205"/>
      <c r="L184" s="210"/>
      <c r="M184" s="211"/>
      <c r="N184" s="212"/>
      <c r="O184" s="212"/>
      <c r="P184" s="212"/>
      <c r="Q184" s="212"/>
      <c r="R184" s="212"/>
      <c r="S184" s="212"/>
      <c r="T184" s="213"/>
      <c r="AT184" s="214" t="s">
        <v>129</v>
      </c>
      <c r="AU184" s="214" t="s">
        <v>82</v>
      </c>
      <c r="AV184" s="14" t="s">
        <v>82</v>
      </c>
      <c r="AW184" s="14" t="s">
        <v>31</v>
      </c>
      <c r="AX184" s="14" t="s">
        <v>80</v>
      </c>
      <c r="AY184" s="214" t="s">
        <v>120</v>
      </c>
    </row>
    <row r="185" spans="1:65" s="2" customFormat="1" ht="14.45" customHeight="1">
      <c r="A185" s="34"/>
      <c r="B185" s="35"/>
      <c r="C185" s="181" t="s">
        <v>7</v>
      </c>
      <c r="D185" s="181" t="s">
        <v>122</v>
      </c>
      <c r="E185" s="182" t="s">
        <v>238</v>
      </c>
      <c r="F185" s="183" t="s">
        <v>239</v>
      </c>
      <c r="G185" s="184" t="s">
        <v>125</v>
      </c>
      <c r="H185" s="185">
        <v>21</v>
      </c>
      <c r="I185" s="186"/>
      <c r="J185" s="185">
        <f>ROUND(I185*H185,2)</f>
        <v>0</v>
      </c>
      <c r="K185" s="183" t="s">
        <v>126</v>
      </c>
      <c r="L185" s="39"/>
      <c r="M185" s="187" t="s">
        <v>1</v>
      </c>
      <c r="N185" s="188" t="s">
        <v>40</v>
      </c>
      <c r="O185" s="71"/>
      <c r="P185" s="189">
        <f>O185*H185</f>
        <v>0</v>
      </c>
      <c r="Q185" s="189">
        <v>0</v>
      </c>
      <c r="R185" s="189">
        <f>Q185*H185</f>
        <v>0</v>
      </c>
      <c r="S185" s="189">
        <v>0</v>
      </c>
      <c r="T185" s="190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191" t="s">
        <v>127</v>
      </c>
      <c r="AT185" s="191" t="s">
        <v>122</v>
      </c>
      <c r="AU185" s="191" t="s">
        <v>82</v>
      </c>
      <c r="AY185" s="17" t="s">
        <v>120</v>
      </c>
      <c r="BE185" s="192">
        <f>IF(N185="základní",J185,0)</f>
        <v>0</v>
      </c>
      <c r="BF185" s="192">
        <f>IF(N185="snížená",J185,0)</f>
        <v>0</v>
      </c>
      <c r="BG185" s="192">
        <f>IF(N185="zákl. přenesená",J185,0)</f>
        <v>0</v>
      </c>
      <c r="BH185" s="192">
        <f>IF(N185="sníž. přenesená",J185,0)</f>
        <v>0</v>
      </c>
      <c r="BI185" s="192">
        <f>IF(N185="nulová",J185,0)</f>
        <v>0</v>
      </c>
      <c r="BJ185" s="17" t="s">
        <v>80</v>
      </c>
      <c r="BK185" s="192">
        <f>ROUND(I185*H185,2)</f>
        <v>0</v>
      </c>
      <c r="BL185" s="17" t="s">
        <v>127</v>
      </c>
      <c r="BM185" s="191" t="s">
        <v>240</v>
      </c>
    </row>
    <row r="186" spans="2:51" s="13" customFormat="1" ht="11.25">
      <c r="B186" s="193"/>
      <c r="C186" s="194"/>
      <c r="D186" s="195" t="s">
        <v>129</v>
      </c>
      <c r="E186" s="196" t="s">
        <v>1</v>
      </c>
      <c r="F186" s="197" t="s">
        <v>241</v>
      </c>
      <c r="G186" s="194"/>
      <c r="H186" s="196" t="s">
        <v>1</v>
      </c>
      <c r="I186" s="198"/>
      <c r="J186" s="194"/>
      <c r="K186" s="194"/>
      <c r="L186" s="199"/>
      <c r="M186" s="200"/>
      <c r="N186" s="201"/>
      <c r="O186" s="201"/>
      <c r="P186" s="201"/>
      <c r="Q186" s="201"/>
      <c r="R186" s="201"/>
      <c r="S186" s="201"/>
      <c r="T186" s="202"/>
      <c r="AT186" s="203" t="s">
        <v>129</v>
      </c>
      <c r="AU186" s="203" t="s">
        <v>82</v>
      </c>
      <c r="AV186" s="13" t="s">
        <v>80</v>
      </c>
      <c r="AW186" s="13" t="s">
        <v>31</v>
      </c>
      <c r="AX186" s="13" t="s">
        <v>75</v>
      </c>
      <c r="AY186" s="203" t="s">
        <v>120</v>
      </c>
    </row>
    <row r="187" spans="2:51" s="14" customFormat="1" ht="11.25">
      <c r="B187" s="204"/>
      <c r="C187" s="205"/>
      <c r="D187" s="195" t="s">
        <v>129</v>
      </c>
      <c r="E187" s="206" t="s">
        <v>1</v>
      </c>
      <c r="F187" s="207" t="s">
        <v>168</v>
      </c>
      <c r="G187" s="205"/>
      <c r="H187" s="208">
        <v>18.5</v>
      </c>
      <c r="I187" s="209"/>
      <c r="J187" s="205"/>
      <c r="K187" s="205"/>
      <c r="L187" s="210"/>
      <c r="M187" s="211"/>
      <c r="N187" s="212"/>
      <c r="O187" s="212"/>
      <c r="P187" s="212"/>
      <c r="Q187" s="212"/>
      <c r="R187" s="212"/>
      <c r="S187" s="212"/>
      <c r="T187" s="213"/>
      <c r="AT187" s="214" t="s">
        <v>129</v>
      </c>
      <c r="AU187" s="214" t="s">
        <v>82</v>
      </c>
      <c r="AV187" s="14" t="s">
        <v>82</v>
      </c>
      <c r="AW187" s="14" t="s">
        <v>31</v>
      </c>
      <c r="AX187" s="14" t="s">
        <v>75</v>
      </c>
      <c r="AY187" s="214" t="s">
        <v>120</v>
      </c>
    </row>
    <row r="188" spans="2:51" s="13" customFormat="1" ht="11.25">
      <c r="B188" s="193"/>
      <c r="C188" s="194"/>
      <c r="D188" s="195" t="s">
        <v>129</v>
      </c>
      <c r="E188" s="196" t="s">
        <v>1</v>
      </c>
      <c r="F188" s="197" t="s">
        <v>242</v>
      </c>
      <c r="G188" s="194"/>
      <c r="H188" s="196" t="s">
        <v>1</v>
      </c>
      <c r="I188" s="198"/>
      <c r="J188" s="194"/>
      <c r="K188" s="194"/>
      <c r="L188" s="199"/>
      <c r="M188" s="200"/>
      <c r="N188" s="201"/>
      <c r="O188" s="201"/>
      <c r="P188" s="201"/>
      <c r="Q188" s="201"/>
      <c r="R188" s="201"/>
      <c r="S188" s="201"/>
      <c r="T188" s="202"/>
      <c r="AT188" s="203" t="s">
        <v>129</v>
      </c>
      <c r="AU188" s="203" t="s">
        <v>82</v>
      </c>
      <c r="AV188" s="13" t="s">
        <v>80</v>
      </c>
      <c r="AW188" s="13" t="s">
        <v>31</v>
      </c>
      <c r="AX188" s="13" t="s">
        <v>75</v>
      </c>
      <c r="AY188" s="203" t="s">
        <v>120</v>
      </c>
    </row>
    <row r="189" spans="2:51" s="14" customFormat="1" ht="11.25">
      <c r="B189" s="204"/>
      <c r="C189" s="205"/>
      <c r="D189" s="195" t="s">
        <v>129</v>
      </c>
      <c r="E189" s="206" t="s">
        <v>1</v>
      </c>
      <c r="F189" s="207" t="s">
        <v>170</v>
      </c>
      <c r="G189" s="205"/>
      <c r="H189" s="208">
        <v>2.16</v>
      </c>
      <c r="I189" s="209"/>
      <c r="J189" s="205"/>
      <c r="K189" s="205"/>
      <c r="L189" s="210"/>
      <c r="M189" s="211"/>
      <c r="N189" s="212"/>
      <c r="O189" s="212"/>
      <c r="P189" s="212"/>
      <c r="Q189" s="212"/>
      <c r="R189" s="212"/>
      <c r="S189" s="212"/>
      <c r="T189" s="213"/>
      <c r="AT189" s="214" t="s">
        <v>129</v>
      </c>
      <c r="AU189" s="214" t="s">
        <v>82</v>
      </c>
      <c r="AV189" s="14" t="s">
        <v>82</v>
      </c>
      <c r="AW189" s="14" t="s">
        <v>31</v>
      </c>
      <c r="AX189" s="14" t="s">
        <v>75</v>
      </c>
      <c r="AY189" s="214" t="s">
        <v>120</v>
      </c>
    </row>
    <row r="190" spans="2:51" s="14" customFormat="1" ht="11.25">
      <c r="B190" s="204"/>
      <c r="C190" s="205"/>
      <c r="D190" s="195" t="s">
        <v>129</v>
      </c>
      <c r="E190" s="206" t="s">
        <v>1</v>
      </c>
      <c r="F190" s="207" t="s">
        <v>171</v>
      </c>
      <c r="G190" s="205"/>
      <c r="H190" s="208">
        <v>0.34</v>
      </c>
      <c r="I190" s="209"/>
      <c r="J190" s="205"/>
      <c r="K190" s="205"/>
      <c r="L190" s="210"/>
      <c r="M190" s="211"/>
      <c r="N190" s="212"/>
      <c r="O190" s="212"/>
      <c r="P190" s="212"/>
      <c r="Q190" s="212"/>
      <c r="R190" s="212"/>
      <c r="S190" s="212"/>
      <c r="T190" s="213"/>
      <c r="AT190" s="214" t="s">
        <v>129</v>
      </c>
      <c r="AU190" s="214" t="s">
        <v>82</v>
      </c>
      <c r="AV190" s="14" t="s">
        <v>82</v>
      </c>
      <c r="AW190" s="14" t="s">
        <v>31</v>
      </c>
      <c r="AX190" s="14" t="s">
        <v>75</v>
      </c>
      <c r="AY190" s="214" t="s">
        <v>120</v>
      </c>
    </row>
    <row r="191" spans="2:51" s="15" customFormat="1" ht="11.25">
      <c r="B191" s="215"/>
      <c r="C191" s="216"/>
      <c r="D191" s="195" t="s">
        <v>129</v>
      </c>
      <c r="E191" s="217" t="s">
        <v>1</v>
      </c>
      <c r="F191" s="218" t="s">
        <v>135</v>
      </c>
      <c r="G191" s="216"/>
      <c r="H191" s="219">
        <v>21</v>
      </c>
      <c r="I191" s="220"/>
      <c r="J191" s="216"/>
      <c r="K191" s="216"/>
      <c r="L191" s="221"/>
      <c r="M191" s="222"/>
      <c r="N191" s="223"/>
      <c r="O191" s="223"/>
      <c r="P191" s="223"/>
      <c r="Q191" s="223"/>
      <c r="R191" s="223"/>
      <c r="S191" s="223"/>
      <c r="T191" s="224"/>
      <c r="AT191" s="225" t="s">
        <v>129</v>
      </c>
      <c r="AU191" s="225" t="s">
        <v>82</v>
      </c>
      <c r="AV191" s="15" t="s">
        <v>127</v>
      </c>
      <c r="AW191" s="15" t="s">
        <v>31</v>
      </c>
      <c r="AX191" s="15" t="s">
        <v>80</v>
      </c>
      <c r="AY191" s="225" t="s">
        <v>120</v>
      </c>
    </row>
    <row r="192" spans="1:65" s="2" customFormat="1" ht="14.45" customHeight="1">
      <c r="A192" s="34"/>
      <c r="B192" s="35"/>
      <c r="C192" s="181" t="s">
        <v>243</v>
      </c>
      <c r="D192" s="181" t="s">
        <v>122</v>
      </c>
      <c r="E192" s="182" t="s">
        <v>244</v>
      </c>
      <c r="F192" s="183" t="s">
        <v>245</v>
      </c>
      <c r="G192" s="184" t="s">
        <v>147</v>
      </c>
      <c r="H192" s="185">
        <v>236</v>
      </c>
      <c r="I192" s="186"/>
      <c r="J192" s="185">
        <f>ROUND(I192*H192,2)</f>
        <v>0</v>
      </c>
      <c r="K192" s="183" t="s">
        <v>126</v>
      </c>
      <c r="L192" s="39"/>
      <c r="M192" s="187" t="s">
        <v>1</v>
      </c>
      <c r="N192" s="188" t="s">
        <v>40</v>
      </c>
      <c r="O192" s="71"/>
      <c r="P192" s="189">
        <f>O192*H192</f>
        <v>0</v>
      </c>
      <c r="Q192" s="189">
        <v>0.00031</v>
      </c>
      <c r="R192" s="189">
        <f>Q192*H192</f>
        <v>0.07316</v>
      </c>
      <c r="S192" s="189">
        <v>0</v>
      </c>
      <c r="T192" s="190">
        <f>S192*H192</f>
        <v>0</v>
      </c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R192" s="191" t="s">
        <v>127</v>
      </c>
      <c r="AT192" s="191" t="s">
        <v>122</v>
      </c>
      <c r="AU192" s="191" t="s">
        <v>82</v>
      </c>
      <c r="AY192" s="17" t="s">
        <v>120</v>
      </c>
      <c r="BE192" s="192">
        <f>IF(N192="základní",J192,0)</f>
        <v>0</v>
      </c>
      <c r="BF192" s="192">
        <f>IF(N192="snížená",J192,0)</f>
        <v>0</v>
      </c>
      <c r="BG192" s="192">
        <f>IF(N192="zákl. přenesená",J192,0)</f>
        <v>0</v>
      </c>
      <c r="BH192" s="192">
        <f>IF(N192="sníž. přenesená",J192,0)</f>
        <v>0</v>
      </c>
      <c r="BI192" s="192">
        <f>IF(N192="nulová",J192,0)</f>
        <v>0</v>
      </c>
      <c r="BJ192" s="17" t="s">
        <v>80</v>
      </c>
      <c r="BK192" s="192">
        <f>ROUND(I192*H192,2)</f>
        <v>0</v>
      </c>
      <c r="BL192" s="17" t="s">
        <v>127</v>
      </c>
      <c r="BM192" s="191" t="s">
        <v>246</v>
      </c>
    </row>
    <row r="193" spans="2:51" s="13" customFormat="1" ht="11.25">
      <c r="B193" s="193"/>
      <c r="C193" s="194"/>
      <c r="D193" s="195" t="s">
        <v>129</v>
      </c>
      <c r="E193" s="196" t="s">
        <v>1</v>
      </c>
      <c r="F193" s="197" t="s">
        <v>247</v>
      </c>
      <c r="G193" s="194"/>
      <c r="H193" s="196" t="s">
        <v>1</v>
      </c>
      <c r="I193" s="198"/>
      <c r="J193" s="194"/>
      <c r="K193" s="194"/>
      <c r="L193" s="199"/>
      <c r="M193" s="200"/>
      <c r="N193" s="201"/>
      <c r="O193" s="201"/>
      <c r="P193" s="201"/>
      <c r="Q193" s="201"/>
      <c r="R193" s="201"/>
      <c r="S193" s="201"/>
      <c r="T193" s="202"/>
      <c r="AT193" s="203" t="s">
        <v>129</v>
      </c>
      <c r="AU193" s="203" t="s">
        <v>82</v>
      </c>
      <c r="AV193" s="13" t="s">
        <v>80</v>
      </c>
      <c r="AW193" s="13" t="s">
        <v>31</v>
      </c>
      <c r="AX193" s="13" t="s">
        <v>75</v>
      </c>
      <c r="AY193" s="203" t="s">
        <v>120</v>
      </c>
    </row>
    <row r="194" spans="2:51" s="14" customFormat="1" ht="11.25">
      <c r="B194" s="204"/>
      <c r="C194" s="205"/>
      <c r="D194" s="195" t="s">
        <v>129</v>
      </c>
      <c r="E194" s="206" t="s">
        <v>1</v>
      </c>
      <c r="F194" s="207" t="s">
        <v>248</v>
      </c>
      <c r="G194" s="205"/>
      <c r="H194" s="208">
        <v>21</v>
      </c>
      <c r="I194" s="209"/>
      <c r="J194" s="205"/>
      <c r="K194" s="205"/>
      <c r="L194" s="210"/>
      <c r="M194" s="211"/>
      <c r="N194" s="212"/>
      <c r="O194" s="212"/>
      <c r="P194" s="212"/>
      <c r="Q194" s="212"/>
      <c r="R194" s="212"/>
      <c r="S194" s="212"/>
      <c r="T194" s="213"/>
      <c r="AT194" s="214" t="s">
        <v>129</v>
      </c>
      <c r="AU194" s="214" t="s">
        <v>82</v>
      </c>
      <c r="AV194" s="14" t="s">
        <v>82</v>
      </c>
      <c r="AW194" s="14" t="s">
        <v>31</v>
      </c>
      <c r="AX194" s="14" t="s">
        <v>75</v>
      </c>
      <c r="AY194" s="214" t="s">
        <v>120</v>
      </c>
    </row>
    <row r="195" spans="2:51" s="13" customFormat="1" ht="11.25">
      <c r="B195" s="193"/>
      <c r="C195" s="194"/>
      <c r="D195" s="195" t="s">
        <v>129</v>
      </c>
      <c r="E195" s="196" t="s">
        <v>1</v>
      </c>
      <c r="F195" s="197" t="s">
        <v>241</v>
      </c>
      <c r="G195" s="194"/>
      <c r="H195" s="196" t="s">
        <v>1</v>
      </c>
      <c r="I195" s="198"/>
      <c r="J195" s="194"/>
      <c r="K195" s="194"/>
      <c r="L195" s="199"/>
      <c r="M195" s="200"/>
      <c r="N195" s="201"/>
      <c r="O195" s="201"/>
      <c r="P195" s="201"/>
      <c r="Q195" s="201"/>
      <c r="R195" s="201"/>
      <c r="S195" s="201"/>
      <c r="T195" s="202"/>
      <c r="AT195" s="203" t="s">
        <v>129</v>
      </c>
      <c r="AU195" s="203" t="s">
        <v>82</v>
      </c>
      <c r="AV195" s="13" t="s">
        <v>80</v>
      </c>
      <c r="AW195" s="13" t="s">
        <v>31</v>
      </c>
      <c r="AX195" s="13" t="s">
        <v>75</v>
      </c>
      <c r="AY195" s="203" t="s">
        <v>120</v>
      </c>
    </row>
    <row r="196" spans="2:51" s="14" customFormat="1" ht="11.25">
      <c r="B196" s="204"/>
      <c r="C196" s="205"/>
      <c r="D196" s="195" t="s">
        <v>129</v>
      </c>
      <c r="E196" s="206" t="s">
        <v>1</v>
      </c>
      <c r="F196" s="207" t="s">
        <v>249</v>
      </c>
      <c r="G196" s="205"/>
      <c r="H196" s="208">
        <v>148</v>
      </c>
      <c r="I196" s="209"/>
      <c r="J196" s="205"/>
      <c r="K196" s="205"/>
      <c r="L196" s="210"/>
      <c r="M196" s="211"/>
      <c r="N196" s="212"/>
      <c r="O196" s="212"/>
      <c r="P196" s="212"/>
      <c r="Q196" s="212"/>
      <c r="R196" s="212"/>
      <c r="S196" s="212"/>
      <c r="T196" s="213"/>
      <c r="AT196" s="214" t="s">
        <v>129</v>
      </c>
      <c r="AU196" s="214" t="s">
        <v>82</v>
      </c>
      <c r="AV196" s="14" t="s">
        <v>82</v>
      </c>
      <c r="AW196" s="14" t="s">
        <v>31</v>
      </c>
      <c r="AX196" s="14" t="s">
        <v>75</v>
      </c>
      <c r="AY196" s="214" t="s">
        <v>120</v>
      </c>
    </row>
    <row r="197" spans="2:51" s="13" customFormat="1" ht="11.25">
      <c r="B197" s="193"/>
      <c r="C197" s="194"/>
      <c r="D197" s="195" t="s">
        <v>129</v>
      </c>
      <c r="E197" s="196" t="s">
        <v>1</v>
      </c>
      <c r="F197" s="197" t="s">
        <v>242</v>
      </c>
      <c r="G197" s="194"/>
      <c r="H197" s="196" t="s">
        <v>1</v>
      </c>
      <c r="I197" s="198"/>
      <c r="J197" s="194"/>
      <c r="K197" s="194"/>
      <c r="L197" s="199"/>
      <c r="M197" s="200"/>
      <c r="N197" s="201"/>
      <c r="O197" s="201"/>
      <c r="P197" s="201"/>
      <c r="Q197" s="201"/>
      <c r="R197" s="201"/>
      <c r="S197" s="201"/>
      <c r="T197" s="202"/>
      <c r="AT197" s="203" t="s">
        <v>129</v>
      </c>
      <c r="AU197" s="203" t="s">
        <v>82</v>
      </c>
      <c r="AV197" s="13" t="s">
        <v>80</v>
      </c>
      <c r="AW197" s="13" t="s">
        <v>31</v>
      </c>
      <c r="AX197" s="13" t="s">
        <v>75</v>
      </c>
      <c r="AY197" s="203" t="s">
        <v>120</v>
      </c>
    </row>
    <row r="198" spans="2:51" s="14" customFormat="1" ht="11.25">
      <c r="B198" s="204"/>
      <c r="C198" s="205"/>
      <c r="D198" s="195" t="s">
        <v>129</v>
      </c>
      <c r="E198" s="206" t="s">
        <v>1</v>
      </c>
      <c r="F198" s="207" t="s">
        <v>250</v>
      </c>
      <c r="G198" s="205"/>
      <c r="H198" s="208">
        <v>28.8</v>
      </c>
      <c r="I198" s="209"/>
      <c r="J198" s="205"/>
      <c r="K198" s="205"/>
      <c r="L198" s="210"/>
      <c r="M198" s="211"/>
      <c r="N198" s="212"/>
      <c r="O198" s="212"/>
      <c r="P198" s="212"/>
      <c r="Q198" s="212"/>
      <c r="R198" s="212"/>
      <c r="S198" s="212"/>
      <c r="T198" s="213"/>
      <c r="AT198" s="214" t="s">
        <v>129</v>
      </c>
      <c r="AU198" s="214" t="s">
        <v>82</v>
      </c>
      <c r="AV198" s="14" t="s">
        <v>82</v>
      </c>
      <c r="AW198" s="14" t="s">
        <v>31</v>
      </c>
      <c r="AX198" s="14" t="s">
        <v>75</v>
      </c>
      <c r="AY198" s="214" t="s">
        <v>120</v>
      </c>
    </row>
    <row r="199" spans="2:51" s="13" customFormat="1" ht="11.25">
      <c r="B199" s="193"/>
      <c r="C199" s="194"/>
      <c r="D199" s="195" t="s">
        <v>129</v>
      </c>
      <c r="E199" s="196" t="s">
        <v>1</v>
      </c>
      <c r="F199" s="197" t="s">
        <v>251</v>
      </c>
      <c r="G199" s="194"/>
      <c r="H199" s="196" t="s">
        <v>1</v>
      </c>
      <c r="I199" s="198"/>
      <c r="J199" s="194"/>
      <c r="K199" s="194"/>
      <c r="L199" s="199"/>
      <c r="M199" s="200"/>
      <c r="N199" s="201"/>
      <c r="O199" s="201"/>
      <c r="P199" s="201"/>
      <c r="Q199" s="201"/>
      <c r="R199" s="201"/>
      <c r="S199" s="201"/>
      <c r="T199" s="202"/>
      <c r="AT199" s="203" t="s">
        <v>129</v>
      </c>
      <c r="AU199" s="203" t="s">
        <v>82</v>
      </c>
      <c r="AV199" s="13" t="s">
        <v>80</v>
      </c>
      <c r="AW199" s="13" t="s">
        <v>31</v>
      </c>
      <c r="AX199" s="13" t="s">
        <v>75</v>
      </c>
      <c r="AY199" s="203" t="s">
        <v>120</v>
      </c>
    </row>
    <row r="200" spans="2:51" s="14" customFormat="1" ht="11.25">
      <c r="B200" s="204"/>
      <c r="C200" s="205"/>
      <c r="D200" s="195" t="s">
        <v>129</v>
      </c>
      <c r="E200" s="206" t="s">
        <v>1</v>
      </c>
      <c r="F200" s="207" t="s">
        <v>252</v>
      </c>
      <c r="G200" s="205"/>
      <c r="H200" s="208">
        <v>38.2</v>
      </c>
      <c r="I200" s="209"/>
      <c r="J200" s="205"/>
      <c r="K200" s="205"/>
      <c r="L200" s="210"/>
      <c r="M200" s="211"/>
      <c r="N200" s="212"/>
      <c r="O200" s="212"/>
      <c r="P200" s="212"/>
      <c r="Q200" s="212"/>
      <c r="R200" s="212"/>
      <c r="S200" s="212"/>
      <c r="T200" s="213"/>
      <c r="AT200" s="214" t="s">
        <v>129</v>
      </c>
      <c r="AU200" s="214" t="s">
        <v>82</v>
      </c>
      <c r="AV200" s="14" t="s">
        <v>82</v>
      </c>
      <c r="AW200" s="14" t="s">
        <v>31</v>
      </c>
      <c r="AX200" s="14" t="s">
        <v>75</v>
      </c>
      <c r="AY200" s="214" t="s">
        <v>120</v>
      </c>
    </row>
    <row r="201" spans="2:51" s="15" customFormat="1" ht="11.25">
      <c r="B201" s="215"/>
      <c r="C201" s="216"/>
      <c r="D201" s="195" t="s">
        <v>129</v>
      </c>
      <c r="E201" s="217" t="s">
        <v>1</v>
      </c>
      <c r="F201" s="218" t="s">
        <v>135</v>
      </c>
      <c r="G201" s="216"/>
      <c r="H201" s="219">
        <v>236</v>
      </c>
      <c r="I201" s="220"/>
      <c r="J201" s="216"/>
      <c r="K201" s="216"/>
      <c r="L201" s="221"/>
      <c r="M201" s="222"/>
      <c r="N201" s="223"/>
      <c r="O201" s="223"/>
      <c r="P201" s="223"/>
      <c r="Q201" s="223"/>
      <c r="R201" s="223"/>
      <c r="S201" s="223"/>
      <c r="T201" s="224"/>
      <c r="AT201" s="225" t="s">
        <v>129</v>
      </c>
      <c r="AU201" s="225" t="s">
        <v>82</v>
      </c>
      <c r="AV201" s="15" t="s">
        <v>127</v>
      </c>
      <c r="AW201" s="15" t="s">
        <v>31</v>
      </c>
      <c r="AX201" s="15" t="s">
        <v>80</v>
      </c>
      <c r="AY201" s="225" t="s">
        <v>120</v>
      </c>
    </row>
    <row r="202" spans="1:65" s="2" customFormat="1" ht="14.45" customHeight="1">
      <c r="A202" s="34"/>
      <c r="B202" s="35"/>
      <c r="C202" s="226" t="s">
        <v>253</v>
      </c>
      <c r="D202" s="226" t="s">
        <v>210</v>
      </c>
      <c r="E202" s="227" t="s">
        <v>254</v>
      </c>
      <c r="F202" s="228" t="s">
        <v>255</v>
      </c>
      <c r="G202" s="229" t="s">
        <v>147</v>
      </c>
      <c r="H202" s="230">
        <v>283</v>
      </c>
      <c r="I202" s="231"/>
      <c r="J202" s="230">
        <f>ROUND(I202*H202,2)</f>
        <v>0</v>
      </c>
      <c r="K202" s="228" t="s">
        <v>126</v>
      </c>
      <c r="L202" s="232"/>
      <c r="M202" s="233" t="s">
        <v>1</v>
      </c>
      <c r="N202" s="234" t="s">
        <v>40</v>
      </c>
      <c r="O202" s="71"/>
      <c r="P202" s="189">
        <f>O202*H202</f>
        <v>0</v>
      </c>
      <c r="Q202" s="189">
        <v>0.00015</v>
      </c>
      <c r="R202" s="189">
        <f>Q202*H202</f>
        <v>0.042449999999999995</v>
      </c>
      <c r="S202" s="189">
        <v>0</v>
      </c>
      <c r="T202" s="19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1" t="s">
        <v>163</v>
      </c>
      <c r="AT202" s="191" t="s">
        <v>210</v>
      </c>
      <c r="AU202" s="191" t="s">
        <v>82</v>
      </c>
      <c r="AY202" s="17" t="s">
        <v>120</v>
      </c>
      <c r="BE202" s="192">
        <f>IF(N202="základní",J202,0)</f>
        <v>0</v>
      </c>
      <c r="BF202" s="192">
        <f>IF(N202="snížená",J202,0)</f>
        <v>0</v>
      </c>
      <c r="BG202" s="192">
        <f>IF(N202="zákl. přenesená",J202,0)</f>
        <v>0</v>
      </c>
      <c r="BH202" s="192">
        <f>IF(N202="sníž. přenesená",J202,0)</f>
        <v>0</v>
      </c>
      <c r="BI202" s="192">
        <f>IF(N202="nulová",J202,0)</f>
        <v>0</v>
      </c>
      <c r="BJ202" s="17" t="s">
        <v>80</v>
      </c>
      <c r="BK202" s="192">
        <f>ROUND(I202*H202,2)</f>
        <v>0</v>
      </c>
      <c r="BL202" s="17" t="s">
        <v>127</v>
      </c>
      <c r="BM202" s="191" t="s">
        <v>256</v>
      </c>
    </row>
    <row r="203" spans="2:51" s="14" customFormat="1" ht="11.25">
      <c r="B203" s="204"/>
      <c r="C203" s="205"/>
      <c r="D203" s="195" t="s">
        <v>129</v>
      </c>
      <c r="E203" s="206" t="s">
        <v>1</v>
      </c>
      <c r="F203" s="207" t="s">
        <v>257</v>
      </c>
      <c r="G203" s="205"/>
      <c r="H203" s="208">
        <v>283</v>
      </c>
      <c r="I203" s="209"/>
      <c r="J203" s="205"/>
      <c r="K203" s="205"/>
      <c r="L203" s="210"/>
      <c r="M203" s="211"/>
      <c r="N203" s="212"/>
      <c r="O203" s="212"/>
      <c r="P203" s="212"/>
      <c r="Q203" s="212"/>
      <c r="R203" s="212"/>
      <c r="S203" s="212"/>
      <c r="T203" s="213"/>
      <c r="AT203" s="214" t="s">
        <v>129</v>
      </c>
      <c r="AU203" s="214" t="s">
        <v>82</v>
      </c>
      <c r="AV203" s="14" t="s">
        <v>82</v>
      </c>
      <c r="AW203" s="14" t="s">
        <v>31</v>
      </c>
      <c r="AX203" s="14" t="s">
        <v>80</v>
      </c>
      <c r="AY203" s="214" t="s">
        <v>120</v>
      </c>
    </row>
    <row r="204" spans="2:63" s="12" customFormat="1" ht="22.9" customHeight="1">
      <c r="B204" s="165"/>
      <c r="C204" s="166"/>
      <c r="D204" s="167" t="s">
        <v>74</v>
      </c>
      <c r="E204" s="179" t="s">
        <v>139</v>
      </c>
      <c r="F204" s="179" t="s">
        <v>258</v>
      </c>
      <c r="G204" s="166"/>
      <c r="H204" s="166"/>
      <c r="I204" s="169"/>
      <c r="J204" s="180">
        <f>BK204</f>
        <v>0</v>
      </c>
      <c r="K204" s="166"/>
      <c r="L204" s="171"/>
      <c r="M204" s="172"/>
      <c r="N204" s="173"/>
      <c r="O204" s="173"/>
      <c r="P204" s="174">
        <f>SUM(P205:P218)</f>
        <v>0</v>
      </c>
      <c r="Q204" s="173"/>
      <c r="R204" s="174">
        <f>SUM(R205:R218)</f>
        <v>3.2108200000000005</v>
      </c>
      <c r="S204" s="173"/>
      <c r="T204" s="175">
        <f>SUM(T205:T218)</f>
        <v>0</v>
      </c>
      <c r="AR204" s="176" t="s">
        <v>80</v>
      </c>
      <c r="AT204" s="177" t="s">
        <v>74</v>
      </c>
      <c r="AU204" s="177" t="s">
        <v>80</v>
      </c>
      <c r="AY204" s="176" t="s">
        <v>120</v>
      </c>
      <c r="BK204" s="178">
        <f>SUM(BK205:BK218)</f>
        <v>0</v>
      </c>
    </row>
    <row r="205" spans="1:65" s="2" customFormat="1" ht="14.45" customHeight="1">
      <c r="A205" s="34"/>
      <c r="B205" s="35"/>
      <c r="C205" s="181" t="s">
        <v>259</v>
      </c>
      <c r="D205" s="181" t="s">
        <v>122</v>
      </c>
      <c r="E205" s="182" t="s">
        <v>260</v>
      </c>
      <c r="F205" s="183" t="s">
        <v>261</v>
      </c>
      <c r="G205" s="184" t="s">
        <v>262</v>
      </c>
      <c r="H205" s="185">
        <v>43</v>
      </c>
      <c r="I205" s="186"/>
      <c r="J205" s="185">
        <f>ROUND(I205*H205,2)</f>
        <v>0</v>
      </c>
      <c r="K205" s="183" t="s">
        <v>1</v>
      </c>
      <c r="L205" s="39"/>
      <c r="M205" s="187" t="s">
        <v>1</v>
      </c>
      <c r="N205" s="188" t="s">
        <v>40</v>
      </c>
      <c r="O205" s="71"/>
      <c r="P205" s="189">
        <f>O205*H205</f>
        <v>0</v>
      </c>
      <c r="Q205" s="189">
        <v>0.00702</v>
      </c>
      <c r="R205" s="189">
        <f>Q205*H205</f>
        <v>0.30186</v>
      </c>
      <c r="S205" s="189">
        <v>0</v>
      </c>
      <c r="T205" s="19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1" t="s">
        <v>127</v>
      </c>
      <c r="AT205" s="191" t="s">
        <v>122</v>
      </c>
      <c r="AU205" s="191" t="s">
        <v>82</v>
      </c>
      <c r="AY205" s="17" t="s">
        <v>120</v>
      </c>
      <c r="BE205" s="192">
        <f>IF(N205="základní",J205,0)</f>
        <v>0</v>
      </c>
      <c r="BF205" s="192">
        <f>IF(N205="snížená",J205,0)</f>
        <v>0</v>
      </c>
      <c r="BG205" s="192">
        <f>IF(N205="zákl. přenesená",J205,0)</f>
        <v>0</v>
      </c>
      <c r="BH205" s="192">
        <f>IF(N205="sníž. přenesená",J205,0)</f>
        <v>0</v>
      </c>
      <c r="BI205" s="192">
        <f>IF(N205="nulová",J205,0)</f>
        <v>0</v>
      </c>
      <c r="BJ205" s="17" t="s">
        <v>80</v>
      </c>
      <c r="BK205" s="192">
        <f>ROUND(I205*H205,2)</f>
        <v>0</v>
      </c>
      <c r="BL205" s="17" t="s">
        <v>127</v>
      </c>
      <c r="BM205" s="191" t="s">
        <v>263</v>
      </c>
    </row>
    <row r="206" spans="2:51" s="14" customFormat="1" ht="11.25">
      <c r="B206" s="204"/>
      <c r="C206" s="205"/>
      <c r="D206" s="195" t="s">
        <v>129</v>
      </c>
      <c r="E206" s="206" t="s">
        <v>1</v>
      </c>
      <c r="F206" s="207" t="s">
        <v>264</v>
      </c>
      <c r="G206" s="205"/>
      <c r="H206" s="208">
        <v>43</v>
      </c>
      <c r="I206" s="209"/>
      <c r="J206" s="205"/>
      <c r="K206" s="205"/>
      <c r="L206" s="210"/>
      <c r="M206" s="211"/>
      <c r="N206" s="212"/>
      <c r="O206" s="212"/>
      <c r="P206" s="212"/>
      <c r="Q206" s="212"/>
      <c r="R206" s="212"/>
      <c r="S206" s="212"/>
      <c r="T206" s="213"/>
      <c r="AT206" s="214" t="s">
        <v>129</v>
      </c>
      <c r="AU206" s="214" t="s">
        <v>82</v>
      </c>
      <c r="AV206" s="14" t="s">
        <v>82</v>
      </c>
      <c r="AW206" s="14" t="s">
        <v>31</v>
      </c>
      <c r="AX206" s="14" t="s">
        <v>80</v>
      </c>
      <c r="AY206" s="214" t="s">
        <v>120</v>
      </c>
    </row>
    <row r="207" spans="1:65" s="2" customFormat="1" ht="24.2" customHeight="1">
      <c r="A207" s="34"/>
      <c r="B207" s="35"/>
      <c r="C207" s="226" t="s">
        <v>265</v>
      </c>
      <c r="D207" s="226" t="s">
        <v>210</v>
      </c>
      <c r="E207" s="227" t="s">
        <v>266</v>
      </c>
      <c r="F207" s="228" t="s">
        <v>267</v>
      </c>
      <c r="G207" s="229" t="s">
        <v>262</v>
      </c>
      <c r="H207" s="230">
        <v>33</v>
      </c>
      <c r="I207" s="231"/>
      <c r="J207" s="230">
        <f aca="true" t="shared" si="0" ref="J207:J214">ROUND(I207*H207,2)</f>
        <v>0</v>
      </c>
      <c r="K207" s="228" t="s">
        <v>1</v>
      </c>
      <c r="L207" s="232"/>
      <c r="M207" s="233" t="s">
        <v>1</v>
      </c>
      <c r="N207" s="234" t="s">
        <v>40</v>
      </c>
      <c r="O207" s="71"/>
      <c r="P207" s="189">
        <f aca="true" t="shared" si="1" ref="P207:P214">O207*H207</f>
        <v>0</v>
      </c>
      <c r="Q207" s="189">
        <v>0.014</v>
      </c>
      <c r="R207" s="189">
        <f aca="true" t="shared" si="2" ref="R207:R214">Q207*H207</f>
        <v>0.462</v>
      </c>
      <c r="S207" s="189">
        <v>0</v>
      </c>
      <c r="T207" s="190">
        <f aca="true" t="shared" si="3" ref="T207:T214"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1" t="s">
        <v>163</v>
      </c>
      <c r="AT207" s="191" t="s">
        <v>210</v>
      </c>
      <c r="AU207" s="191" t="s">
        <v>82</v>
      </c>
      <c r="AY207" s="17" t="s">
        <v>120</v>
      </c>
      <c r="BE207" s="192">
        <f aca="true" t="shared" si="4" ref="BE207:BE214">IF(N207="základní",J207,0)</f>
        <v>0</v>
      </c>
      <c r="BF207" s="192">
        <f aca="true" t="shared" si="5" ref="BF207:BF214">IF(N207="snížená",J207,0)</f>
        <v>0</v>
      </c>
      <c r="BG207" s="192">
        <f aca="true" t="shared" si="6" ref="BG207:BG214">IF(N207="zákl. přenesená",J207,0)</f>
        <v>0</v>
      </c>
      <c r="BH207" s="192">
        <f aca="true" t="shared" si="7" ref="BH207:BH214">IF(N207="sníž. přenesená",J207,0)</f>
        <v>0</v>
      </c>
      <c r="BI207" s="192">
        <f aca="true" t="shared" si="8" ref="BI207:BI214">IF(N207="nulová",J207,0)</f>
        <v>0</v>
      </c>
      <c r="BJ207" s="17" t="s">
        <v>80</v>
      </c>
      <c r="BK207" s="192">
        <f aca="true" t="shared" si="9" ref="BK207:BK214">ROUND(I207*H207,2)</f>
        <v>0</v>
      </c>
      <c r="BL207" s="17" t="s">
        <v>127</v>
      </c>
      <c r="BM207" s="191" t="s">
        <v>268</v>
      </c>
    </row>
    <row r="208" spans="1:65" s="2" customFormat="1" ht="14.45" customHeight="1">
      <c r="A208" s="34"/>
      <c r="B208" s="35"/>
      <c r="C208" s="226" t="s">
        <v>269</v>
      </c>
      <c r="D208" s="226" t="s">
        <v>210</v>
      </c>
      <c r="E208" s="227" t="s">
        <v>270</v>
      </c>
      <c r="F208" s="228" t="s">
        <v>271</v>
      </c>
      <c r="G208" s="229" t="s">
        <v>262</v>
      </c>
      <c r="H208" s="230">
        <v>10</v>
      </c>
      <c r="I208" s="231"/>
      <c r="J208" s="230">
        <f t="shared" si="0"/>
        <v>0</v>
      </c>
      <c r="K208" s="228" t="s">
        <v>1</v>
      </c>
      <c r="L208" s="232"/>
      <c r="M208" s="233" t="s">
        <v>1</v>
      </c>
      <c r="N208" s="234" t="s">
        <v>40</v>
      </c>
      <c r="O208" s="71"/>
      <c r="P208" s="189">
        <f t="shared" si="1"/>
        <v>0</v>
      </c>
      <c r="Q208" s="189">
        <v>0.014</v>
      </c>
      <c r="R208" s="189">
        <f t="shared" si="2"/>
        <v>0.14</v>
      </c>
      <c r="S208" s="189">
        <v>0</v>
      </c>
      <c r="T208" s="190">
        <f t="shared" si="3"/>
        <v>0</v>
      </c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1" t="s">
        <v>163</v>
      </c>
      <c r="AT208" s="191" t="s">
        <v>210</v>
      </c>
      <c r="AU208" s="191" t="s">
        <v>82</v>
      </c>
      <c r="AY208" s="17" t="s">
        <v>120</v>
      </c>
      <c r="BE208" s="192">
        <f t="shared" si="4"/>
        <v>0</v>
      </c>
      <c r="BF208" s="192">
        <f t="shared" si="5"/>
        <v>0</v>
      </c>
      <c r="BG208" s="192">
        <f t="shared" si="6"/>
        <v>0</v>
      </c>
      <c r="BH208" s="192">
        <f t="shared" si="7"/>
        <v>0</v>
      </c>
      <c r="BI208" s="192">
        <f t="shared" si="8"/>
        <v>0</v>
      </c>
      <c r="BJ208" s="17" t="s">
        <v>80</v>
      </c>
      <c r="BK208" s="192">
        <f t="shared" si="9"/>
        <v>0</v>
      </c>
      <c r="BL208" s="17" t="s">
        <v>127</v>
      </c>
      <c r="BM208" s="191" t="s">
        <v>272</v>
      </c>
    </row>
    <row r="209" spans="1:65" s="2" customFormat="1" ht="14.45" customHeight="1">
      <c r="A209" s="34"/>
      <c r="B209" s="35"/>
      <c r="C209" s="181" t="s">
        <v>273</v>
      </c>
      <c r="D209" s="181" t="s">
        <v>122</v>
      </c>
      <c r="E209" s="182" t="s">
        <v>274</v>
      </c>
      <c r="F209" s="183" t="s">
        <v>275</v>
      </c>
      <c r="G209" s="184" t="s">
        <v>262</v>
      </c>
      <c r="H209" s="185">
        <v>30</v>
      </c>
      <c r="I209" s="186"/>
      <c r="J209" s="185">
        <f t="shared" si="0"/>
        <v>0</v>
      </c>
      <c r="K209" s="183" t="s">
        <v>126</v>
      </c>
      <c r="L209" s="39"/>
      <c r="M209" s="187" t="s">
        <v>1</v>
      </c>
      <c r="N209" s="188" t="s">
        <v>40</v>
      </c>
      <c r="O209" s="71"/>
      <c r="P209" s="189">
        <f t="shared" si="1"/>
        <v>0</v>
      </c>
      <c r="Q209" s="189">
        <v>0.0004</v>
      </c>
      <c r="R209" s="189">
        <f t="shared" si="2"/>
        <v>0.012</v>
      </c>
      <c r="S209" s="189">
        <v>0</v>
      </c>
      <c r="T209" s="190">
        <f t="shared" si="3"/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1" t="s">
        <v>127</v>
      </c>
      <c r="AT209" s="191" t="s">
        <v>122</v>
      </c>
      <c r="AU209" s="191" t="s">
        <v>82</v>
      </c>
      <c r="AY209" s="17" t="s">
        <v>120</v>
      </c>
      <c r="BE209" s="192">
        <f t="shared" si="4"/>
        <v>0</v>
      </c>
      <c r="BF209" s="192">
        <f t="shared" si="5"/>
        <v>0</v>
      </c>
      <c r="BG209" s="192">
        <f t="shared" si="6"/>
        <v>0</v>
      </c>
      <c r="BH209" s="192">
        <f t="shared" si="7"/>
        <v>0</v>
      </c>
      <c r="BI209" s="192">
        <f t="shared" si="8"/>
        <v>0</v>
      </c>
      <c r="BJ209" s="17" t="s">
        <v>80</v>
      </c>
      <c r="BK209" s="192">
        <f t="shared" si="9"/>
        <v>0</v>
      </c>
      <c r="BL209" s="17" t="s">
        <v>127</v>
      </c>
      <c r="BM209" s="191" t="s">
        <v>276</v>
      </c>
    </row>
    <row r="210" spans="1:65" s="2" customFormat="1" ht="24.2" customHeight="1">
      <c r="A210" s="34"/>
      <c r="B210" s="35"/>
      <c r="C210" s="226" t="s">
        <v>277</v>
      </c>
      <c r="D210" s="226" t="s">
        <v>210</v>
      </c>
      <c r="E210" s="227" t="s">
        <v>278</v>
      </c>
      <c r="F210" s="228" t="s">
        <v>279</v>
      </c>
      <c r="G210" s="229" t="s">
        <v>262</v>
      </c>
      <c r="H210" s="230">
        <v>30</v>
      </c>
      <c r="I210" s="231"/>
      <c r="J210" s="230">
        <f t="shared" si="0"/>
        <v>0</v>
      </c>
      <c r="K210" s="228" t="s">
        <v>126</v>
      </c>
      <c r="L210" s="232"/>
      <c r="M210" s="233" t="s">
        <v>1</v>
      </c>
      <c r="N210" s="234" t="s">
        <v>40</v>
      </c>
      <c r="O210" s="71"/>
      <c r="P210" s="189">
        <f t="shared" si="1"/>
        <v>0</v>
      </c>
      <c r="Q210" s="189">
        <v>0.07</v>
      </c>
      <c r="R210" s="189">
        <f t="shared" si="2"/>
        <v>2.1</v>
      </c>
      <c r="S210" s="189">
        <v>0</v>
      </c>
      <c r="T210" s="190">
        <f t="shared" si="3"/>
        <v>0</v>
      </c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1" t="s">
        <v>163</v>
      </c>
      <c r="AT210" s="191" t="s">
        <v>210</v>
      </c>
      <c r="AU210" s="191" t="s">
        <v>82</v>
      </c>
      <c r="AY210" s="17" t="s">
        <v>120</v>
      </c>
      <c r="BE210" s="192">
        <f t="shared" si="4"/>
        <v>0</v>
      </c>
      <c r="BF210" s="192">
        <f t="shared" si="5"/>
        <v>0</v>
      </c>
      <c r="BG210" s="192">
        <f t="shared" si="6"/>
        <v>0</v>
      </c>
      <c r="BH210" s="192">
        <f t="shared" si="7"/>
        <v>0</v>
      </c>
      <c r="BI210" s="192">
        <f t="shared" si="8"/>
        <v>0</v>
      </c>
      <c r="BJ210" s="17" t="s">
        <v>80</v>
      </c>
      <c r="BK210" s="192">
        <f t="shared" si="9"/>
        <v>0</v>
      </c>
      <c r="BL210" s="17" t="s">
        <v>127</v>
      </c>
      <c r="BM210" s="191" t="s">
        <v>280</v>
      </c>
    </row>
    <row r="211" spans="1:65" s="2" customFormat="1" ht="27" customHeight="1">
      <c r="A211" s="34"/>
      <c r="B211" s="35"/>
      <c r="C211" s="226" t="s">
        <v>281</v>
      </c>
      <c r="D211" s="226" t="s">
        <v>210</v>
      </c>
      <c r="E211" s="227" t="s">
        <v>282</v>
      </c>
      <c r="F211" s="228" t="s">
        <v>283</v>
      </c>
      <c r="G211" s="229" t="s">
        <v>262</v>
      </c>
      <c r="H211" s="230">
        <v>30</v>
      </c>
      <c r="I211" s="231"/>
      <c r="J211" s="230">
        <f t="shared" si="0"/>
        <v>0</v>
      </c>
      <c r="K211" s="228" t="s">
        <v>126</v>
      </c>
      <c r="L211" s="232"/>
      <c r="M211" s="233" t="s">
        <v>1</v>
      </c>
      <c r="N211" s="234" t="s">
        <v>40</v>
      </c>
      <c r="O211" s="71"/>
      <c r="P211" s="189">
        <f t="shared" si="1"/>
        <v>0</v>
      </c>
      <c r="Q211" s="189">
        <v>0.0028</v>
      </c>
      <c r="R211" s="189">
        <f t="shared" si="2"/>
        <v>0.084</v>
      </c>
      <c r="S211" s="189">
        <v>0</v>
      </c>
      <c r="T211" s="190">
        <f t="shared" si="3"/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191" t="s">
        <v>163</v>
      </c>
      <c r="AT211" s="191" t="s">
        <v>210</v>
      </c>
      <c r="AU211" s="191" t="s">
        <v>82</v>
      </c>
      <c r="AY211" s="17" t="s">
        <v>120</v>
      </c>
      <c r="BE211" s="192">
        <f t="shared" si="4"/>
        <v>0</v>
      </c>
      <c r="BF211" s="192">
        <f t="shared" si="5"/>
        <v>0</v>
      </c>
      <c r="BG211" s="192">
        <f t="shared" si="6"/>
        <v>0</v>
      </c>
      <c r="BH211" s="192">
        <f t="shared" si="7"/>
        <v>0</v>
      </c>
      <c r="BI211" s="192">
        <f t="shared" si="8"/>
        <v>0</v>
      </c>
      <c r="BJ211" s="17" t="s">
        <v>80</v>
      </c>
      <c r="BK211" s="192">
        <f t="shared" si="9"/>
        <v>0</v>
      </c>
      <c r="BL211" s="17" t="s">
        <v>127</v>
      </c>
      <c r="BM211" s="191" t="s">
        <v>284</v>
      </c>
    </row>
    <row r="212" spans="1:65" s="2" customFormat="1" ht="14.45" customHeight="1">
      <c r="A212" s="34"/>
      <c r="B212" s="35"/>
      <c r="C212" s="181" t="s">
        <v>285</v>
      </c>
      <c r="D212" s="181" t="s">
        <v>122</v>
      </c>
      <c r="E212" s="182" t="s">
        <v>286</v>
      </c>
      <c r="F212" s="183" t="s">
        <v>287</v>
      </c>
      <c r="G212" s="184" t="s">
        <v>288</v>
      </c>
      <c r="H212" s="185">
        <v>76</v>
      </c>
      <c r="I212" s="186"/>
      <c r="J212" s="185">
        <f t="shared" si="0"/>
        <v>0</v>
      </c>
      <c r="K212" s="183" t="s">
        <v>126</v>
      </c>
      <c r="L212" s="39"/>
      <c r="M212" s="187" t="s">
        <v>1</v>
      </c>
      <c r="N212" s="188" t="s">
        <v>40</v>
      </c>
      <c r="O212" s="71"/>
      <c r="P212" s="189">
        <f t="shared" si="1"/>
        <v>0</v>
      </c>
      <c r="Q212" s="189">
        <v>0</v>
      </c>
      <c r="R212" s="189">
        <f t="shared" si="2"/>
        <v>0</v>
      </c>
      <c r="S212" s="189">
        <v>0</v>
      </c>
      <c r="T212" s="190">
        <f t="shared" si="3"/>
        <v>0</v>
      </c>
      <c r="U212" s="34"/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1" t="s">
        <v>127</v>
      </c>
      <c r="AT212" s="191" t="s">
        <v>122</v>
      </c>
      <c r="AU212" s="191" t="s">
        <v>82</v>
      </c>
      <c r="AY212" s="17" t="s">
        <v>120</v>
      </c>
      <c r="BE212" s="192">
        <f t="shared" si="4"/>
        <v>0</v>
      </c>
      <c r="BF212" s="192">
        <f t="shared" si="5"/>
        <v>0</v>
      </c>
      <c r="BG212" s="192">
        <f t="shared" si="6"/>
        <v>0</v>
      </c>
      <c r="BH212" s="192">
        <f t="shared" si="7"/>
        <v>0</v>
      </c>
      <c r="BI212" s="192">
        <f t="shared" si="8"/>
        <v>0</v>
      </c>
      <c r="BJ212" s="17" t="s">
        <v>80</v>
      </c>
      <c r="BK212" s="192">
        <f t="shared" si="9"/>
        <v>0</v>
      </c>
      <c r="BL212" s="17" t="s">
        <v>127</v>
      </c>
      <c r="BM212" s="191" t="s">
        <v>289</v>
      </c>
    </row>
    <row r="213" spans="1:65" s="2" customFormat="1" ht="14.45" customHeight="1">
      <c r="A213" s="34"/>
      <c r="B213" s="35"/>
      <c r="C213" s="226" t="s">
        <v>290</v>
      </c>
      <c r="D213" s="226" t="s">
        <v>210</v>
      </c>
      <c r="E213" s="227" t="s">
        <v>291</v>
      </c>
      <c r="F213" s="228" t="s">
        <v>292</v>
      </c>
      <c r="G213" s="229" t="s">
        <v>288</v>
      </c>
      <c r="H213" s="230">
        <v>76</v>
      </c>
      <c r="I213" s="231"/>
      <c r="J213" s="230">
        <f t="shared" si="0"/>
        <v>0</v>
      </c>
      <c r="K213" s="228" t="s">
        <v>1</v>
      </c>
      <c r="L213" s="232"/>
      <c r="M213" s="233" t="s">
        <v>1</v>
      </c>
      <c r="N213" s="234" t="s">
        <v>40</v>
      </c>
      <c r="O213" s="71"/>
      <c r="P213" s="189">
        <f t="shared" si="1"/>
        <v>0</v>
      </c>
      <c r="Q213" s="189">
        <v>0.0013</v>
      </c>
      <c r="R213" s="189">
        <f t="shared" si="2"/>
        <v>0.0988</v>
      </c>
      <c r="S213" s="189">
        <v>0</v>
      </c>
      <c r="T213" s="190">
        <f t="shared" si="3"/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1" t="s">
        <v>163</v>
      </c>
      <c r="AT213" s="191" t="s">
        <v>210</v>
      </c>
      <c r="AU213" s="191" t="s">
        <v>82</v>
      </c>
      <c r="AY213" s="17" t="s">
        <v>120</v>
      </c>
      <c r="BE213" s="192">
        <f t="shared" si="4"/>
        <v>0</v>
      </c>
      <c r="BF213" s="192">
        <f t="shared" si="5"/>
        <v>0</v>
      </c>
      <c r="BG213" s="192">
        <f t="shared" si="6"/>
        <v>0</v>
      </c>
      <c r="BH213" s="192">
        <f t="shared" si="7"/>
        <v>0</v>
      </c>
      <c r="BI213" s="192">
        <f t="shared" si="8"/>
        <v>0</v>
      </c>
      <c r="BJ213" s="17" t="s">
        <v>80</v>
      </c>
      <c r="BK213" s="192">
        <f t="shared" si="9"/>
        <v>0</v>
      </c>
      <c r="BL213" s="17" t="s">
        <v>127</v>
      </c>
      <c r="BM213" s="191" t="s">
        <v>293</v>
      </c>
    </row>
    <row r="214" spans="1:65" s="2" customFormat="1" ht="14.45" customHeight="1">
      <c r="A214" s="34"/>
      <c r="B214" s="35"/>
      <c r="C214" s="226" t="s">
        <v>294</v>
      </c>
      <c r="D214" s="226" t="s">
        <v>210</v>
      </c>
      <c r="E214" s="227" t="s">
        <v>295</v>
      </c>
      <c r="F214" s="228" t="s">
        <v>296</v>
      </c>
      <c r="G214" s="229" t="s">
        <v>288</v>
      </c>
      <c r="H214" s="230">
        <v>304</v>
      </c>
      <c r="I214" s="231"/>
      <c r="J214" s="230">
        <f t="shared" si="0"/>
        <v>0</v>
      </c>
      <c r="K214" s="228" t="s">
        <v>126</v>
      </c>
      <c r="L214" s="232"/>
      <c r="M214" s="233" t="s">
        <v>1</v>
      </c>
      <c r="N214" s="234" t="s">
        <v>40</v>
      </c>
      <c r="O214" s="71"/>
      <c r="P214" s="189">
        <f t="shared" si="1"/>
        <v>0</v>
      </c>
      <c r="Q214" s="189">
        <v>4E-05</v>
      </c>
      <c r="R214" s="189">
        <f t="shared" si="2"/>
        <v>0.01216</v>
      </c>
      <c r="S214" s="189">
        <v>0</v>
      </c>
      <c r="T214" s="190">
        <f t="shared" si="3"/>
        <v>0</v>
      </c>
      <c r="U214" s="34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R214" s="191" t="s">
        <v>163</v>
      </c>
      <c r="AT214" s="191" t="s">
        <v>210</v>
      </c>
      <c r="AU214" s="191" t="s">
        <v>82</v>
      </c>
      <c r="AY214" s="17" t="s">
        <v>120</v>
      </c>
      <c r="BE214" s="192">
        <f t="shared" si="4"/>
        <v>0</v>
      </c>
      <c r="BF214" s="192">
        <f t="shared" si="5"/>
        <v>0</v>
      </c>
      <c r="BG214" s="192">
        <f t="shared" si="6"/>
        <v>0</v>
      </c>
      <c r="BH214" s="192">
        <f t="shared" si="7"/>
        <v>0</v>
      </c>
      <c r="BI214" s="192">
        <f t="shared" si="8"/>
        <v>0</v>
      </c>
      <c r="BJ214" s="17" t="s">
        <v>80</v>
      </c>
      <c r="BK214" s="192">
        <f t="shared" si="9"/>
        <v>0</v>
      </c>
      <c r="BL214" s="17" t="s">
        <v>127</v>
      </c>
      <c r="BM214" s="191" t="s">
        <v>297</v>
      </c>
    </row>
    <row r="215" spans="2:51" s="14" customFormat="1" ht="11.25">
      <c r="B215" s="204"/>
      <c r="C215" s="205"/>
      <c r="D215" s="195" t="s">
        <v>129</v>
      </c>
      <c r="E215" s="206" t="s">
        <v>1</v>
      </c>
      <c r="F215" s="207" t="s">
        <v>298</v>
      </c>
      <c r="G215" s="205"/>
      <c r="H215" s="208">
        <v>304</v>
      </c>
      <c r="I215" s="209"/>
      <c r="J215" s="205"/>
      <c r="K215" s="205"/>
      <c r="L215" s="210"/>
      <c r="M215" s="211"/>
      <c r="N215" s="212"/>
      <c r="O215" s="212"/>
      <c r="P215" s="212"/>
      <c r="Q215" s="212"/>
      <c r="R215" s="212"/>
      <c r="S215" s="212"/>
      <c r="T215" s="213"/>
      <c r="AT215" s="214" t="s">
        <v>129</v>
      </c>
      <c r="AU215" s="214" t="s">
        <v>82</v>
      </c>
      <c r="AV215" s="14" t="s">
        <v>82</v>
      </c>
      <c r="AW215" s="14" t="s">
        <v>31</v>
      </c>
      <c r="AX215" s="14" t="s">
        <v>80</v>
      </c>
      <c r="AY215" s="214" t="s">
        <v>120</v>
      </c>
    </row>
    <row r="216" spans="1:65" s="2" customFormat="1" ht="14.45" customHeight="1">
      <c r="A216" s="34"/>
      <c r="B216" s="35"/>
      <c r="C216" s="181" t="s">
        <v>299</v>
      </c>
      <c r="D216" s="181" t="s">
        <v>122</v>
      </c>
      <c r="E216" s="182" t="s">
        <v>300</v>
      </c>
      <c r="F216" s="183" t="s">
        <v>301</v>
      </c>
      <c r="G216" s="184" t="s">
        <v>262</v>
      </c>
      <c r="H216" s="185">
        <v>2</v>
      </c>
      <c r="I216" s="186"/>
      <c r="J216" s="185">
        <f>ROUND(I216*H216,2)</f>
        <v>0</v>
      </c>
      <c r="K216" s="183" t="s">
        <v>126</v>
      </c>
      <c r="L216" s="39"/>
      <c r="M216" s="187" t="s">
        <v>1</v>
      </c>
      <c r="N216" s="188" t="s">
        <v>40</v>
      </c>
      <c r="O216" s="71"/>
      <c r="P216" s="189">
        <f>O216*H216</f>
        <v>0</v>
      </c>
      <c r="Q216" s="189">
        <v>0</v>
      </c>
      <c r="R216" s="189">
        <f>Q216*H216</f>
        <v>0</v>
      </c>
      <c r="S216" s="189">
        <v>0</v>
      </c>
      <c r="T216" s="190">
        <f>S216*H216</f>
        <v>0</v>
      </c>
      <c r="U216" s="34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1" t="s">
        <v>127</v>
      </c>
      <c r="AT216" s="191" t="s">
        <v>122</v>
      </c>
      <c r="AU216" s="191" t="s">
        <v>82</v>
      </c>
      <c r="AY216" s="17" t="s">
        <v>120</v>
      </c>
      <c r="BE216" s="192">
        <f>IF(N216="základní",J216,0)</f>
        <v>0</v>
      </c>
      <c r="BF216" s="192">
        <f>IF(N216="snížená",J216,0)</f>
        <v>0</v>
      </c>
      <c r="BG216" s="192">
        <f>IF(N216="zákl. přenesená",J216,0)</f>
        <v>0</v>
      </c>
      <c r="BH216" s="192">
        <f>IF(N216="sníž. přenesená",J216,0)</f>
        <v>0</v>
      </c>
      <c r="BI216" s="192">
        <f>IF(N216="nulová",J216,0)</f>
        <v>0</v>
      </c>
      <c r="BJ216" s="17" t="s">
        <v>80</v>
      </c>
      <c r="BK216" s="192">
        <f>ROUND(I216*H216,2)</f>
        <v>0</v>
      </c>
      <c r="BL216" s="17" t="s">
        <v>127</v>
      </c>
      <c r="BM216" s="191" t="s">
        <v>302</v>
      </c>
    </row>
    <row r="217" spans="1:65" s="2" customFormat="1" ht="14.45" customHeight="1">
      <c r="A217" s="34"/>
      <c r="B217" s="35"/>
      <c r="C217" s="226" t="s">
        <v>303</v>
      </c>
      <c r="D217" s="226" t="s">
        <v>210</v>
      </c>
      <c r="E217" s="227" t="s">
        <v>304</v>
      </c>
      <c r="F217" s="228" t="s">
        <v>305</v>
      </c>
      <c r="G217" s="229" t="s">
        <v>262</v>
      </c>
      <c r="H217" s="230">
        <v>2</v>
      </c>
      <c r="I217" s="231"/>
      <c r="J217" s="230">
        <f>ROUND(I217*H217,2)</f>
        <v>0</v>
      </c>
      <c r="K217" s="228" t="s">
        <v>1</v>
      </c>
      <c r="L217" s="232"/>
      <c r="M217" s="233" t="s">
        <v>1</v>
      </c>
      <c r="N217" s="234" t="s">
        <v>40</v>
      </c>
      <c r="O217" s="71"/>
      <c r="P217" s="189">
        <f>O217*H217</f>
        <v>0</v>
      </c>
      <c r="Q217" s="189">
        <v>0</v>
      </c>
      <c r="R217" s="189">
        <f>Q217*H217</f>
        <v>0</v>
      </c>
      <c r="S217" s="189">
        <v>0</v>
      </c>
      <c r="T217" s="190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1" t="s">
        <v>163</v>
      </c>
      <c r="AT217" s="191" t="s">
        <v>210</v>
      </c>
      <c r="AU217" s="191" t="s">
        <v>82</v>
      </c>
      <c r="AY217" s="17" t="s">
        <v>120</v>
      </c>
      <c r="BE217" s="192">
        <f>IF(N217="základní",J217,0)</f>
        <v>0</v>
      </c>
      <c r="BF217" s="192">
        <f>IF(N217="snížená",J217,0)</f>
        <v>0</v>
      </c>
      <c r="BG217" s="192">
        <f>IF(N217="zákl. přenesená",J217,0)</f>
        <v>0</v>
      </c>
      <c r="BH217" s="192">
        <f>IF(N217="sníž. přenesená",J217,0)</f>
        <v>0</v>
      </c>
      <c r="BI217" s="192">
        <f>IF(N217="nulová",J217,0)</f>
        <v>0</v>
      </c>
      <c r="BJ217" s="17" t="s">
        <v>80</v>
      </c>
      <c r="BK217" s="192">
        <f>ROUND(I217*H217,2)</f>
        <v>0</v>
      </c>
      <c r="BL217" s="17" t="s">
        <v>127</v>
      </c>
      <c r="BM217" s="191" t="s">
        <v>306</v>
      </c>
    </row>
    <row r="218" spans="1:65" s="2" customFormat="1" ht="14.45" customHeight="1">
      <c r="A218" s="34"/>
      <c r="B218" s="35"/>
      <c r="C218" s="226" t="s">
        <v>307</v>
      </c>
      <c r="D218" s="226" t="s">
        <v>210</v>
      </c>
      <c r="E218" s="227" t="s">
        <v>308</v>
      </c>
      <c r="F218" s="228" t="s">
        <v>309</v>
      </c>
      <c r="G218" s="229" t="s">
        <v>310</v>
      </c>
      <c r="H218" s="230">
        <v>1</v>
      </c>
      <c r="I218" s="231"/>
      <c r="J218" s="230">
        <f>ROUND(I218*H218,2)</f>
        <v>0</v>
      </c>
      <c r="K218" s="228" t="s">
        <v>1</v>
      </c>
      <c r="L218" s="232"/>
      <c r="M218" s="233" t="s">
        <v>1</v>
      </c>
      <c r="N218" s="234" t="s">
        <v>40</v>
      </c>
      <c r="O218" s="71"/>
      <c r="P218" s="189">
        <f>O218*H218</f>
        <v>0</v>
      </c>
      <c r="Q218" s="189">
        <v>0</v>
      </c>
      <c r="R218" s="189">
        <f>Q218*H218</f>
        <v>0</v>
      </c>
      <c r="S218" s="189">
        <v>0</v>
      </c>
      <c r="T218" s="190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1" t="s">
        <v>163</v>
      </c>
      <c r="AT218" s="191" t="s">
        <v>210</v>
      </c>
      <c r="AU218" s="191" t="s">
        <v>82</v>
      </c>
      <c r="AY218" s="17" t="s">
        <v>120</v>
      </c>
      <c r="BE218" s="192">
        <f>IF(N218="základní",J218,0)</f>
        <v>0</v>
      </c>
      <c r="BF218" s="192">
        <f>IF(N218="snížená",J218,0)</f>
        <v>0</v>
      </c>
      <c r="BG218" s="192">
        <f>IF(N218="zákl. přenesená",J218,0)</f>
        <v>0</v>
      </c>
      <c r="BH218" s="192">
        <f>IF(N218="sníž. přenesená",J218,0)</f>
        <v>0</v>
      </c>
      <c r="BI218" s="192">
        <f>IF(N218="nulová",J218,0)</f>
        <v>0</v>
      </c>
      <c r="BJ218" s="17" t="s">
        <v>80</v>
      </c>
      <c r="BK218" s="192">
        <f>ROUND(I218*H218,2)</f>
        <v>0</v>
      </c>
      <c r="BL218" s="17" t="s">
        <v>127</v>
      </c>
      <c r="BM218" s="191" t="s">
        <v>311</v>
      </c>
    </row>
    <row r="219" spans="2:63" s="12" customFormat="1" ht="22.9" customHeight="1">
      <c r="B219" s="165"/>
      <c r="C219" s="166"/>
      <c r="D219" s="167" t="s">
        <v>74</v>
      </c>
      <c r="E219" s="179" t="s">
        <v>312</v>
      </c>
      <c r="F219" s="179" t="s">
        <v>313</v>
      </c>
      <c r="G219" s="166"/>
      <c r="H219" s="166"/>
      <c r="I219" s="169"/>
      <c r="J219" s="180">
        <f>BK219</f>
        <v>0</v>
      </c>
      <c r="K219" s="166"/>
      <c r="L219" s="171"/>
      <c r="M219" s="172"/>
      <c r="N219" s="173"/>
      <c r="O219" s="173"/>
      <c r="P219" s="174">
        <f>SUM(P220:P230)</f>
        <v>0</v>
      </c>
      <c r="Q219" s="173"/>
      <c r="R219" s="174">
        <f>SUM(R220:R230)</f>
        <v>12.374099999999999</v>
      </c>
      <c r="S219" s="173"/>
      <c r="T219" s="175">
        <f>SUM(T220:T230)</f>
        <v>0</v>
      </c>
      <c r="AR219" s="176" t="s">
        <v>80</v>
      </c>
      <c r="AT219" s="177" t="s">
        <v>74</v>
      </c>
      <c r="AU219" s="177" t="s">
        <v>80</v>
      </c>
      <c r="AY219" s="176" t="s">
        <v>120</v>
      </c>
      <c r="BK219" s="178">
        <f>SUM(BK220:BK230)</f>
        <v>0</v>
      </c>
    </row>
    <row r="220" spans="1:65" s="2" customFormat="1" ht="14.45" customHeight="1">
      <c r="A220" s="34"/>
      <c r="B220" s="35"/>
      <c r="C220" s="181" t="s">
        <v>314</v>
      </c>
      <c r="D220" s="181" t="s">
        <v>122</v>
      </c>
      <c r="E220" s="182" t="s">
        <v>315</v>
      </c>
      <c r="F220" s="183" t="s">
        <v>316</v>
      </c>
      <c r="G220" s="184" t="s">
        <v>147</v>
      </c>
      <c r="H220" s="185">
        <v>321</v>
      </c>
      <c r="I220" s="186"/>
      <c r="J220" s="185">
        <f>ROUND(I220*H220,2)</f>
        <v>0</v>
      </c>
      <c r="K220" s="183" t="s">
        <v>126</v>
      </c>
      <c r="L220" s="39"/>
      <c r="M220" s="187" t="s">
        <v>1</v>
      </c>
      <c r="N220" s="188" t="s">
        <v>40</v>
      </c>
      <c r="O220" s="71"/>
      <c r="P220" s="189">
        <f>O220*H220</f>
        <v>0</v>
      </c>
      <c r="Q220" s="189">
        <v>0</v>
      </c>
      <c r="R220" s="189">
        <f>Q220*H220</f>
        <v>0</v>
      </c>
      <c r="S220" s="189">
        <v>0</v>
      </c>
      <c r="T220" s="190">
        <f>S220*H220</f>
        <v>0</v>
      </c>
      <c r="U220" s="34"/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1" t="s">
        <v>127</v>
      </c>
      <c r="AT220" s="191" t="s">
        <v>122</v>
      </c>
      <c r="AU220" s="191" t="s">
        <v>82</v>
      </c>
      <c r="AY220" s="17" t="s">
        <v>120</v>
      </c>
      <c r="BE220" s="192">
        <f>IF(N220="základní",J220,0)</f>
        <v>0</v>
      </c>
      <c r="BF220" s="192">
        <f>IF(N220="snížená",J220,0)</f>
        <v>0</v>
      </c>
      <c r="BG220" s="192">
        <f>IF(N220="zákl. přenesená",J220,0)</f>
        <v>0</v>
      </c>
      <c r="BH220" s="192">
        <f>IF(N220="sníž. přenesená",J220,0)</f>
        <v>0</v>
      </c>
      <c r="BI220" s="192">
        <f>IF(N220="nulová",J220,0)</f>
        <v>0</v>
      </c>
      <c r="BJ220" s="17" t="s">
        <v>80</v>
      </c>
      <c r="BK220" s="192">
        <f>ROUND(I220*H220,2)</f>
        <v>0</v>
      </c>
      <c r="BL220" s="17" t="s">
        <v>127</v>
      </c>
      <c r="BM220" s="191" t="s">
        <v>317</v>
      </c>
    </row>
    <row r="221" spans="2:51" s="14" customFormat="1" ht="11.25">
      <c r="B221" s="204"/>
      <c r="C221" s="205"/>
      <c r="D221" s="195" t="s">
        <v>129</v>
      </c>
      <c r="E221" s="206" t="s">
        <v>1</v>
      </c>
      <c r="F221" s="207" t="s">
        <v>318</v>
      </c>
      <c r="G221" s="205"/>
      <c r="H221" s="208">
        <v>321</v>
      </c>
      <c r="I221" s="209"/>
      <c r="J221" s="205"/>
      <c r="K221" s="205"/>
      <c r="L221" s="210"/>
      <c r="M221" s="211"/>
      <c r="N221" s="212"/>
      <c r="O221" s="212"/>
      <c r="P221" s="212"/>
      <c r="Q221" s="212"/>
      <c r="R221" s="212"/>
      <c r="S221" s="212"/>
      <c r="T221" s="213"/>
      <c r="AT221" s="214" t="s">
        <v>129</v>
      </c>
      <c r="AU221" s="214" t="s">
        <v>82</v>
      </c>
      <c r="AV221" s="14" t="s">
        <v>82</v>
      </c>
      <c r="AW221" s="14" t="s">
        <v>31</v>
      </c>
      <c r="AX221" s="14" t="s">
        <v>80</v>
      </c>
      <c r="AY221" s="214" t="s">
        <v>120</v>
      </c>
    </row>
    <row r="222" spans="1:65" s="2" customFormat="1" ht="14.45" customHeight="1">
      <c r="A222" s="34"/>
      <c r="B222" s="35"/>
      <c r="C222" s="181" t="s">
        <v>319</v>
      </c>
      <c r="D222" s="181" t="s">
        <v>122</v>
      </c>
      <c r="E222" s="182" t="s">
        <v>320</v>
      </c>
      <c r="F222" s="183" t="s">
        <v>321</v>
      </c>
      <c r="G222" s="184" t="s">
        <v>147</v>
      </c>
      <c r="H222" s="185">
        <v>321</v>
      </c>
      <c r="I222" s="186"/>
      <c r="J222" s="185">
        <f>ROUND(I222*H222,2)</f>
        <v>0</v>
      </c>
      <c r="K222" s="183" t="s">
        <v>126</v>
      </c>
      <c r="L222" s="39"/>
      <c r="M222" s="187" t="s">
        <v>1</v>
      </c>
      <c r="N222" s="188" t="s">
        <v>40</v>
      </c>
      <c r="O222" s="71"/>
      <c r="P222" s="189">
        <f>O222*H222</f>
        <v>0</v>
      </c>
      <c r="Q222" s="189">
        <v>0</v>
      </c>
      <c r="R222" s="189">
        <f>Q222*H222</f>
        <v>0</v>
      </c>
      <c r="S222" s="189">
        <v>0</v>
      </c>
      <c r="T222" s="190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1" t="s">
        <v>127</v>
      </c>
      <c r="AT222" s="191" t="s">
        <v>122</v>
      </c>
      <c r="AU222" s="191" t="s">
        <v>82</v>
      </c>
      <c r="AY222" s="17" t="s">
        <v>120</v>
      </c>
      <c r="BE222" s="192">
        <f>IF(N222="základní",J222,0)</f>
        <v>0</v>
      </c>
      <c r="BF222" s="192">
        <f>IF(N222="snížená",J222,0)</f>
        <v>0</v>
      </c>
      <c r="BG222" s="192">
        <f>IF(N222="zákl. přenesená",J222,0)</f>
        <v>0</v>
      </c>
      <c r="BH222" s="192">
        <f>IF(N222="sníž. přenesená",J222,0)</f>
        <v>0</v>
      </c>
      <c r="BI222" s="192">
        <f>IF(N222="nulová",J222,0)</f>
        <v>0</v>
      </c>
      <c r="BJ222" s="17" t="s">
        <v>80</v>
      </c>
      <c r="BK222" s="192">
        <f>ROUND(I222*H222,2)</f>
        <v>0</v>
      </c>
      <c r="BL222" s="17" t="s">
        <v>127</v>
      </c>
      <c r="BM222" s="191" t="s">
        <v>322</v>
      </c>
    </row>
    <row r="223" spans="1:65" s="2" customFormat="1" ht="14.45" customHeight="1">
      <c r="A223" s="34"/>
      <c r="B223" s="35"/>
      <c r="C223" s="181" t="s">
        <v>323</v>
      </c>
      <c r="D223" s="181" t="s">
        <v>122</v>
      </c>
      <c r="E223" s="182" t="s">
        <v>324</v>
      </c>
      <c r="F223" s="183" t="s">
        <v>325</v>
      </c>
      <c r="G223" s="184" t="s">
        <v>147</v>
      </c>
      <c r="H223" s="185">
        <v>321</v>
      </c>
      <c r="I223" s="186"/>
      <c r="J223" s="185">
        <f>ROUND(I223*H223,2)</f>
        <v>0</v>
      </c>
      <c r="K223" s="183" t="s">
        <v>1</v>
      </c>
      <c r="L223" s="39"/>
      <c r="M223" s="187" t="s">
        <v>1</v>
      </c>
      <c r="N223" s="188" t="s">
        <v>40</v>
      </c>
      <c r="O223" s="71"/>
      <c r="P223" s="189">
        <f>O223*H223</f>
        <v>0</v>
      </c>
      <c r="Q223" s="189">
        <v>0</v>
      </c>
      <c r="R223" s="189">
        <f>Q223*H223</f>
        <v>0</v>
      </c>
      <c r="S223" s="189">
        <v>0</v>
      </c>
      <c r="T223" s="190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191" t="s">
        <v>127</v>
      </c>
      <c r="AT223" s="191" t="s">
        <v>122</v>
      </c>
      <c r="AU223" s="191" t="s">
        <v>82</v>
      </c>
      <c r="AY223" s="17" t="s">
        <v>120</v>
      </c>
      <c r="BE223" s="192">
        <f>IF(N223="základní",J223,0)</f>
        <v>0</v>
      </c>
      <c r="BF223" s="192">
        <f>IF(N223="snížená",J223,0)</f>
        <v>0</v>
      </c>
      <c r="BG223" s="192">
        <f>IF(N223="zákl. přenesená",J223,0)</f>
        <v>0</v>
      </c>
      <c r="BH223" s="192">
        <f>IF(N223="sníž. přenesená",J223,0)</f>
        <v>0</v>
      </c>
      <c r="BI223" s="192">
        <f>IF(N223="nulová",J223,0)</f>
        <v>0</v>
      </c>
      <c r="BJ223" s="17" t="s">
        <v>80</v>
      </c>
      <c r="BK223" s="192">
        <f>ROUND(I223*H223,2)</f>
        <v>0</v>
      </c>
      <c r="BL223" s="17" t="s">
        <v>127</v>
      </c>
      <c r="BM223" s="191" t="s">
        <v>326</v>
      </c>
    </row>
    <row r="224" spans="1:65" s="2" customFormat="1" ht="14.45" customHeight="1">
      <c r="A224" s="34"/>
      <c r="B224" s="35"/>
      <c r="C224" s="181" t="s">
        <v>327</v>
      </c>
      <c r="D224" s="181" t="s">
        <v>122</v>
      </c>
      <c r="E224" s="182" t="s">
        <v>328</v>
      </c>
      <c r="F224" s="183" t="s">
        <v>329</v>
      </c>
      <c r="G224" s="184" t="s">
        <v>147</v>
      </c>
      <c r="H224" s="185">
        <v>321</v>
      </c>
      <c r="I224" s="186"/>
      <c r="J224" s="185">
        <f>ROUND(I224*H224,2)</f>
        <v>0</v>
      </c>
      <c r="K224" s="183" t="s">
        <v>1</v>
      </c>
      <c r="L224" s="39"/>
      <c r="M224" s="187" t="s">
        <v>1</v>
      </c>
      <c r="N224" s="188" t="s">
        <v>40</v>
      </c>
      <c r="O224" s="71"/>
      <c r="P224" s="189">
        <f>O224*H224</f>
        <v>0</v>
      </c>
      <c r="Q224" s="189">
        <v>0</v>
      </c>
      <c r="R224" s="189">
        <f>Q224*H224</f>
        <v>0</v>
      </c>
      <c r="S224" s="189">
        <v>0</v>
      </c>
      <c r="T224" s="190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191" t="s">
        <v>127</v>
      </c>
      <c r="AT224" s="191" t="s">
        <v>122</v>
      </c>
      <c r="AU224" s="191" t="s">
        <v>82</v>
      </c>
      <c r="AY224" s="17" t="s">
        <v>120</v>
      </c>
      <c r="BE224" s="192">
        <f>IF(N224="základní",J224,0)</f>
        <v>0</v>
      </c>
      <c r="BF224" s="192">
        <f>IF(N224="snížená",J224,0)</f>
        <v>0</v>
      </c>
      <c r="BG224" s="192">
        <f>IF(N224="zákl. přenesená",J224,0)</f>
        <v>0</v>
      </c>
      <c r="BH224" s="192">
        <f>IF(N224="sníž. přenesená",J224,0)</f>
        <v>0</v>
      </c>
      <c r="BI224" s="192">
        <f>IF(N224="nulová",J224,0)</f>
        <v>0</v>
      </c>
      <c r="BJ224" s="17" t="s">
        <v>80</v>
      </c>
      <c r="BK224" s="192">
        <f>ROUND(I224*H224,2)</f>
        <v>0</v>
      </c>
      <c r="BL224" s="17" t="s">
        <v>127</v>
      </c>
      <c r="BM224" s="191" t="s">
        <v>330</v>
      </c>
    </row>
    <row r="225" spans="1:65" s="2" customFormat="1" ht="14.45" customHeight="1">
      <c r="A225" s="34"/>
      <c r="B225" s="35"/>
      <c r="C225" s="181" t="s">
        <v>331</v>
      </c>
      <c r="D225" s="181" t="s">
        <v>122</v>
      </c>
      <c r="E225" s="182" t="s">
        <v>332</v>
      </c>
      <c r="F225" s="183" t="s">
        <v>333</v>
      </c>
      <c r="G225" s="184" t="s">
        <v>147</v>
      </c>
      <c r="H225" s="185">
        <v>321</v>
      </c>
      <c r="I225" s="186"/>
      <c r="J225" s="185">
        <f>ROUND(I225*H225,2)</f>
        <v>0</v>
      </c>
      <c r="K225" s="183" t="s">
        <v>1</v>
      </c>
      <c r="L225" s="39"/>
      <c r="M225" s="187" t="s">
        <v>1</v>
      </c>
      <c r="N225" s="188" t="s">
        <v>40</v>
      </c>
      <c r="O225" s="71"/>
      <c r="P225" s="189">
        <f>O225*H225</f>
        <v>0</v>
      </c>
      <c r="Q225" s="189">
        <v>0.01439</v>
      </c>
      <c r="R225" s="189">
        <f>Q225*H225</f>
        <v>4.61919</v>
      </c>
      <c r="S225" s="189">
        <v>0</v>
      </c>
      <c r="T225" s="190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1" t="s">
        <v>127</v>
      </c>
      <c r="AT225" s="191" t="s">
        <v>122</v>
      </c>
      <c r="AU225" s="191" t="s">
        <v>82</v>
      </c>
      <c r="AY225" s="17" t="s">
        <v>120</v>
      </c>
      <c r="BE225" s="192">
        <f>IF(N225="základní",J225,0)</f>
        <v>0</v>
      </c>
      <c r="BF225" s="192">
        <f>IF(N225="snížená",J225,0)</f>
        <v>0</v>
      </c>
      <c r="BG225" s="192">
        <f>IF(N225="zákl. přenesená",J225,0)</f>
        <v>0</v>
      </c>
      <c r="BH225" s="192">
        <f>IF(N225="sníž. přenesená",J225,0)</f>
        <v>0</v>
      </c>
      <c r="BI225" s="192">
        <f>IF(N225="nulová",J225,0)</f>
        <v>0</v>
      </c>
      <c r="BJ225" s="17" t="s">
        <v>80</v>
      </c>
      <c r="BK225" s="192">
        <f>ROUND(I225*H225,2)</f>
        <v>0</v>
      </c>
      <c r="BL225" s="17" t="s">
        <v>127</v>
      </c>
      <c r="BM225" s="191" t="s">
        <v>334</v>
      </c>
    </row>
    <row r="226" spans="1:47" s="2" customFormat="1" ht="19.5">
      <c r="A226" s="34"/>
      <c r="B226" s="35"/>
      <c r="C226" s="36"/>
      <c r="D226" s="195" t="s">
        <v>335</v>
      </c>
      <c r="E226" s="36"/>
      <c r="F226" s="235" t="s">
        <v>336</v>
      </c>
      <c r="G226" s="36"/>
      <c r="H226" s="36"/>
      <c r="I226" s="236"/>
      <c r="J226" s="36"/>
      <c r="K226" s="36"/>
      <c r="L226" s="39"/>
      <c r="M226" s="237"/>
      <c r="N226" s="238"/>
      <c r="O226" s="71"/>
      <c r="P226" s="71"/>
      <c r="Q226" s="71"/>
      <c r="R226" s="71"/>
      <c r="S226" s="71"/>
      <c r="T226" s="72"/>
      <c r="U226" s="34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335</v>
      </c>
      <c r="AU226" s="17" t="s">
        <v>82</v>
      </c>
    </row>
    <row r="227" spans="1:65" s="2" customFormat="1" ht="14.45" customHeight="1">
      <c r="A227" s="34"/>
      <c r="B227" s="35"/>
      <c r="C227" s="181" t="s">
        <v>337</v>
      </c>
      <c r="D227" s="181" t="s">
        <v>122</v>
      </c>
      <c r="E227" s="182" t="s">
        <v>338</v>
      </c>
      <c r="F227" s="183" t="s">
        <v>339</v>
      </c>
      <c r="G227" s="184" t="s">
        <v>288</v>
      </c>
      <c r="H227" s="185">
        <v>291</v>
      </c>
      <c r="I227" s="186"/>
      <c r="J227" s="185">
        <f>ROUND(I227*H227,2)</f>
        <v>0</v>
      </c>
      <c r="K227" s="183" t="s">
        <v>126</v>
      </c>
      <c r="L227" s="39"/>
      <c r="M227" s="187" t="s">
        <v>1</v>
      </c>
      <c r="N227" s="188" t="s">
        <v>40</v>
      </c>
      <c r="O227" s="71"/>
      <c r="P227" s="189">
        <f>O227*H227</f>
        <v>0</v>
      </c>
      <c r="Q227" s="189">
        <v>1E-05</v>
      </c>
      <c r="R227" s="189">
        <f>Q227*H227</f>
        <v>0.0029100000000000003</v>
      </c>
      <c r="S227" s="189">
        <v>0</v>
      </c>
      <c r="T227" s="190">
        <f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1" t="s">
        <v>127</v>
      </c>
      <c r="AT227" s="191" t="s">
        <v>122</v>
      </c>
      <c r="AU227" s="191" t="s">
        <v>82</v>
      </c>
      <c r="AY227" s="17" t="s">
        <v>120</v>
      </c>
      <c r="BE227" s="192">
        <f>IF(N227="základní",J227,0)</f>
        <v>0</v>
      </c>
      <c r="BF227" s="192">
        <f>IF(N227="snížená",J227,0)</f>
        <v>0</v>
      </c>
      <c r="BG227" s="192">
        <f>IF(N227="zákl. přenesená",J227,0)</f>
        <v>0</v>
      </c>
      <c r="BH227" s="192">
        <f>IF(N227="sníž. přenesená",J227,0)</f>
        <v>0</v>
      </c>
      <c r="BI227" s="192">
        <f>IF(N227="nulová",J227,0)</f>
        <v>0</v>
      </c>
      <c r="BJ227" s="17" t="s">
        <v>80</v>
      </c>
      <c r="BK227" s="192">
        <f>ROUND(I227*H227,2)</f>
        <v>0</v>
      </c>
      <c r="BL227" s="17" t="s">
        <v>127</v>
      </c>
      <c r="BM227" s="191" t="s">
        <v>340</v>
      </c>
    </row>
    <row r="228" spans="1:65" s="2" customFormat="1" ht="14.45" customHeight="1">
      <c r="A228" s="34"/>
      <c r="B228" s="35"/>
      <c r="C228" s="181" t="s">
        <v>341</v>
      </c>
      <c r="D228" s="181" t="s">
        <v>122</v>
      </c>
      <c r="E228" s="182" t="s">
        <v>342</v>
      </c>
      <c r="F228" s="183" t="s">
        <v>343</v>
      </c>
      <c r="G228" s="184" t="s">
        <v>147</v>
      </c>
      <c r="H228" s="185">
        <v>19</v>
      </c>
      <c r="I228" s="186"/>
      <c r="J228" s="185">
        <f>ROUND(I228*H228,2)</f>
        <v>0</v>
      </c>
      <c r="K228" s="183" t="s">
        <v>126</v>
      </c>
      <c r="L228" s="39"/>
      <c r="M228" s="187" t="s">
        <v>1</v>
      </c>
      <c r="N228" s="188" t="s">
        <v>40</v>
      </c>
      <c r="O228" s="71"/>
      <c r="P228" s="189">
        <f>O228*H228</f>
        <v>0</v>
      </c>
      <c r="Q228" s="189">
        <v>0.408</v>
      </c>
      <c r="R228" s="189">
        <f>Q228*H228</f>
        <v>7.752</v>
      </c>
      <c r="S228" s="189">
        <v>0</v>
      </c>
      <c r="T228" s="190">
        <f>S228*H228</f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191" t="s">
        <v>127</v>
      </c>
      <c r="AT228" s="191" t="s">
        <v>122</v>
      </c>
      <c r="AU228" s="191" t="s">
        <v>82</v>
      </c>
      <c r="AY228" s="17" t="s">
        <v>120</v>
      </c>
      <c r="BE228" s="192">
        <f>IF(N228="základní",J228,0)</f>
        <v>0</v>
      </c>
      <c r="BF228" s="192">
        <f>IF(N228="snížená",J228,0)</f>
        <v>0</v>
      </c>
      <c r="BG228" s="192">
        <f>IF(N228="zákl. přenesená",J228,0)</f>
        <v>0</v>
      </c>
      <c r="BH228" s="192">
        <f>IF(N228="sníž. přenesená",J228,0)</f>
        <v>0</v>
      </c>
      <c r="BI228" s="192">
        <f>IF(N228="nulová",J228,0)</f>
        <v>0</v>
      </c>
      <c r="BJ228" s="17" t="s">
        <v>80</v>
      </c>
      <c r="BK228" s="192">
        <f>ROUND(I228*H228,2)</f>
        <v>0</v>
      </c>
      <c r="BL228" s="17" t="s">
        <v>127</v>
      </c>
      <c r="BM228" s="191" t="s">
        <v>344</v>
      </c>
    </row>
    <row r="229" spans="2:51" s="13" customFormat="1" ht="11.25">
      <c r="B229" s="193"/>
      <c r="C229" s="194"/>
      <c r="D229" s="195" t="s">
        <v>129</v>
      </c>
      <c r="E229" s="196" t="s">
        <v>1</v>
      </c>
      <c r="F229" s="197" t="s">
        <v>345</v>
      </c>
      <c r="G229" s="194"/>
      <c r="H229" s="196" t="s">
        <v>1</v>
      </c>
      <c r="I229" s="198"/>
      <c r="J229" s="194"/>
      <c r="K229" s="194"/>
      <c r="L229" s="199"/>
      <c r="M229" s="200"/>
      <c r="N229" s="201"/>
      <c r="O229" s="201"/>
      <c r="P229" s="201"/>
      <c r="Q229" s="201"/>
      <c r="R229" s="201"/>
      <c r="S229" s="201"/>
      <c r="T229" s="202"/>
      <c r="AT229" s="203" t="s">
        <v>129</v>
      </c>
      <c r="AU229" s="203" t="s">
        <v>82</v>
      </c>
      <c r="AV229" s="13" t="s">
        <v>80</v>
      </c>
      <c r="AW229" s="13" t="s">
        <v>31</v>
      </c>
      <c r="AX229" s="13" t="s">
        <v>75</v>
      </c>
      <c r="AY229" s="203" t="s">
        <v>120</v>
      </c>
    </row>
    <row r="230" spans="2:51" s="14" customFormat="1" ht="11.25">
      <c r="B230" s="204"/>
      <c r="C230" s="205"/>
      <c r="D230" s="195" t="s">
        <v>129</v>
      </c>
      <c r="E230" s="206" t="s">
        <v>1</v>
      </c>
      <c r="F230" s="207" t="s">
        <v>346</v>
      </c>
      <c r="G230" s="205"/>
      <c r="H230" s="208">
        <v>19</v>
      </c>
      <c r="I230" s="209"/>
      <c r="J230" s="205"/>
      <c r="K230" s="205"/>
      <c r="L230" s="210"/>
      <c r="M230" s="211"/>
      <c r="N230" s="212"/>
      <c r="O230" s="212"/>
      <c r="P230" s="212"/>
      <c r="Q230" s="212"/>
      <c r="R230" s="212"/>
      <c r="S230" s="212"/>
      <c r="T230" s="213"/>
      <c r="AT230" s="214" t="s">
        <v>129</v>
      </c>
      <c r="AU230" s="214" t="s">
        <v>82</v>
      </c>
      <c r="AV230" s="14" t="s">
        <v>82</v>
      </c>
      <c r="AW230" s="14" t="s">
        <v>31</v>
      </c>
      <c r="AX230" s="14" t="s">
        <v>80</v>
      </c>
      <c r="AY230" s="214" t="s">
        <v>120</v>
      </c>
    </row>
    <row r="231" spans="2:63" s="12" customFormat="1" ht="22.9" customHeight="1">
      <c r="B231" s="165"/>
      <c r="C231" s="166"/>
      <c r="D231" s="167" t="s">
        <v>74</v>
      </c>
      <c r="E231" s="179" t="s">
        <v>347</v>
      </c>
      <c r="F231" s="179" t="s">
        <v>348</v>
      </c>
      <c r="G231" s="166"/>
      <c r="H231" s="166"/>
      <c r="I231" s="169"/>
      <c r="J231" s="180">
        <f>BK231</f>
        <v>0</v>
      </c>
      <c r="K231" s="166"/>
      <c r="L231" s="171"/>
      <c r="M231" s="172"/>
      <c r="N231" s="173"/>
      <c r="O231" s="173"/>
      <c r="P231" s="174">
        <f>SUM(P232:P238)</f>
        <v>0</v>
      </c>
      <c r="Q231" s="173"/>
      <c r="R231" s="174">
        <f>SUM(R232:R238)</f>
        <v>13.39225</v>
      </c>
      <c r="S231" s="173"/>
      <c r="T231" s="175">
        <f>SUM(T232:T238)</f>
        <v>0</v>
      </c>
      <c r="AR231" s="176" t="s">
        <v>80</v>
      </c>
      <c r="AT231" s="177" t="s">
        <v>74</v>
      </c>
      <c r="AU231" s="177" t="s">
        <v>80</v>
      </c>
      <c r="AY231" s="176" t="s">
        <v>120</v>
      </c>
      <c r="BK231" s="178">
        <f>SUM(BK232:BK238)</f>
        <v>0</v>
      </c>
    </row>
    <row r="232" spans="1:65" s="2" customFormat="1" ht="14.45" customHeight="1">
      <c r="A232" s="34"/>
      <c r="B232" s="35"/>
      <c r="C232" s="181" t="s">
        <v>349</v>
      </c>
      <c r="D232" s="181" t="s">
        <v>122</v>
      </c>
      <c r="E232" s="182" t="s">
        <v>350</v>
      </c>
      <c r="F232" s="183" t="s">
        <v>351</v>
      </c>
      <c r="G232" s="184" t="s">
        <v>147</v>
      </c>
      <c r="H232" s="185">
        <v>61</v>
      </c>
      <c r="I232" s="186"/>
      <c r="J232" s="185">
        <f>ROUND(I232*H232,2)</f>
        <v>0</v>
      </c>
      <c r="K232" s="183" t="s">
        <v>126</v>
      </c>
      <c r="L232" s="39"/>
      <c r="M232" s="187" t="s">
        <v>1</v>
      </c>
      <c r="N232" s="188" t="s">
        <v>40</v>
      </c>
      <c r="O232" s="71"/>
      <c r="P232" s="189">
        <f>O232*H232</f>
        <v>0</v>
      </c>
      <c r="Q232" s="189">
        <v>0</v>
      </c>
      <c r="R232" s="189">
        <f>Q232*H232</f>
        <v>0</v>
      </c>
      <c r="S232" s="189">
        <v>0</v>
      </c>
      <c r="T232" s="190">
        <f>S232*H232</f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1" t="s">
        <v>127</v>
      </c>
      <c r="AT232" s="191" t="s">
        <v>122</v>
      </c>
      <c r="AU232" s="191" t="s">
        <v>82</v>
      </c>
      <c r="AY232" s="17" t="s">
        <v>120</v>
      </c>
      <c r="BE232" s="192">
        <f>IF(N232="základní",J232,0)</f>
        <v>0</v>
      </c>
      <c r="BF232" s="192">
        <f>IF(N232="snížená",J232,0)</f>
        <v>0</v>
      </c>
      <c r="BG232" s="192">
        <f>IF(N232="zákl. přenesená",J232,0)</f>
        <v>0</v>
      </c>
      <c r="BH232" s="192">
        <f>IF(N232="sníž. přenesená",J232,0)</f>
        <v>0</v>
      </c>
      <c r="BI232" s="192">
        <f>IF(N232="nulová",J232,0)</f>
        <v>0</v>
      </c>
      <c r="BJ232" s="17" t="s">
        <v>80</v>
      </c>
      <c r="BK232" s="192">
        <f>ROUND(I232*H232,2)</f>
        <v>0</v>
      </c>
      <c r="BL232" s="17" t="s">
        <v>127</v>
      </c>
      <c r="BM232" s="191" t="s">
        <v>352</v>
      </c>
    </row>
    <row r="233" spans="2:51" s="13" customFormat="1" ht="11.25">
      <c r="B233" s="193"/>
      <c r="C233" s="194"/>
      <c r="D233" s="195" t="s">
        <v>129</v>
      </c>
      <c r="E233" s="196" t="s">
        <v>1</v>
      </c>
      <c r="F233" s="197" t="s">
        <v>353</v>
      </c>
      <c r="G233" s="194"/>
      <c r="H233" s="196" t="s">
        <v>1</v>
      </c>
      <c r="I233" s="198"/>
      <c r="J233" s="194"/>
      <c r="K233" s="194"/>
      <c r="L233" s="199"/>
      <c r="M233" s="200"/>
      <c r="N233" s="201"/>
      <c r="O233" s="201"/>
      <c r="P233" s="201"/>
      <c r="Q233" s="201"/>
      <c r="R233" s="201"/>
      <c r="S233" s="201"/>
      <c r="T233" s="202"/>
      <c r="AT233" s="203" t="s">
        <v>129</v>
      </c>
      <c r="AU233" s="203" t="s">
        <v>82</v>
      </c>
      <c r="AV233" s="13" t="s">
        <v>80</v>
      </c>
      <c r="AW233" s="13" t="s">
        <v>31</v>
      </c>
      <c r="AX233" s="13" t="s">
        <v>75</v>
      </c>
      <c r="AY233" s="203" t="s">
        <v>120</v>
      </c>
    </row>
    <row r="234" spans="2:51" s="14" customFormat="1" ht="11.25">
      <c r="B234" s="204"/>
      <c r="C234" s="205"/>
      <c r="D234" s="195" t="s">
        <v>129</v>
      </c>
      <c r="E234" s="206" t="s">
        <v>1</v>
      </c>
      <c r="F234" s="207" t="s">
        <v>354</v>
      </c>
      <c r="G234" s="205"/>
      <c r="H234" s="208">
        <v>61</v>
      </c>
      <c r="I234" s="209"/>
      <c r="J234" s="205"/>
      <c r="K234" s="205"/>
      <c r="L234" s="210"/>
      <c r="M234" s="211"/>
      <c r="N234" s="212"/>
      <c r="O234" s="212"/>
      <c r="P234" s="212"/>
      <c r="Q234" s="212"/>
      <c r="R234" s="212"/>
      <c r="S234" s="212"/>
      <c r="T234" s="213"/>
      <c r="AT234" s="214" t="s">
        <v>129</v>
      </c>
      <c r="AU234" s="214" t="s">
        <v>82</v>
      </c>
      <c r="AV234" s="14" t="s">
        <v>82</v>
      </c>
      <c r="AW234" s="14" t="s">
        <v>31</v>
      </c>
      <c r="AX234" s="14" t="s">
        <v>80</v>
      </c>
      <c r="AY234" s="214" t="s">
        <v>120</v>
      </c>
    </row>
    <row r="235" spans="1:65" s="2" customFormat="1" ht="14.45" customHeight="1">
      <c r="A235" s="34"/>
      <c r="B235" s="35"/>
      <c r="C235" s="181" t="s">
        <v>355</v>
      </c>
      <c r="D235" s="181" t="s">
        <v>122</v>
      </c>
      <c r="E235" s="182" t="s">
        <v>356</v>
      </c>
      <c r="F235" s="183" t="s">
        <v>357</v>
      </c>
      <c r="G235" s="184" t="s">
        <v>147</v>
      </c>
      <c r="H235" s="185">
        <v>61</v>
      </c>
      <c r="I235" s="186"/>
      <c r="J235" s="185">
        <f>ROUND(I235*H235,2)</f>
        <v>0</v>
      </c>
      <c r="K235" s="183" t="s">
        <v>126</v>
      </c>
      <c r="L235" s="39"/>
      <c r="M235" s="187" t="s">
        <v>1</v>
      </c>
      <c r="N235" s="188" t="s">
        <v>40</v>
      </c>
      <c r="O235" s="71"/>
      <c r="P235" s="189">
        <f>O235*H235</f>
        <v>0</v>
      </c>
      <c r="Q235" s="189">
        <v>0.08425</v>
      </c>
      <c r="R235" s="189">
        <f>Q235*H235</f>
        <v>5.1392500000000005</v>
      </c>
      <c r="S235" s="189">
        <v>0</v>
      </c>
      <c r="T235" s="190">
        <f>S235*H235</f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1" t="s">
        <v>127</v>
      </c>
      <c r="AT235" s="191" t="s">
        <v>122</v>
      </c>
      <c r="AU235" s="191" t="s">
        <v>82</v>
      </c>
      <c r="AY235" s="17" t="s">
        <v>120</v>
      </c>
      <c r="BE235" s="192">
        <f>IF(N235="základní",J235,0)</f>
        <v>0</v>
      </c>
      <c r="BF235" s="192">
        <f>IF(N235="snížená",J235,0)</f>
        <v>0</v>
      </c>
      <c r="BG235" s="192">
        <f>IF(N235="zákl. přenesená",J235,0)</f>
        <v>0</v>
      </c>
      <c r="BH235" s="192">
        <f>IF(N235="sníž. přenesená",J235,0)</f>
        <v>0</v>
      </c>
      <c r="BI235" s="192">
        <f>IF(N235="nulová",J235,0)</f>
        <v>0</v>
      </c>
      <c r="BJ235" s="17" t="s">
        <v>80</v>
      </c>
      <c r="BK235" s="192">
        <f>ROUND(I235*H235,2)</f>
        <v>0</v>
      </c>
      <c r="BL235" s="17" t="s">
        <v>127</v>
      </c>
      <c r="BM235" s="191" t="s">
        <v>358</v>
      </c>
    </row>
    <row r="236" spans="1:65" s="2" customFormat="1" ht="14.45" customHeight="1">
      <c r="A236" s="34"/>
      <c r="B236" s="35"/>
      <c r="C236" s="226" t="s">
        <v>359</v>
      </c>
      <c r="D236" s="226" t="s">
        <v>210</v>
      </c>
      <c r="E236" s="227" t="s">
        <v>360</v>
      </c>
      <c r="F236" s="228" t="s">
        <v>361</v>
      </c>
      <c r="G236" s="229" t="s">
        <v>147</v>
      </c>
      <c r="H236" s="230">
        <v>63</v>
      </c>
      <c r="I236" s="231"/>
      <c r="J236" s="230">
        <f>ROUND(I236*H236,2)</f>
        <v>0</v>
      </c>
      <c r="K236" s="228" t="s">
        <v>126</v>
      </c>
      <c r="L236" s="232"/>
      <c r="M236" s="233" t="s">
        <v>1</v>
      </c>
      <c r="N236" s="234" t="s">
        <v>40</v>
      </c>
      <c r="O236" s="71"/>
      <c r="P236" s="189">
        <f>O236*H236</f>
        <v>0</v>
      </c>
      <c r="Q236" s="189">
        <v>0.131</v>
      </c>
      <c r="R236" s="189">
        <f>Q236*H236</f>
        <v>8.253</v>
      </c>
      <c r="S236" s="189">
        <v>0</v>
      </c>
      <c r="T236" s="190">
        <f>S236*H236</f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1" t="s">
        <v>163</v>
      </c>
      <c r="AT236" s="191" t="s">
        <v>210</v>
      </c>
      <c r="AU236" s="191" t="s">
        <v>82</v>
      </c>
      <c r="AY236" s="17" t="s">
        <v>120</v>
      </c>
      <c r="BE236" s="192">
        <f>IF(N236="základní",J236,0)</f>
        <v>0</v>
      </c>
      <c r="BF236" s="192">
        <f>IF(N236="snížená",J236,0)</f>
        <v>0</v>
      </c>
      <c r="BG236" s="192">
        <f>IF(N236="zákl. přenesená",J236,0)</f>
        <v>0</v>
      </c>
      <c r="BH236" s="192">
        <f>IF(N236="sníž. přenesená",J236,0)</f>
        <v>0</v>
      </c>
      <c r="BI236" s="192">
        <f>IF(N236="nulová",J236,0)</f>
        <v>0</v>
      </c>
      <c r="BJ236" s="17" t="s">
        <v>80</v>
      </c>
      <c r="BK236" s="192">
        <f>ROUND(I236*H236,2)</f>
        <v>0</v>
      </c>
      <c r="BL236" s="17" t="s">
        <v>127</v>
      </c>
      <c r="BM236" s="191" t="s">
        <v>362</v>
      </c>
    </row>
    <row r="237" spans="2:51" s="14" customFormat="1" ht="11.25">
      <c r="B237" s="204"/>
      <c r="C237" s="205"/>
      <c r="D237" s="195" t="s">
        <v>129</v>
      </c>
      <c r="E237" s="206" t="s">
        <v>1</v>
      </c>
      <c r="F237" s="207" t="s">
        <v>363</v>
      </c>
      <c r="G237" s="205"/>
      <c r="H237" s="208">
        <v>63</v>
      </c>
      <c r="I237" s="209"/>
      <c r="J237" s="205"/>
      <c r="K237" s="205"/>
      <c r="L237" s="210"/>
      <c r="M237" s="211"/>
      <c r="N237" s="212"/>
      <c r="O237" s="212"/>
      <c r="P237" s="212"/>
      <c r="Q237" s="212"/>
      <c r="R237" s="212"/>
      <c r="S237" s="212"/>
      <c r="T237" s="213"/>
      <c r="AT237" s="214" t="s">
        <v>129</v>
      </c>
      <c r="AU237" s="214" t="s">
        <v>82</v>
      </c>
      <c r="AV237" s="14" t="s">
        <v>82</v>
      </c>
      <c r="AW237" s="14" t="s">
        <v>31</v>
      </c>
      <c r="AX237" s="14" t="s">
        <v>80</v>
      </c>
      <c r="AY237" s="214" t="s">
        <v>120</v>
      </c>
    </row>
    <row r="238" spans="2:51" s="13" customFormat="1" ht="11.25">
      <c r="B238" s="193"/>
      <c r="C238" s="194"/>
      <c r="D238" s="195" t="s">
        <v>129</v>
      </c>
      <c r="E238" s="196" t="s">
        <v>1</v>
      </c>
      <c r="F238" s="197" t="s">
        <v>364</v>
      </c>
      <c r="G238" s="194"/>
      <c r="H238" s="196" t="s">
        <v>1</v>
      </c>
      <c r="I238" s="198"/>
      <c r="J238" s="194"/>
      <c r="K238" s="194"/>
      <c r="L238" s="199"/>
      <c r="M238" s="200"/>
      <c r="N238" s="201"/>
      <c r="O238" s="201"/>
      <c r="P238" s="201"/>
      <c r="Q238" s="201"/>
      <c r="R238" s="201"/>
      <c r="S238" s="201"/>
      <c r="T238" s="202"/>
      <c r="AT238" s="203" t="s">
        <v>129</v>
      </c>
      <c r="AU238" s="203" t="s">
        <v>82</v>
      </c>
      <c r="AV238" s="13" t="s">
        <v>80</v>
      </c>
      <c r="AW238" s="13" t="s">
        <v>31</v>
      </c>
      <c r="AX238" s="13" t="s">
        <v>75</v>
      </c>
      <c r="AY238" s="203" t="s">
        <v>120</v>
      </c>
    </row>
    <row r="239" spans="2:63" s="12" customFormat="1" ht="22.9" customHeight="1">
      <c r="B239" s="165"/>
      <c r="C239" s="166"/>
      <c r="D239" s="167" t="s">
        <v>74</v>
      </c>
      <c r="E239" s="179" t="s">
        <v>365</v>
      </c>
      <c r="F239" s="179" t="s">
        <v>366</v>
      </c>
      <c r="G239" s="166"/>
      <c r="H239" s="166"/>
      <c r="I239" s="169"/>
      <c r="J239" s="180">
        <f>BK239</f>
        <v>0</v>
      </c>
      <c r="K239" s="166"/>
      <c r="L239" s="171"/>
      <c r="M239" s="172"/>
      <c r="N239" s="173"/>
      <c r="O239" s="173"/>
      <c r="P239" s="174">
        <f>P240</f>
        <v>0</v>
      </c>
      <c r="Q239" s="173"/>
      <c r="R239" s="174">
        <f>R240</f>
        <v>0</v>
      </c>
      <c r="S239" s="173"/>
      <c r="T239" s="175">
        <f>T240</f>
        <v>0</v>
      </c>
      <c r="AR239" s="176" t="s">
        <v>80</v>
      </c>
      <c r="AT239" s="177" t="s">
        <v>74</v>
      </c>
      <c r="AU239" s="177" t="s">
        <v>80</v>
      </c>
      <c r="AY239" s="176" t="s">
        <v>120</v>
      </c>
      <c r="BK239" s="178">
        <f>BK240</f>
        <v>0</v>
      </c>
    </row>
    <row r="240" spans="1:65" s="2" customFormat="1" ht="14.45" customHeight="1">
      <c r="A240" s="34"/>
      <c r="B240" s="35"/>
      <c r="C240" s="181" t="s">
        <v>367</v>
      </c>
      <c r="D240" s="181" t="s">
        <v>122</v>
      </c>
      <c r="E240" s="182" t="s">
        <v>368</v>
      </c>
      <c r="F240" s="183" t="s">
        <v>369</v>
      </c>
      <c r="G240" s="184" t="s">
        <v>147</v>
      </c>
      <c r="H240" s="185">
        <v>321</v>
      </c>
      <c r="I240" s="186"/>
      <c r="J240" s="185">
        <f>ROUND(I240*H240,2)</f>
        <v>0</v>
      </c>
      <c r="K240" s="183" t="s">
        <v>126</v>
      </c>
      <c r="L240" s="39"/>
      <c r="M240" s="187" t="s">
        <v>1</v>
      </c>
      <c r="N240" s="188" t="s">
        <v>40</v>
      </c>
      <c r="O240" s="71"/>
      <c r="P240" s="189">
        <f>O240*H240</f>
        <v>0</v>
      </c>
      <c r="Q240" s="189">
        <v>0</v>
      </c>
      <c r="R240" s="189">
        <f>Q240*H240</f>
        <v>0</v>
      </c>
      <c r="S240" s="189">
        <v>0</v>
      </c>
      <c r="T240" s="190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191" t="s">
        <v>127</v>
      </c>
      <c r="AT240" s="191" t="s">
        <v>122</v>
      </c>
      <c r="AU240" s="191" t="s">
        <v>82</v>
      </c>
      <c r="AY240" s="17" t="s">
        <v>120</v>
      </c>
      <c r="BE240" s="192">
        <f>IF(N240="základní",J240,0)</f>
        <v>0</v>
      </c>
      <c r="BF240" s="192">
        <f>IF(N240="snížená",J240,0)</f>
        <v>0</v>
      </c>
      <c r="BG240" s="192">
        <f>IF(N240="zákl. přenesená",J240,0)</f>
        <v>0</v>
      </c>
      <c r="BH240" s="192">
        <f>IF(N240="sníž. přenesená",J240,0)</f>
        <v>0</v>
      </c>
      <c r="BI240" s="192">
        <f>IF(N240="nulová",J240,0)</f>
        <v>0</v>
      </c>
      <c r="BJ240" s="17" t="s">
        <v>80</v>
      </c>
      <c r="BK240" s="192">
        <f>ROUND(I240*H240,2)</f>
        <v>0</v>
      </c>
      <c r="BL240" s="17" t="s">
        <v>127</v>
      </c>
      <c r="BM240" s="191" t="s">
        <v>370</v>
      </c>
    </row>
    <row r="241" spans="2:63" s="12" customFormat="1" ht="22.9" customHeight="1">
      <c r="B241" s="165"/>
      <c r="C241" s="166"/>
      <c r="D241" s="167" t="s">
        <v>74</v>
      </c>
      <c r="E241" s="179" t="s">
        <v>163</v>
      </c>
      <c r="F241" s="179" t="s">
        <v>371</v>
      </c>
      <c r="G241" s="166"/>
      <c r="H241" s="166"/>
      <c r="I241" s="169"/>
      <c r="J241" s="180">
        <f>BK241</f>
        <v>0</v>
      </c>
      <c r="K241" s="166"/>
      <c r="L241" s="171"/>
      <c r="M241" s="172"/>
      <c r="N241" s="173"/>
      <c r="O241" s="173"/>
      <c r="P241" s="174">
        <f>SUM(P242:P243)</f>
        <v>0</v>
      </c>
      <c r="Q241" s="173"/>
      <c r="R241" s="174">
        <f>SUM(R242:R243)</f>
        <v>0</v>
      </c>
      <c r="S241" s="173"/>
      <c r="T241" s="175">
        <f>SUM(T242:T243)</f>
        <v>0</v>
      </c>
      <c r="AR241" s="176" t="s">
        <v>80</v>
      </c>
      <c r="AT241" s="177" t="s">
        <v>74</v>
      </c>
      <c r="AU241" s="177" t="s">
        <v>80</v>
      </c>
      <c r="AY241" s="176" t="s">
        <v>120</v>
      </c>
      <c r="BK241" s="178">
        <f>SUM(BK242:BK243)</f>
        <v>0</v>
      </c>
    </row>
    <row r="242" spans="1:65" s="2" customFormat="1" ht="14.45" customHeight="1">
      <c r="A242" s="34"/>
      <c r="B242" s="35"/>
      <c r="C242" s="181" t="s">
        <v>372</v>
      </c>
      <c r="D242" s="181" t="s">
        <v>122</v>
      </c>
      <c r="E242" s="182" t="s">
        <v>373</v>
      </c>
      <c r="F242" s="183" t="s">
        <v>374</v>
      </c>
      <c r="G242" s="184" t="s">
        <v>288</v>
      </c>
      <c r="H242" s="185">
        <v>16</v>
      </c>
      <c r="I242" s="186"/>
      <c r="J242" s="185">
        <f>ROUND(I242*H242,2)</f>
        <v>0</v>
      </c>
      <c r="K242" s="183" t="s">
        <v>1</v>
      </c>
      <c r="L242" s="39"/>
      <c r="M242" s="187" t="s">
        <v>1</v>
      </c>
      <c r="N242" s="188" t="s">
        <v>40</v>
      </c>
      <c r="O242" s="71"/>
      <c r="P242" s="189">
        <f>O242*H242</f>
        <v>0</v>
      </c>
      <c r="Q242" s="189">
        <v>0</v>
      </c>
      <c r="R242" s="189">
        <f>Q242*H242</f>
        <v>0</v>
      </c>
      <c r="S242" s="189">
        <v>0</v>
      </c>
      <c r="T242" s="190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1" t="s">
        <v>127</v>
      </c>
      <c r="AT242" s="191" t="s">
        <v>122</v>
      </c>
      <c r="AU242" s="191" t="s">
        <v>82</v>
      </c>
      <c r="AY242" s="17" t="s">
        <v>120</v>
      </c>
      <c r="BE242" s="192">
        <f>IF(N242="základní",J242,0)</f>
        <v>0</v>
      </c>
      <c r="BF242" s="192">
        <f>IF(N242="snížená",J242,0)</f>
        <v>0</v>
      </c>
      <c r="BG242" s="192">
        <f>IF(N242="zákl. přenesená",J242,0)</f>
        <v>0</v>
      </c>
      <c r="BH242" s="192">
        <f>IF(N242="sníž. přenesená",J242,0)</f>
        <v>0</v>
      </c>
      <c r="BI242" s="192">
        <f>IF(N242="nulová",J242,0)</f>
        <v>0</v>
      </c>
      <c r="BJ242" s="17" t="s">
        <v>80</v>
      </c>
      <c r="BK242" s="192">
        <f>ROUND(I242*H242,2)</f>
        <v>0</v>
      </c>
      <c r="BL242" s="17" t="s">
        <v>127</v>
      </c>
      <c r="BM242" s="191" t="s">
        <v>375</v>
      </c>
    </row>
    <row r="243" spans="2:51" s="14" customFormat="1" ht="11.25">
      <c r="B243" s="204"/>
      <c r="C243" s="205"/>
      <c r="D243" s="195" t="s">
        <v>129</v>
      </c>
      <c r="E243" s="206" t="s">
        <v>1</v>
      </c>
      <c r="F243" s="207" t="s">
        <v>376</v>
      </c>
      <c r="G243" s="205"/>
      <c r="H243" s="208">
        <v>16</v>
      </c>
      <c r="I243" s="209"/>
      <c r="J243" s="205"/>
      <c r="K243" s="205"/>
      <c r="L243" s="210"/>
      <c r="M243" s="211"/>
      <c r="N243" s="212"/>
      <c r="O243" s="212"/>
      <c r="P243" s="212"/>
      <c r="Q243" s="212"/>
      <c r="R243" s="212"/>
      <c r="S243" s="212"/>
      <c r="T243" s="213"/>
      <c r="AT243" s="214" t="s">
        <v>129</v>
      </c>
      <c r="AU243" s="214" t="s">
        <v>82</v>
      </c>
      <c r="AV243" s="14" t="s">
        <v>82</v>
      </c>
      <c r="AW243" s="14" t="s">
        <v>31</v>
      </c>
      <c r="AX243" s="14" t="s">
        <v>80</v>
      </c>
      <c r="AY243" s="214" t="s">
        <v>120</v>
      </c>
    </row>
    <row r="244" spans="2:63" s="12" customFormat="1" ht="22.9" customHeight="1">
      <c r="B244" s="165"/>
      <c r="C244" s="166"/>
      <c r="D244" s="167" t="s">
        <v>74</v>
      </c>
      <c r="E244" s="179" t="s">
        <v>377</v>
      </c>
      <c r="F244" s="179" t="s">
        <v>378</v>
      </c>
      <c r="G244" s="166"/>
      <c r="H244" s="166"/>
      <c r="I244" s="169"/>
      <c r="J244" s="180">
        <f>BK244</f>
        <v>0</v>
      </c>
      <c r="K244" s="166"/>
      <c r="L244" s="171"/>
      <c r="M244" s="172"/>
      <c r="N244" s="173"/>
      <c r="O244" s="173"/>
      <c r="P244" s="174">
        <f>SUM(P245:P246)</f>
        <v>0</v>
      </c>
      <c r="Q244" s="173"/>
      <c r="R244" s="174">
        <f>SUM(R245:R246)</f>
        <v>19.7072</v>
      </c>
      <c r="S244" s="173"/>
      <c r="T244" s="175">
        <f>SUM(T245:T246)</f>
        <v>0</v>
      </c>
      <c r="AR244" s="176" t="s">
        <v>80</v>
      </c>
      <c r="AT244" s="177" t="s">
        <v>74</v>
      </c>
      <c r="AU244" s="177" t="s">
        <v>80</v>
      </c>
      <c r="AY244" s="176" t="s">
        <v>120</v>
      </c>
      <c r="BK244" s="178">
        <f>SUM(BK245:BK246)</f>
        <v>0</v>
      </c>
    </row>
    <row r="245" spans="1:65" s="2" customFormat="1" ht="14.45" customHeight="1">
      <c r="A245" s="34"/>
      <c r="B245" s="35"/>
      <c r="C245" s="181" t="s">
        <v>379</v>
      </c>
      <c r="D245" s="181" t="s">
        <v>122</v>
      </c>
      <c r="E245" s="182" t="s">
        <v>380</v>
      </c>
      <c r="F245" s="183" t="s">
        <v>381</v>
      </c>
      <c r="G245" s="184" t="s">
        <v>288</v>
      </c>
      <c r="H245" s="185">
        <v>160</v>
      </c>
      <c r="I245" s="186"/>
      <c r="J245" s="185">
        <f>ROUND(I245*H245,2)</f>
        <v>0</v>
      </c>
      <c r="K245" s="183" t="s">
        <v>126</v>
      </c>
      <c r="L245" s="39"/>
      <c r="M245" s="187" t="s">
        <v>1</v>
      </c>
      <c r="N245" s="188" t="s">
        <v>40</v>
      </c>
      <c r="O245" s="71"/>
      <c r="P245" s="189">
        <f>O245*H245</f>
        <v>0</v>
      </c>
      <c r="Q245" s="189">
        <v>0.12317</v>
      </c>
      <c r="R245" s="189">
        <f>Q245*H245</f>
        <v>19.7072</v>
      </c>
      <c r="S245" s="189">
        <v>0</v>
      </c>
      <c r="T245" s="190">
        <f>S245*H245</f>
        <v>0</v>
      </c>
      <c r="U245" s="34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R245" s="191" t="s">
        <v>127</v>
      </c>
      <c r="AT245" s="191" t="s">
        <v>122</v>
      </c>
      <c r="AU245" s="191" t="s">
        <v>82</v>
      </c>
      <c r="AY245" s="17" t="s">
        <v>120</v>
      </c>
      <c r="BE245" s="192">
        <f>IF(N245="základní",J245,0)</f>
        <v>0</v>
      </c>
      <c r="BF245" s="192">
        <f>IF(N245="snížená",J245,0)</f>
        <v>0</v>
      </c>
      <c r="BG245" s="192">
        <f>IF(N245="zákl. přenesená",J245,0)</f>
        <v>0</v>
      </c>
      <c r="BH245" s="192">
        <f>IF(N245="sníž. přenesená",J245,0)</f>
        <v>0</v>
      </c>
      <c r="BI245" s="192">
        <f>IF(N245="nulová",J245,0)</f>
        <v>0</v>
      </c>
      <c r="BJ245" s="17" t="s">
        <v>80</v>
      </c>
      <c r="BK245" s="192">
        <f>ROUND(I245*H245,2)</f>
        <v>0</v>
      </c>
      <c r="BL245" s="17" t="s">
        <v>127</v>
      </c>
      <c r="BM245" s="191" t="s">
        <v>382</v>
      </c>
    </row>
    <row r="246" spans="1:47" s="2" customFormat="1" ht="19.5">
      <c r="A246" s="34"/>
      <c r="B246" s="35"/>
      <c r="C246" s="36"/>
      <c r="D246" s="195" t="s">
        <v>335</v>
      </c>
      <c r="E246" s="36"/>
      <c r="F246" s="235" t="s">
        <v>383</v>
      </c>
      <c r="G246" s="36"/>
      <c r="H246" s="36"/>
      <c r="I246" s="236"/>
      <c r="J246" s="36"/>
      <c r="K246" s="36"/>
      <c r="L246" s="39"/>
      <c r="M246" s="237"/>
      <c r="N246" s="238"/>
      <c r="O246" s="71"/>
      <c r="P246" s="71"/>
      <c r="Q246" s="71"/>
      <c r="R246" s="71"/>
      <c r="S246" s="71"/>
      <c r="T246" s="72"/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T246" s="17" t="s">
        <v>335</v>
      </c>
      <c r="AU246" s="17" t="s">
        <v>82</v>
      </c>
    </row>
    <row r="247" spans="2:63" s="12" customFormat="1" ht="22.9" customHeight="1">
      <c r="B247" s="165"/>
      <c r="C247" s="166"/>
      <c r="D247" s="167" t="s">
        <v>74</v>
      </c>
      <c r="E247" s="179" t="s">
        <v>384</v>
      </c>
      <c r="F247" s="179" t="s">
        <v>385</v>
      </c>
      <c r="G247" s="166"/>
      <c r="H247" s="166"/>
      <c r="I247" s="169"/>
      <c r="J247" s="180">
        <f>BK247</f>
        <v>0</v>
      </c>
      <c r="K247" s="166"/>
      <c r="L247" s="171"/>
      <c r="M247" s="172"/>
      <c r="N247" s="173"/>
      <c r="O247" s="173"/>
      <c r="P247" s="174">
        <f>SUM(P248:P251)</f>
        <v>0</v>
      </c>
      <c r="Q247" s="173"/>
      <c r="R247" s="174">
        <f>SUM(R248:R251)</f>
        <v>14.02608</v>
      </c>
      <c r="S247" s="173"/>
      <c r="T247" s="175">
        <f>SUM(T248:T251)</f>
        <v>0</v>
      </c>
      <c r="AR247" s="176" t="s">
        <v>80</v>
      </c>
      <c r="AT247" s="177" t="s">
        <v>74</v>
      </c>
      <c r="AU247" s="177" t="s">
        <v>80</v>
      </c>
      <c r="AY247" s="176" t="s">
        <v>120</v>
      </c>
      <c r="BK247" s="178">
        <f>SUM(BK248:BK251)</f>
        <v>0</v>
      </c>
    </row>
    <row r="248" spans="1:65" s="2" customFormat="1" ht="14.45" customHeight="1">
      <c r="A248" s="34"/>
      <c r="B248" s="35"/>
      <c r="C248" s="181" t="s">
        <v>386</v>
      </c>
      <c r="D248" s="181" t="s">
        <v>122</v>
      </c>
      <c r="E248" s="182" t="s">
        <v>387</v>
      </c>
      <c r="F248" s="183" t="s">
        <v>388</v>
      </c>
      <c r="G248" s="184" t="s">
        <v>288</v>
      </c>
      <c r="H248" s="185">
        <v>48</v>
      </c>
      <c r="I248" s="186"/>
      <c r="J248" s="185">
        <f>ROUND(I248*H248,2)</f>
        <v>0</v>
      </c>
      <c r="K248" s="183" t="s">
        <v>126</v>
      </c>
      <c r="L248" s="39"/>
      <c r="M248" s="187" t="s">
        <v>1</v>
      </c>
      <c r="N248" s="188" t="s">
        <v>40</v>
      </c>
      <c r="O248" s="71"/>
      <c r="P248" s="189">
        <f>O248*H248</f>
        <v>0</v>
      </c>
      <c r="Q248" s="189">
        <v>0.29221</v>
      </c>
      <c r="R248" s="189">
        <f>Q248*H248</f>
        <v>14.02608</v>
      </c>
      <c r="S248" s="189">
        <v>0</v>
      </c>
      <c r="T248" s="190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191" t="s">
        <v>127</v>
      </c>
      <c r="AT248" s="191" t="s">
        <v>122</v>
      </c>
      <c r="AU248" s="191" t="s">
        <v>82</v>
      </c>
      <c r="AY248" s="17" t="s">
        <v>120</v>
      </c>
      <c r="BE248" s="192">
        <f>IF(N248="základní",J248,0)</f>
        <v>0</v>
      </c>
      <c r="BF248" s="192">
        <f>IF(N248="snížená",J248,0)</f>
        <v>0</v>
      </c>
      <c r="BG248" s="192">
        <f>IF(N248="zákl. přenesená",J248,0)</f>
        <v>0</v>
      </c>
      <c r="BH248" s="192">
        <f>IF(N248="sníž. přenesená",J248,0)</f>
        <v>0</v>
      </c>
      <c r="BI248" s="192">
        <f>IF(N248="nulová",J248,0)</f>
        <v>0</v>
      </c>
      <c r="BJ248" s="17" t="s">
        <v>80</v>
      </c>
      <c r="BK248" s="192">
        <f>ROUND(I248*H248,2)</f>
        <v>0</v>
      </c>
      <c r="BL248" s="17" t="s">
        <v>127</v>
      </c>
      <c r="BM248" s="191" t="s">
        <v>389</v>
      </c>
    </row>
    <row r="249" spans="1:65" s="2" customFormat="1" ht="24.2" customHeight="1">
      <c r="A249" s="34"/>
      <c r="B249" s="35"/>
      <c r="C249" s="226" t="s">
        <v>390</v>
      </c>
      <c r="D249" s="226" t="s">
        <v>210</v>
      </c>
      <c r="E249" s="227" t="s">
        <v>391</v>
      </c>
      <c r="F249" s="228" t="s">
        <v>392</v>
      </c>
      <c r="G249" s="229" t="s">
        <v>288</v>
      </c>
      <c r="H249" s="230">
        <v>48</v>
      </c>
      <c r="I249" s="231"/>
      <c r="J249" s="230">
        <f>ROUND(I249*H249,2)</f>
        <v>0</v>
      </c>
      <c r="K249" s="228" t="s">
        <v>1</v>
      </c>
      <c r="L249" s="232"/>
      <c r="M249" s="233" t="s">
        <v>1</v>
      </c>
      <c r="N249" s="234" t="s">
        <v>40</v>
      </c>
      <c r="O249" s="71"/>
      <c r="P249" s="189">
        <f>O249*H249</f>
        <v>0</v>
      </c>
      <c r="Q249" s="189">
        <v>0</v>
      </c>
      <c r="R249" s="189">
        <f>Q249*H249</f>
        <v>0</v>
      </c>
      <c r="S249" s="189">
        <v>0</v>
      </c>
      <c r="T249" s="190">
        <f>S249*H249</f>
        <v>0</v>
      </c>
      <c r="U249" s="34"/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1" t="s">
        <v>163</v>
      </c>
      <c r="AT249" s="191" t="s">
        <v>210</v>
      </c>
      <c r="AU249" s="191" t="s">
        <v>82</v>
      </c>
      <c r="AY249" s="17" t="s">
        <v>120</v>
      </c>
      <c r="BE249" s="192">
        <f>IF(N249="základní",J249,0)</f>
        <v>0</v>
      </c>
      <c r="BF249" s="192">
        <f>IF(N249="snížená",J249,0)</f>
        <v>0</v>
      </c>
      <c r="BG249" s="192">
        <f>IF(N249="zákl. přenesená",J249,0)</f>
        <v>0</v>
      </c>
      <c r="BH249" s="192">
        <f>IF(N249="sníž. přenesená",J249,0)</f>
        <v>0</v>
      </c>
      <c r="BI249" s="192">
        <f>IF(N249="nulová",J249,0)</f>
        <v>0</v>
      </c>
      <c r="BJ249" s="17" t="s">
        <v>80</v>
      </c>
      <c r="BK249" s="192">
        <f>ROUND(I249*H249,2)</f>
        <v>0</v>
      </c>
      <c r="BL249" s="17" t="s">
        <v>127</v>
      </c>
      <c r="BM249" s="191" t="s">
        <v>393</v>
      </c>
    </row>
    <row r="250" spans="1:65" s="2" customFormat="1" ht="14.45" customHeight="1">
      <c r="A250" s="34"/>
      <c r="B250" s="35"/>
      <c r="C250" s="226" t="s">
        <v>394</v>
      </c>
      <c r="D250" s="226" t="s">
        <v>210</v>
      </c>
      <c r="E250" s="227" t="s">
        <v>395</v>
      </c>
      <c r="F250" s="228" t="s">
        <v>396</v>
      </c>
      <c r="G250" s="229" t="s">
        <v>262</v>
      </c>
      <c r="H250" s="230">
        <v>2</v>
      </c>
      <c r="I250" s="231"/>
      <c r="J250" s="230">
        <f>ROUND(I250*H250,2)</f>
        <v>0</v>
      </c>
      <c r="K250" s="228" t="s">
        <v>1</v>
      </c>
      <c r="L250" s="232"/>
      <c r="M250" s="233" t="s">
        <v>1</v>
      </c>
      <c r="N250" s="234" t="s">
        <v>40</v>
      </c>
      <c r="O250" s="71"/>
      <c r="P250" s="189">
        <f>O250*H250</f>
        <v>0</v>
      </c>
      <c r="Q250" s="189">
        <v>0</v>
      </c>
      <c r="R250" s="189">
        <f>Q250*H250</f>
        <v>0</v>
      </c>
      <c r="S250" s="189">
        <v>0</v>
      </c>
      <c r="T250" s="190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191" t="s">
        <v>163</v>
      </c>
      <c r="AT250" s="191" t="s">
        <v>210</v>
      </c>
      <c r="AU250" s="191" t="s">
        <v>82</v>
      </c>
      <c r="AY250" s="17" t="s">
        <v>120</v>
      </c>
      <c r="BE250" s="192">
        <f>IF(N250="základní",J250,0)</f>
        <v>0</v>
      </c>
      <c r="BF250" s="192">
        <f>IF(N250="snížená",J250,0)</f>
        <v>0</v>
      </c>
      <c r="BG250" s="192">
        <f>IF(N250="zákl. přenesená",J250,0)</f>
        <v>0</v>
      </c>
      <c r="BH250" s="192">
        <f>IF(N250="sníž. přenesená",J250,0)</f>
        <v>0</v>
      </c>
      <c r="BI250" s="192">
        <f>IF(N250="nulová",J250,0)</f>
        <v>0</v>
      </c>
      <c r="BJ250" s="17" t="s">
        <v>80</v>
      </c>
      <c r="BK250" s="192">
        <f>ROUND(I250*H250,2)</f>
        <v>0</v>
      </c>
      <c r="BL250" s="17" t="s">
        <v>127</v>
      </c>
      <c r="BM250" s="191" t="s">
        <v>397</v>
      </c>
    </row>
    <row r="251" spans="1:65" s="2" customFormat="1" ht="14.45" customHeight="1">
      <c r="A251" s="34"/>
      <c r="B251" s="35"/>
      <c r="C251" s="226" t="s">
        <v>398</v>
      </c>
      <c r="D251" s="226" t="s">
        <v>210</v>
      </c>
      <c r="E251" s="227" t="s">
        <v>399</v>
      </c>
      <c r="F251" s="228" t="s">
        <v>400</v>
      </c>
      <c r="G251" s="229" t="s">
        <v>262</v>
      </c>
      <c r="H251" s="230">
        <v>4</v>
      </c>
      <c r="I251" s="231"/>
      <c r="J251" s="230">
        <f>ROUND(I251*H251,2)</f>
        <v>0</v>
      </c>
      <c r="K251" s="228" t="s">
        <v>1</v>
      </c>
      <c r="L251" s="232"/>
      <c r="M251" s="233" t="s">
        <v>1</v>
      </c>
      <c r="N251" s="234" t="s">
        <v>40</v>
      </c>
      <c r="O251" s="71"/>
      <c r="P251" s="189">
        <f>O251*H251</f>
        <v>0</v>
      </c>
      <c r="Q251" s="189">
        <v>0</v>
      </c>
      <c r="R251" s="189">
        <f>Q251*H251</f>
        <v>0</v>
      </c>
      <c r="S251" s="189">
        <v>0</v>
      </c>
      <c r="T251" s="190">
        <f>S251*H251</f>
        <v>0</v>
      </c>
      <c r="U251" s="34"/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1" t="s">
        <v>163</v>
      </c>
      <c r="AT251" s="191" t="s">
        <v>210</v>
      </c>
      <c r="AU251" s="191" t="s">
        <v>82</v>
      </c>
      <c r="AY251" s="17" t="s">
        <v>120</v>
      </c>
      <c r="BE251" s="192">
        <f>IF(N251="základní",J251,0)</f>
        <v>0</v>
      </c>
      <c r="BF251" s="192">
        <f>IF(N251="snížená",J251,0)</f>
        <v>0</v>
      </c>
      <c r="BG251" s="192">
        <f>IF(N251="zákl. přenesená",J251,0)</f>
        <v>0</v>
      </c>
      <c r="BH251" s="192">
        <f>IF(N251="sníž. přenesená",J251,0)</f>
        <v>0</v>
      </c>
      <c r="BI251" s="192">
        <f>IF(N251="nulová",J251,0)</f>
        <v>0</v>
      </c>
      <c r="BJ251" s="17" t="s">
        <v>80</v>
      </c>
      <c r="BK251" s="192">
        <f>ROUND(I251*H251,2)</f>
        <v>0</v>
      </c>
      <c r="BL251" s="17" t="s">
        <v>127</v>
      </c>
      <c r="BM251" s="191" t="s">
        <v>401</v>
      </c>
    </row>
    <row r="252" spans="2:63" s="12" customFormat="1" ht="22.9" customHeight="1">
      <c r="B252" s="165"/>
      <c r="C252" s="166"/>
      <c r="D252" s="167" t="s">
        <v>74</v>
      </c>
      <c r="E252" s="179" t="s">
        <v>402</v>
      </c>
      <c r="F252" s="179" t="s">
        <v>403</v>
      </c>
      <c r="G252" s="166"/>
      <c r="H252" s="166"/>
      <c r="I252" s="169"/>
      <c r="J252" s="180">
        <f>BK252</f>
        <v>0</v>
      </c>
      <c r="K252" s="166"/>
      <c r="L252" s="171"/>
      <c r="M252" s="172"/>
      <c r="N252" s="173"/>
      <c r="O252" s="173"/>
      <c r="P252" s="174">
        <f>P253</f>
        <v>0</v>
      </c>
      <c r="Q252" s="173"/>
      <c r="R252" s="174">
        <f>R253</f>
        <v>0</v>
      </c>
      <c r="S252" s="173"/>
      <c r="T252" s="175">
        <f>T253</f>
        <v>0</v>
      </c>
      <c r="AR252" s="176" t="s">
        <v>80</v>
      </c>
      <c r="AT252" s="177" t="s">
        <v>74</v>
      </c>
      <c r="AU252" s="177" t="s">
        <v>80</v>
      </c>
      <c r="AY252" s="176" t="s">
        <v>120</v>
      </c>
      <c r="BK252" s="178">
        <f>BK253</f>
        <v>0</v>
      </c>
    </row>
    <row r="253" spans="1:65" s="2" customFormat="1" ht="14.45" customHeight="1">
      <c r="A253" s="34"/>
      <c r="B253" s="35"/>
      <c r="C253" s="181" t="s">
        <v>404</v>
      </c>
      <c r="D253" s="181" t="s">
        <v>122</v>
      </c>
      <c r="E253" s="182" t="s">
        <v>405</v>
      </c>
      <c r="F253" s="183" t="s">
        <v>406</v>
      </c>
      <c r="G253" s="184" t="s">
        <v>213</v>
      </c>
      <c r="H253" s="185">
        <v>108.83</v>
      </c>
      <c r="I253" s="186"/>
      <c r="J253" s="185">
        <f>ROUND(I253*H253,2)</f>
        <v>0</v>
      </c>
      <c r="K253" s="183" t="s">
        <v>126</v>
      </c>
      <c r="L253" s="39"/>
      <c r="M253" s="187" t="s">
        <v>1</v>
      </c>
      <c r="N253" s="188" t="s">
        <v>40</v>
      </c>
      <c r="O253" s="71"/>
      <c r="P253" s="189">
        <f>O253*H253</f>
        <v>0</v>
      </c>
      <c r="Q253" s="189">
        <v>0</v>
      </c>
      <c r="R253" s="189">
        <f>Q253*H253</f>
        <v>0</v>
      </c>
      <c r="S253" s="189">
        <v>0</v>
      </c>
      <c r="T253" s="190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1" t="s">
        <v>127</v>
      </c>
      <c r="AT253" s="191" t="s">
        <v>122</v>
      </c>
      <c r="AU253" s="191" t="s">
        <v>82</v>
      </c>
      <c r="AY253" s="17" t="s">
        <v>120</v>
      </c>
      <c r="BE253" s="192">
        <f>IF(N253="základní",J253,0)</f>
        <v>0</v>
      </c>
      <c r="BF253" s="192">
        <f>IF(N253="snížená",J253,0)</f>
        <v>0</v>
      </c>
      <c r="BG253" s="192">
        <f>IF(N253="zákl. přenesená",J253,0)</f>
        <v>0</v>
      </c>
      <c r="BH253" s="192">
        <f>IF(N253="sníž. přenesená",J253,0)</f>
        <v>0</v>
      </c>
      <c r="BI253" s="192">
        <f>IF(N253="nulová",J253,0)</f>
        <v>0</v>
      </c>
      <c r="BJ253" s="17" t="s">
        <v>80</v>
      </c>
      <c r="BK253" s="192">
        <f>ROUND(I253*H253,2)</f>
        <v>0</v>
      </c>
      <c r="BL253" s="17" t="s">
        <v>127</v>
      </c>
      <c r="BM253" s="191" t="s">
        <v>407</v>
      </c>
    </row>
    <row r="254" spans="2:63" s="12" customFormat="1" ht="22.9" customHeight="1">
      <c r="B254" s="165"/>
      <c r="C254" s="166"/>
      <c r="D254" s="167" t="s">
        <v>74</v>
      </c>
      <c r="E254" s="179" t="s">
        <v>408</v>
      </c>
      <c r="F254" s="179" t="s">
        <v>409</v>
      </c>
      <c r="G254" s="166"/>
      <c r="H254" s="166"/>
      <c r="I254" s="169"/>
      <c r="J254" s="180">
        <f>BK254</f>
        <v>0</v>
      </c>
      <c r="K254" s="166"/>
      <c r="L254" s="171"/>
      <c r="M254" s="172"/>
      <c r="N254" s="173"/>
      <c r="O254" s="173"/>
      <c r="P254" s="174">
        <f>SUM(P255:P259)</f>
        <v>0</v>
      </c>
      <c r="Q254" s="173"/>
      <c r="R254" s="174">
        <f>SUM(R255:R259)</f>
        <v>0</v>
      </c>
      <c r="S254" s="173"/>
      <c r="T254" s="175">
        <f>SUM(T255:T259)</f>
        <v>0</v>
      </c>
      <c r="AR254" s="176" t="s">
        <v>80</v>
      </c>
      <c r="AT254" s="177" t="s">
        <v>74</v>
      </c>
      <c r="AU254" s="177" t="s">
        <v>80</v>
      </c>
      <c r="AY254" s="176" t="s">
        <v>120</v>
      </c>
      <c r="BK254" s="178">
        <f>SUM(BK255:BK259)</f>
        <v>0</v>
      </c>
    </row>
    <row r="255" spans="1:65" s="2" customFormat="1" ht="24.2" customHeight="1">
      <c r="A255" s="34"/>
      <c r="B255" s="35"/>
      <c r="C255" s="181" t="s">
        <v>410</v>
      </c>
      <c r="D255" s="181" t="s">
        <v>122</v>
      </c>
      <c r="E255" s="182" t="s">
        <v>411</v>
      </c>
      <c r="F255" s="183" t="s">
        <v>412</v>
      </c>
      <c r="G255" s="184" t="s">
        <v>310</v>
      </c>
      <c r="H255" s="185">
        <v>2</v>
      </c>
      <c r="I255" s="186"/>
      <c r="J255" s="185">
        <f>ROUND(I255*H255,2)</f>
        <v>0</v>
      </c>
      <c r="K255" s="183" t="s">
        <v>1</v>
      </c>
      <c r="L255" s="39"/>
      <c r="M255" s="187" t="s">
        <v>1</v>
      </c>
      <c r="N255" s="188" t="s">
        <v>40</v>
      </c>
      <c r="O255" s="71"/>
      <c r="P255" s="189">
        <f>O255*H255</f>
        <v>0</v>
      </c>
      <c r="Q255" s="189">
        <v>0</v>
      </c>
      <c r="R255" s="189">
        <f>Q255*H255</f>
        <v>0</v>
      </c>
      <c r="S255" s="189">
        <v>0</v>
      </c>
      <c r="T255" s="190">
        <f>S255*H255</f>
        <v>0</v>
      </c>
      <c r="U255" s="34"/>
      <c r="V255" s="34"/>
      <c r="W255" s="34"/>
      <c r="X255" s="34"/>
      <c r="Y255" s="34"/>
      <c r="Z255" s="34"/>
      <c r="AA255" s="34"/>
      <c r="AB255" s="34"/>
      <c r="AC255" s="34"/>
      <c r="AD255" s="34"/>
      <c r="AE255" s="34"/>
      <c r="AR255" s="191" t="s">
        <v>127</v>
      </c>
      <c r="AT255" s="191" t="s">
        <v>122</v>
      </c>
      <c r="AU255" s="191" t="s">
        <v>82</v>
      </c>
      <c r="AY255" s="17" t="s">
        <v>120</v>
      </c>
      <c r="BE255" s="192">
        <f>IF(N255="základní",J255,0)</f>
        <v>0</v>
      </c>
      <c r="BF255" s="192">
        <f>IF(N255="snížená",J255,0)</f>
        <v>0</v>
      </c>
      <c r="BG255" s="192">
        <f>IF(N255="zákl. přenesená",J255,0)</f>
        <v>0</v>
      </c>
      <c r="BH255" s="192">
        <f>IF(N255="sníž. přenesená",J255,0)</f>
        <v>0</v>
      </c>
      <c r="BI255" s="192">
        <f>IF(N255="nulová",J255,0)</f>
        <v>0</v>
      </c>
      <c r="BJ255" s="17" t="s">
        <v>80</v>
      </c>
      <c r="BK255" s="192">
        <f>ROUND(I255*H255,2)</f>
        <v>0</v>
      </c>
      <c r="BL255" s="17" t="s">
        <v>127</v>
      </c>
      <c r="BM255" s="191" t="s">
        <v>413</v>
      </c>
    </row>
    <row r="256" spans="1:47" s="2" customFormat="1" ht="19.5">
      <c r="A256" s="34"/>
      <c r="B256" s="35"/>
      <c r="C256" s="36"/>
      <c r="D256" s="195" t="s">
        <v>335</v>
      </c>
      <c r="E256" s="36"/>
      <c r="F256" s="235" t="s">
        <v>414</v>
      </c>
      <c r="G256" s="36"/>
      <c r="H256" s="36"/>
      <c r="I256" s="236"/>
      <c r="J256" s="36"/>
      <c r="K256" s="36"/>
      <c r="L256" s="39"/>
      <c r="M256" s="237"/>
      <c r="N256" s="238"/>
      <c r="O256" s="71"/>
      <c r="P256" s="71"/>
      <c r="Q256" s="71"/>
      <c r="R256" s="71"/>
      <c r="S256" s="71"/>
      <c r="T256" s="72"/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T256" s="17" t="s">
        <v>335</v>
      </c>
      <c r="AU256" s="17" t="s">
        <v>82</v>
      </c>
    </row>
    <row r="257" spans="1:65" s="2" customFormat="1" ht="14.45" customHeight="1">
      <c r="A257" s="34"/>
      <c r="B257" s="35"/>
      <c r="C257" s="181" t="s">
        <v>415</v>
      </c>
      <c r="D257" s="181" t="s">
        <v>122</v>
      </c>
      <c r="E257" s="182" t="s">
        <v>416</v>
      </c>
      <c r="F257" s="183" t="s">
        <v>417</v>
      </c>
      <c r="G257" s="184" t="s">
        <v>262</v>
      </c>
      <c r="H257" s="185">
        <v>2</v>
      </c>
      <c r="I257" s="186"/>
      <c r="J257" s="185">
        <f>ROUND(I257*H257,2)</f>
        <v>0</v>
      </c>
      <c r="K257" s="183" t="s">
        <v>1</v>
      </c>
      <c r="L257" s="39"/>
      <c r="M257" s="187" t="s">
        <v>1</v>
      </c>
      <c r="N257" s="188" t="s">
        <v>40</v>
      </c>
      <c r="O257" s="71"/>
      <c r="P257" s="189">
        <f>O257*H257</f>
        <v>0</v>
      </c>
      <c r="Q257" s="189">
        <v>0</v>
      </c>
      <c r="R257" s="189">
        <f>Q257*H257</f>
        <v>0</v>
      </c>
      <c r="S257" s="189">
        <v>0</v>
      </c>
      <c r="T257" s="190">
        <f>S257*H257</f>
        <v>0</v>
      </c>
      <c r="U257" s="34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1" t="s">
        <v>127</v>
      </c>
      <c r="AT257" s="191" t="s">
        <v>122</v>
      </c>
      <c r="AU257" s="191" t="s">
        <v>82</v>
      </c>
      <c r="AY257" s="17" t="s">
        <v>120</v>
      </c>
      <c r="BE257" s="192">
        <f>IF(N257="základní",J257,0)</f>
        <v>0</v>
      </c>
      <c r="BF257" s="192">
        <f>IF(N257="snížená",J257,0)</f>
        <v>0</v>
      </c>
      <c r="BG257" s="192">
        <f>IF(N257="zákl. přenesená",J257,0)</f>
        <v>0</v>
      </c>
      <c r="BH257" s="192">
        <f>IF(N257="sníž. přenesená",J257,0)</f>
        <v>0</v>
      </c>
      <c r="BI257" s="192">
        <f>IF(N257="nulová",J257,0)</f>
        <v>0</v>
      </c>
      <c r="BJ257" s="17" t="s">
        <v>80</v>
      </c>
      <c r="BK257" s="192">
        <f>ROUND(I257*H257,2)</f>
        <v>0</v>
      </c>
      <c r="BL257" s="17" t="s">
        <v>127</v>
      </c>
      <c r="BM257" s="191" t="s">
        <v>418</v>
      </c>
    </row>
    <row r="258" spans="1:65" s="2" customFormat="1" ht="14.45" customHeight="1">
      <c r="A258" s="34"/>
      <c r="B258" s="35"/>
      <c r="C258" s="181" t="s">
        <v>419</v>
      </c>
      <c r="D258" s="181" t="s">
        <v>122</v>
      </c>
      <c r="E258" s="182" t="s">
        <v>420</v>
      </c>
      <c r="F258" s="183" t="s">
        <v>421</v>
      </c>
      <c r="G258" s="184" t="s">
        <v>310</v>
      </c>
      <c r="H258" s="185">
        <v>1</v>
      </c>
      <c r="I258" s="186"/>
      <c r="J258" s="185">
        <f>ROUND(I258*H258,2)</f>
        <v>0</v>
      </c>
      <c r="K258" s="183" t="s">
        <v>1</v>
      </c>
      <c r="L258" s="39"/>
      <c r="M258" s="187" t="s">
        <v>1</v>
      </c>
      <c r="N258" s="188" t="s">
        <v>40</v>
      </c>
      <c r="O258" s="71"/>
      <c r="P258" s="189">
        <f>O258*H258</f>
        <v>0</v>
      </c>
      <c r="Q258" s="189">
        <v>0</v>
      </c>
      <c r="R258" s="189">
        <f>Q258*H258</f>
        <v>0</v>
      </c>
      <c r="S258" s="189">
        <v>0</v>
      </c>
      <c r="T258" s="190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191" t="s">
        <v>127</v>
      </c>
      <c r="AT258" s="191" t="s">
        <v>122</v>
      </c>
      <c r="AU258" s="191" t="s">
        <v>82</v>
      </c>
      <c r="AY258" s="17" t="s">
        <v>120</v>
      </c>
      <c r="BE258" s="192">
        <f>IF(N258="základní",J258,0)</f>
        <v>0</v>
      </c>
      <c r="BF258" s="192">
        <f>IF(N258="snížená",J258,0)</f>
        <v>0</v>
      </c>
      <c r="BG258" s="192">
        <f>IF(N258="zákl. přenesená",J258,0)</f>
        <v>0</v>
      </c>
      <c r="BH258" s="192">
        <f>IF(N258="sníž. přenesená",J258,0)</f>
        <v>0</v>
      </c>
      <c r="BI258" s="192">
        <f>IF(N258="nulová",J258,0)</f>
        <v>0</v>
      </c>
      <c r="BJ258" s="17" t="s">
        <v>80</v>
      </c>
      <c r="BK258" s="192">
        <f>ROUND(I258*H258,2)</f>
        <v>0</v>
      </c>
      <c r="BL258" s="17" t="s">
        <v>127</v>
      </c>
      <c r="BM258" s="191" t="s">
        <v>422</v>
      </c>
    </row>
    <row r="259" spans="1:65" s="2" customFormat="1" ht="14.45" customHeight="1">
      <c r="A259" s="34"/>
      <c r="B259" s="35"/>
      <c r="C259" s="181" t="s">
        <v>423</v>
      </c>
      <c r="D259" s="181" t="s">
        <v>122</v>
      </c>
      <c r="E259" s="182" t="s">
        <v>424</v>
      </c>
      <c r="F259" s="183" t="s">
        <v>425</v>
      </c>
      <c r="G259" s="184" t="s">
        <v>262</v>
      </c>
      <c r="H259" s="185">
        <v>1</v>
      </c>
      <c r="I259" s="186"/>
      <c r="J259" s="185">
        <f>ROUND(I259*H259,2)</f>
        <v>0</v>
      </c>
      <c r="K259" s="183" t="s">
        <v>1</v>
      </c>
      <c r="L259" s="39"/>
      <c r="M259" s="187" t="s">
        <v>1</v>
      </c>
      <c r="N259" s="188" t="s">
        <v>40</v>
      </c>
      <c r="O259" s="71"/>
      <c r="P259" s="189">
        <f>O259*H259</f>
        <v>0</v>
      </c>
      <c r="Q259" s="189">
        <v>0</v>
      </c>
      <c r="R259" s="189">
        <f>Q259*H259</f>
        <v>0</v>
      </c>
      <c r="S259" s="189">
        <v>0</v>
      </c>
      <c r="T259" s="190">
        <f>S259*H259</f>
        <v>0</v>
      </c>
      <c r="U259" s="34"/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1" t="s">
        <v>127</v>
      </c>
      <c r="AT259" s="191" t="s">
        <v>122</v>
      </c>
      <c r="AU259" s="191" t="s">
        <v>82</v>
      </c>
      <c r="AY259" s="17" t="s">
        <v>120</v>
      </c>
      <c r="BE259" s="192">
        <f>IF(N259="základní",J259,0)</f>
        <v>0</v>
      </c>
      <c r="BF259" s="192">
        <f>IF(N259="snížená",J259,0)</f>
        <v>0</v>
      </c>
      <c r="BG259" s="192">
        <f>IF(N259="zákl. přenesená",J259,0)</f>
        <v>0</v>
      </c>
      <c r="BH259" s="192">
        <f>IF(N259="sníž. přenesená",J259,0)</f>
        <v>0</v>
      </c>
      <c r="BI259" s="192">
        <f>IF(N259="nulová",J259,0)</f>
        <v>0</v>
      </c>
      <c r="BJ259" s="17" t="s">
        <v>80</v>
      </c>
      <c r="BK259" s="192">
        <f>ROUND(I259*H259,2)</f>
        <v>0</v>
      </c>
      <c r="BL259" s="17" t="s">
        <v>127</v>
      </c>
      <c r="BM259" s="191" t="s">
        <v>426</v>
      </c>
    </row>
    <row r="260" spans="2:63" s="12" customFormat="1" ht="25.9" customHeight="1">
      <c r="B260" s="165"/>
      <c r="C260" s="166"/>
      <c r="D260" s="167" t="s">
        <v>74</v>
      </c>
      <c r="E260" s="168" t="s">
        <v>427</v>
      </c>
      <c r="F260" s="168" t="s">
        <v>428</v>
      </c>
      <c r="G260" s="166"/>
      <c r="H260" s="166"/>
      <c r="I260" s="169"/>
      <c r="J260" s="170">
        <f>BK260</f>
        <v>0</v>
      </c>
      <c r="K260" s="166"/>
      <c r="L260" s="171"/>
      <c r="M260" s="172"/>
      <c r="N260" s="173"/>
      <c r="O260" s="173"/>
      <c r="P260" s="174">
        <f>P261</f>
        <v>0</v>
      </c>
      <c r="Q260" s="173"/>
      <c r="R260" s="174">
        <f>R261</f>
        <v>0</v>
      </c>
      <c r="S260" s="173"/>
      <c r="T260" s="175">
        <f>T261</f>
        <v>0</v>
      </c>
      <c r="AR260" s="176" t="s">
        <v>82</v>
      </c>
      <c r="AT260" s="177" t="s">
        <v>74</v>
      </c>
      <c r="AU260" s="177" t="s">
        <v>75</v>
      </c>
      <c r="AY260" s="176" t="s">
        <v>120</v>
      </c>
      <c r="BK260" s="178">
        <f>BK261</f>
        <v>0</v>
      </c>
    </row>
    <row r="261" spans="2:63" s="12" customFormat="1" ht="22.9" customHeight="1">
      <c r="B261" s="165"/>
      <c r="C261" s="166"/>
      <c r="D261" s="167" t="s">
        <v>74</v>
      </c>
      <c r="E261" s="179" t="s">
        <v>429</v>
      </c>
      <c r="F261" s="179" t="s">
        <v>430</v>
      </c>
      <c r="G261" s="166"/>
      <c r="H261" s="166"/>
      <c r="I261" s="169"/>
      <c r="J261" s="180">
        <f>BK261</f>
        <v>0</v>
      </c>
      <c r="K261" s="166"/>
      <c r="L261" s="171"/>
      <c r="M261" s="172"/>
      <c r="N261" s="173"/>
      <c r="O261" s="173"/>
      <c r="P261" s="174">
        <f>SUM(P262:P264)</f>
        <v>0</v>
      </c>
      <c r="Q261" s="173"/>
      <c r="R261" s="174">
        <f>SUM(R262:R264)</f>
        <v>0</v>
      </c>
      <c r="S261" s="173"/>
      <c r="T261" s="175">
        <f>SUM(T262:T264)</f>
        <v>0</v>
      </c>
      <c r="AR261" s="176" t="s">
        <v>82</v>
      </c>
      <c r="AT261" s="177" t="s">
        <v>74</v>
      </c>
      <c r="AU261" s="177" t="s">
        <v>80</v>
      </c>
      <c r="AY261" s="176" t="s">
        <v>120</v>
      </c>
      <c r="BK261" s="178">
        <f>SUM(BK262:BK264)</f>
        <v>0</v>
      </c>
    </row>
    <row r="262" spans="1:65" s="2" customFormat="1" ht="14.45" customHeight="1">
      <c r="A262" s="34"/>
      <c r="B262" s="35"/>
      <c r="C262" s="181" t="s">
        <v>431</v>
      </c>
      <c r="D262" s="181" t="s">
        <v>122</v>
      </c>
      <c r="E262" s="182" t="s">
        <v>432</v>
      </c>
      <c r="F262" s="183" t="s">
        <v>433</v>
      </c>
      <c r="G262" s="184" t="s">
        <v>147</v>
      </c>
      <c r="H262" s="185">
        <v>68</v>
      </c>
      <c r="I262" s="186"/>
      <c r="J262" s="185">
        <f>ROUND(I262*H262,2)</f>
        <v>0</v>
      </c>
      <c r="K262" s="183" t="s">
        <v>1</v>
      </c>
      <c r="L262" s="39"/>
      <c r="M262" s="187" t="s">
        <v>1</v>
      </c>
      <c r="N262" s="188" t="s">
        <v>40</v>
      </c>
      <c r="O262" s="71"/>
      <c r="P262" s="189">
        <f>O262*H262</f>
        <v>0</v>
      </c>
      <c r="Q262" s="189">
        <v>0</v>
      </c>
      <c r="R262" s="189">
        <f>Q262*H262</f>
        <v>0</v>
      </c>
      <c r="S262" s="189">
        <v>0</v>
      </c>
      <c r="T262" s="190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1" t="s">
        <v>209</v>
      </c>
      <c r="AT262" s="191" t="s">
        <v>122</v>
      </c>
      <c r="AU262" s="191" t="s">
        <v>82</v>
      </c>
      <c r="AY262" s="17" t="s">
        <v>120</v>
      </c>
      <c r="BE262" s="192">
        <f>IF(N262="základní",J262,0)</f>
        <v>0</v>
      </c>
      <c r="BF262" s="192">
        <f>IF(N262="snížená",J262,0)</f>
        <v>0</v>
      </c>
      <c r="BG262" s="192">
        <f>IF(N262="zákl. přenesená",J262,0)</f>
        <v>0</v>
      </c>
      <c r="BH262" s="192">
        <f>IF(N262="sníž. přenesená",J262,0)</f>
        <v>0</v>
      </c>
      <c r="BI262" s="192">
        <f>IF(N262="nulová",J262,0)</f>
        <v>0</v>
      </c>
      <c r="BJ262" s="17" t="s">
        <v>80</v>
      </c>
      <c r="BK262" s="192">
        <f>ROUND(I262*H262,2)</f>
        <v>0</v>
      </c>
      <c r="BL262" s="17" t="s">
        <v>209</v>
      </c>
      <c r="BM262" s="191" t="s">
        <v>434</v>
      </c>
    </row>
    <row r="263" spans="1:47" s="2" customFormat="1" ht="39">
      <c r="A263" s="34"/>
      <c r="B263" s="35"/>
      <c r="C263" s="36"/>
      <c r="D263" s="195" t="s">
        <v>335</v>
      </c>
      <c r="E263" s="36"/>
      <c r="F263" s="235" t="s">
        <v>435</v>
      </c>
      <c r="G263" s="36"/>
      <c r="H263" s="36"/>
      <c r="I263" s="236"/>
      <c r="J263" s="36"/>
      <c r="K263" s="36"/>
      <c r="L263" s="39"/>
      <c r="M263" s="237"/>
      <c r="N263" s="238"/>
      <c r="O263" s="71"/>
      <c r="P263" s="71"/>
      <c r="Q263" s="71"/>
      <c r="R263" s="71"/>
      <c r="S263" s="71"/>
      <c r="T263" s="72"/>
      <c r="U263" s="34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335</v>
      </c>
      <c r="AU263" s="17" t="s">
        <v>82</v>
      </c>
    </row>
    <row r="264" spans="2:51" s="14" customFormat="1" ht="11.25">
      <c r="B264" s="204"/>
      <c r="C264" s="205"/>
      <c r="D264" s="195" t="s">
        <v>129</v>
      </c>
      <c r="E264" s="206" t="s">
        <v>1</v>
      </c>
      <c r="F264" s="207" t="s">
        <v>436</v>
      </c>
      <c r="G264" s="205"/>
      <c r="H264" s="208">
        <v>68</v>
      </c>
      <c r="I264" s="209"/>
      <c r="J264" s="205"/>
      <c r="K264" s="205"/>
      <c r="L264" s="210"/>
      <c r="M264" s="211"/>
      <c r="N264" s="212"/>
      <c r="O264" s="212"/>
      <c r="P264" s="212"/>
      <c r="Q264" s="212"/>
      <c r="R264" s="212"/>
      <c r="S264" s="212"/>
      <c r="T264" s="213"/>
      <c r="AT264" s="214" t="s">
        <v>129</v>
      </c>
      <c r="AU264" s="214" t="s">
        <v>82</v>
      </c>
      <c r="AV264" s="14" t="s">
        <v>82</v>
      </c>
      <c r="AW264" s="14" t="s">
        <v>31</v>
      </c>
      <c r="AX264" s="14" t="s">
        <v>80</v>
      </c>
      <c r="AY264" s="214" t="s">
        <v>120</v>
      </c>
    </row>
    <row r="265" spans="2:63" s="12" customFormat="1" ht="25.9" customHeight="1">
      <c r="B265" s="165"/>
      <c r="C265" s="166"/>
      <c r="D265" s="167" t="s">
        <v>74</v>
      </c>
      <c r="E265" s="168" t="s">
        <v>437</v>
      </c>
      <c r="F265" s="168" t="s">
        <v>438</v>
      </c>
      <c r="G265" s="166"/>
      <c r="H265" s="166"/>
      <c r="I265" s="169"/>
      <c r="J265" s="170">
        <f>BK265</f>
        <v>0</v>
      </c>
      <c r="K265" s="166"/>
      <c r="L265" s="171"/>
      <c r="M265" s="172"/>
      <c r="N265" s="173"/>
      <c r="O265" s="173"/>
      <c r="P265" s="174">
        <f>SUM(P266:P270)</f>
        <v>0</v>
      </c>
      <c r="Q265" s="173"/>
      <c r="R265" s="174">
        <f>SUM(R266:R270)</f>
        <v>0</v>
      </c>
      <c r="S265" s="173"/>
      <c r="T265" s="175">
        <f>SUM(T266:T270)</f>
        <v>0</v>
      </c>
      <c r="AR265" s="176" t="s">
        <v>151</v>
      </c>
      <c r="AT265" s="177" t="s">
        <v>74</v>
      </c>
      <c r="AU265" s="177" t="s">
        <v>75</v>
      </c>
      <c r="AY265" s="176" t="s">
        <v>120</v>
      </c>
      <c r="BK265" s="178">
        <f>SUM(BK266:BK270)</f>
        <v>0</v>
      </c>
    </row>
    <row r="266" spans="1:65" s="2" customFormat="1" ht="14.45" customHeight="1">
      <c r="A266" s="34"/>
      <c r="B266" s="35"/>
      <c r="C266" s="181" t="s">
        <v>439</v>
      </c>
      <c r="D266" s="181" t="s">
        <v>122</v>
      </c>
      <c r="E266" s="182" t="s">
        <v>440</v>
      </c>
      <c r="F266" s="183" t="s">
        <v>441</v>
      </c>
      <c r="G266" s="184" t="s">
        <v>442</v>
      </c>
      <c r="H266" s="185">
        <v>1</v>
      </c>
      <c r="I266" s="186"/>
      <c r="J266" s="185">
        <f>ROUND(I266*H266,2)</f>
        <v>0</v>
      </c>
      <c r="K266" s="183" t="s">
        <v>1</v>
      </c>
      <c r="L266" s="39"/>
      <c r="M266" s="187" t="s">
        <v>1</v>
      </c>
      <c r="N266" s="188" t="s">
        <v>40</v>
      </c>
      <c r="O266" s="71"/>
      <c r="P266" s="189">
        <f>O266*H266</f>
        <v>0</v>
      </c>
      <c r="Q266" s="189">
        <v>0</v>
      </c>
      <c r="R266" s="189">
        <f>Q266*H266</f>
        <v>0</v>
      </c>
      <c r="S266" s="189">
        <v>0</v>
      </c>
      <c r="T266" s="190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1" t="s">
        <v>443</v>
      </c>
      <c r="AT266" s="191" t="s">
        <v>122</v>
      </c>
      <c r="AU266" s="191" t="s">
        <v>80</v>
      </c>
      <c r="AY266" s="17" t="s">
        <v>120</v>
      </c>
      <c r="BE266" s="192">
        <f>IF(N266="základní",J266,0)</f>
        <v>0</v>
      </c>
      <c r="BF266" s="192">
        <f>IF(N266="snížená",J266,0)</f>
        <v>0</v>
      </c>
      <c r="BG266" s="192">
        <f>IF(N266="zákl. přenesená",J266,0)</f>
        <v>0</v>
      </c>
      <c r="BH266" s="192">
        <f>IF(N266="sníž. přenesená",J266,0)</f>
        <v>0</v>
      </c>
      <c r="BI266" s="192">
        <f>IF(N266="nulová",J266,0)</f>
        <v>0</v>
      </c>
      <c r="BJ266" s="17" t="s">
        <v>80</v>
      </c>
      <c r="BK266" s="192">
        <f>ROUND(I266*H266,2)</f>
        <v>0</v>
      </c>
      <c r="BL266" s="17" t="s">
        <v>443</v>
      </c>
      <c r="BM266" s="191" t="s">
        <v>444</v>
      </c>
    </row>
    <row r="267" spans="1:65" s="2" customFormat="1" ht="14.45" customHeight="1">
      <c r="A267" s="34"/>
      <c r="B267" s="35"/>
      <c r="C267" s="181" t="s">
        <v>445</v>
      </c>
      <c r="D267" s="181" t="s">
        <v>122</v>
      </c>
      <c r="E267" s="182" t="s">
        <v>446</v>
      </c>
      <c r="F267" s="183" t="s">
        <v>447</v>
      </c>
      <c r="G267" s="184" t="s">
        <v>442</v>
      </c>
      <c r="H267" s="185">
        <v>1</v>
      </c>
      <c r="I267" s="186"/>
      <c r="J267" s="185">
        <f>ROUND(I267*H267,2)</f>
        <v>0</v>
      </c>
      <c r="K267" s="183" t="s">
        <v>1</v>
      </c>
      <c r="L267" s="39"/>
      <c r="M267" s="187" t="s">
        <v>1</v>
      </c>
      <c r="N267" s="188" t="s">
        <v>40</v>
      </c>
      <c r="O267" s="71"/>
      <c r="P267" s="189">
        <f>O267*H267</f>
        <v>0</v>
      </c>
      <c r="Q267" s="189">
        <v>0</v>
      </c>
      <c r="R267" s="189">
        <f>Q267*H267</f>
        <v>0</v>
      </c>
      <c r="S267" s="189">
        <v>0</v>
      </c>
      <c r="T267" s="190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191" t="s">
        <v>443</v>
      </c>
      <c r="AT267" s="191" t="s">
        <v>122</v>
      </c>
      <c r="AU267" s="191" t="s">
        <v>80</v>
      </c>
      <c r="AY267" s="17" t="s">
        <v>120</v>
      </c>
      <c r="BE267" s="192">
        <f>IF(N267="základní",J267,0)</f>
        <v>0</v>
      </c>
      <c r="BF267" s="192">
        <f>IF(N267="snížená",J267,0)</f>
        <v>0</v>
      </c>
      <c r="BG267" s="192">
        <f>IF(N267="zákl. přenesená",J267,0)</f>
        <v>0</v>
      </c>
      <c r="BH267" s="192">
        <f>IF(N267="sníž. přenesená",J267,0)</f>
        <v>0</v>
      </c>
      <c r="BI267" s="192">
        <f>IF(N267="nulová",J267,0)</f>
        <v>0</v>
      </c>
      <c r="BJ267" s="17" t="s">
        <v>80</v>
      </c>
      <c r="BK267" s="192">
        <f>ROUND(I267*H267,2)</f>
        <v>0</v>
      </c>
      <c r="BL267" s="17" t="s">
        <v>443</v>
      </c>
      <c r="BM267" s="191" t="s">
        <v>448</v>
      </c>
    </row>
    <row r="268" spans="1:65" s="2" customFormat="1" ht="14.45" customHeight="1">
      <c r="A268" s="34"/>
      <c r="B268" s="35"/>
      <c r="C268" s="181" t="s">
        <v>354</v>
      </c>
      <c r="D268" s="181" t="s">
        <v>122</v>
      </c>
      <c r="E268" s="182" t="s">
        <v>449</v>
      </c>
      <c r="F268" s="183" t="s">
        <v>450</v>
      </c>
      <c r="G268" s="184" t="s">
        <v>442</v>
      </c>
      <c r="H268" s="185">
        <v>1</v>
      </c>
      <c r="I268" s="186"/>
      <c r="J268" s="185">
        <f>ROUND(I268*H268,2)</f>
        <v>0</v>
      </c>
      <c r="K268" s="183" t="s">
        <v>1</v>
      </c>
      <c r="L268" s="39"/>
      <c r="M268" s="187" t="s">
        <v>1</v>
      </c>
      <c r="N268" s="188" t="s">
        <v>40</v>
      </c>
      <c r="O268" s="71"/>
      <c r="P268" s="189">
        <f>O268*H268</f>
        <v>0</v>
      </c>
      <c r="Q268" s="189">
        <v>0</v>
      </c>
      <c r="R268" s="189">
        <f>Q268*H268</f>
        <v>0</v>
      </c>
      <c r="S268" s="189">
        <v>0</v>
      </c>
      <c r="T268" s="190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1" t="s">
        <v>443</v>
      </c>
      <c r="AT268" s="191" t="s">
        <v>122</v>
      </c>
      <c r="AU268" s="191" t="s">
        <v>80</v>
      </c>
      <c r="AY268" s="17" t="s">
        <v>120</v>
      </c>
      <c r="BE268" s="192">
        <f>IF(N268="základní",J268,0)</f>
        <v>0</v>
      </c>
      <c r="BF268" s="192">
        <f>IF(N268="snížená",J268,0)</f>
        <v>0</v>
      </c>
      <c r="BG268" s="192">
        <f>IF(N268="zákl. přenesená",J268,0)</f>
        <v>0</v>
      </c>
      <c r="BH268" s="192">
        <f>IF(N268="sníž. přenesená",J268,0)</f>
        <v>0</v>
      </c>
      <c r="BI268" s="192">
        <f>IF(N268="nulová",J268,0)</f>
        <v>0</v>
      </c>
      <c r="BJ268" s="17" t="s">
        <v>80</v>
      </c>
      <c r="BK268" s="192">
        <f>ROUND(I268*H268,2)</f>
        <v>0</v>
      </c>
      <c r="BL268" s="17" t="s">
        <v>443</v>
      </c>
      <c r="BM268" s="191" t="s">
        <v>451</v>
      </c>
    </row>
    <row r="269" spans="1:47" s="2" customFormat="1" ht="19.5">
      <c r="A269" s="34"/>
      <c r="B269" s="35"/>
      <c r="C269" s="36"/>
      <c r="D269" s="195" t="s">
        <v>335</v>
      </c>
      <c r="E269" s="36"/>
      <c r="F269" s="235" t="s">
        <v>452</v>
      </c>
      <c r="G269" s="36"/>
      <c r="H269" s="36"/>
      <c r="I269" s="236"/>
      <c r="J269" s="36"/>
      <c r="K269" s="36"/>
      <c r="L269" s="39"/>
      <c r="M269" s="237"/>
      <c r="N269" s="238"/>
      <c r="O269" s="71"/>
      <c r="P269" s="71"/>
      <c r="Q269" s="71"/>
      <c r="R269" s="71"/>
      <c r="S269" s="71"/>
      <c r="T269" s="72"/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335</v>
      </c>
      <c r="AU269" s="17" t="s">
        <v>80</v>
      </c>
    </row>
    <row r="270" spans="1:65" s="2" customFormat="1" ht="14.45" customHeight="1">
      <c r="A270" s="34"/>
      <c r="B270" s="35"/>
      <c r="C270" s="181" t="s">
        <v>453</v>
      </c>
      <c r="D270" s="181" t="s">
        <v>122</v>
      </c>
      <c r="E270" s="182" t="s">
        <v>454</v>
      </c>
      <c r="F270" s="183" t="s">
        <v>455</v>
      </c>
      <c r="G270" s="184" t="s">
        <v>442</v>
      </c>
      <c r="H270" s="185">
        <v>1</v>
      </c>
      <c r="I270" s="186"/>
      <c r="J270" s="185">
        <f>ROUND(I270*H270,2)</f>
        <v>0</v>
      </c>
      <c r="K270" s="183" t="s">
        <v>1</v>
      </c>
      <c r="L270" s="39"/>
      <c r="M270" s="239" t="s">
        <v>1</v>
      </c>
      <c r="N270" s="240" t="s">
        <v>40</v>
      </c>
      <c r="O270" s="241"/>
      <c r="P270" s="242">
        <f>O270*H270</f>
        <v>0</v>
      </c>
      <c r="Q270" s="242">
        <v>0</v>
      </c>
      <c r="R270" s="242">
        <f>Q270*H270</f>
        <v>0</v>
      </c>
      <c r="S270" s="242">
        <v>0</v>
      </c>
      <c r="T270" s="243">
        <f>S270*H270</f>
        <v>0</v>
      </c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1" t="s">
        <v>443</v>
      </c>
      <c r="AT270" s="191" t="s">
        <v>122</v>
      </c>
      <c r="AU270" s="191" t="s">
        <v>80</v>
      </c>
      <c r="AY270" s="17" t="s">
        <v>120</v>
      </c>
      <c r="BE270" s="192">
        <f>IF(N270="základní",J270,0)</f>
        <v>0</v>
      </c>
      <c r="BF270" s="192">
        <f>IF(N270="snížená",J270,0)</f>
        <v>0</v>
      </c>
      <c r="BG270" s="192">
        <f>IF(N270="zákl. přenesená",J270,0)</f>
        <v>0</v>
      </c>
      <c r="BH270" s="192">
        <f>IF(N270="sníž. přenesená",J270,0)</f>
        <v>0</v>
      </c>
      <c r="BI270" s="192">
        <f>IF(N270="nulová",J270,0)</f>
        <v>0</v>
      </c>
      <c r="BJ270" s="17" t="s">
        <v>80</v>
      </c>
      <c r="BK270" s="192">
        <f>ROUND(I270*H270,2)</f>
        <v>0</v>
      </c>
      <c r="BL270" s="17" t="s">
        <v>443</v>
      </c>
      <c r="BM270" s="191" t="s">
        <v>456</v>
      </c>
    </row>
    <row r="271" spans="1:31" s="2" customFormat="1" ht="6.95" customHeight="1">
      <c r="A271" s="34"/>
      <c r="B271" s="54"/>
      <c r="C271" s="55"/>
      <c r="D271" s="55"/>
      <c r="E271" s="55"/>
      <c r="F271" s="55"/>
      <c r="G271" s="55"/>
      <c r="H271" s="55"/>
      <c r="I271" s="55"/>
      <c r="J271" s="55"/>
      <c r="K271" s="55"/>
      <c r="L271" s="39"/>
      <c r="M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</row>
  </sheetData>
  <sheetProtection algorithmName="SHA-512" hashValue="VBdJ22KGiqH37Uj1NYQ63iU/IzAEQzZHLm/8p0wSn9WY4WEqXYoTNfpkv8AP6LZVUCQuVXklqbiLMZ4kjo8vcw==" saltValue="4O9JExVJSUtG29cyzLXt0XTd8th/6upxpAoKEF59dkKBK+By/tHzwsyOt6sOQWBa1yrR3aLBtjUh3IMQ3us/Ug==" spinCount="100000" sheet="1" objects="1" scenarios="1" formatColumns="0" formatRows="0" autoFilter="0"/>
  <autoFilter ref="C127:K270"/>
  <mergeCells count="6">
    <mergeCell ref="L2:V2"/>
    <mergeCell ref="E7:H7"/>
    <mergeCell ref="E16:H16"/>
    <mergeCell ref="E25:H25"/>
    <mergeCell ref="E85:H85"/>
    <mergeCell ref="E120:H120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SN-PC\SN</dc:creator>
  <cp:keywords/>
  <dc:description/>
  <cp:lastModifiedBy>SN</cp:lastModifiedBy>
  <dcterms:created xsi:type="dcterms:W3CDTF">2020-10-20T09:59:16Z</dcterms:created>
  <dcterms:modified xsi:type="dcterms:W3CDTF">2020-10-20T09:59:36Z</dcterms:modified>
  <cp:category/>
  <cp:version/>
  <cp:contentType/>
  <cp:contentStatus/>
</cp:coreProperties>
</file>