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9040" windowHeight="15840" activeTab="0"/>
  </bookViews>
  <sheets>
    <sheet name="Rekapitulace stavby" sheetId="1" r:id="rId1"/>
    <sheet name="A - Dopravní část -  osa 1" sheetId="2" r:id="rId2"/>
    <sheet name="B - Dopravní část -  osa 2" sheetId="3" r:id="rId3"/>
    <sheet name="C - VRN" sheetId="4" r:id="rId4"/>
  </sheets>
  <definedNames>
    <definedName name="_xlnm._FilterDatabase" localSheetId="1" hidden="1">'A - Dopravní část -  osa 1'!$C$132:$K$570</definedName>
    <definedName name="_xlnm._FilterDatabase" localSheetId="2" hidden="1">'B - Dopravní část -  osa 2'!$C$130:$K$440</definedName>
    <definedName name="_xlnm._FilterDatabase" localSheetId="3" hidden="1">'C - VRN'!$C$122:$K$161</definedName>
    <definedName name="_xlnm.Print_Area" localSheetId="1">'A - Dopravní část -  osa 1'!$C$4:$J$76,'A - Dopravní část -  osa 1'!$C$82:$J$114,'A - Dopravní část -  osa 1'!$C$120:$K$570</definedName>
    <definedName name="_xlnm.Print_Area" localSheetId="2">'B - Dopravní část -  osa 2'!$C$4:$J$76,'B - Dopravní část -  osa 2'!$C$82:$J$112,'B - Dopravní část -  osa 2'!$C$118:$K$440</definedName>
    <definedName name="_xlnm.Print_Area" localSheetId="3">'C - VRN'!$C$4:$J$76,'C - VRN'!$C$82:$J$104,'C - VRN'!$C$110:$K$161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'A - Dopravní část -  osa 1'!$132:$132</definedName>
    <definedName name="_xlnm.Print_Titles" localSheetId="2">'B - Dopravní část -  osa 2'!$130:$130</definedName>
    <definedName name="_xlnm.Print_Titles" localSheetId="3">'C - VRN'!$122:$122</definedName>
  </definedNames>
  <calcPr calcId="191029"/>
  <extLst/>
</workbook>
</file>

<file path=xl/sharedStrings.xml><?xml version="1.0" encoding="utf-8"?>
<sst xmlns="http://schemas.openxmlformats.org/spreadsheetml/2006/main" count="8981" uniqueCount="1054">
  <si>
    <t>Export Komplet</t>
  </si>
  <si>
    <t/>
  </si>
  <si>
    <t>2.0</t>
  </si>
  <si>
    <t>ZAMOK</t>
  </si>
  <si>
    <t>False</t>
  </si>
  <si>
    <t>{ddda7936-de82-4321-ad21-7062df108582}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</si>
  <si>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</si>
  <si>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</si>
  <si>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</si>
  <si>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</si>
  <si>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</si>
  <si>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</si>
  <si>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</si>
  <si>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</si>
  <si>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VT21-17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</si>
  <si>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</si>
  <si>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</si>
  <si>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Nejdek, rekonstrukce komunikace ulice Limnická</t>
  </si>
  <si>
    <t>KSO:</t>
  </si>
  <si>
    <t>CC-CZ:</t>
  </si>
  <si>
    <t>Místo:</t>
  </si>
  <si>
    <t xml:space="preserve"> </t>
  </si>
  <si>
    <t>Datum:</t>
  </si>
  <si>
    <t>26. 8. 2021</t>
  </si>
  <si>
    <t>Zadavatel:</t>
  </si>
  <si>
    <t>IČ:</t>
  </si>
  <si>
    <t>Mú Nejdek</t>
  </si>
  <si>
    <t>DIČ:</t>
  </si>
  <si>
    <t>Uchazeč:</t>
  </si>
  <si>
    <t>Vyplň údaj</t>
  </si>
  <si>
    <t>Projektant:</t>
  </si>
  <si>
    <t>DPT projekty Ostrov s.r.o</t>
  </si>
  <si>
    <t>True</t>
  </si>
  <si>
    <t>Zpracovatel:</t>
  </si>
  <si>
    <t>Tomanová Ing.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</si>
  <si>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</si>
  <si>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</si>
  <si>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</si>
  <si>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</si>
  <si>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</si>
  <si>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</si>
  <si>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</si>
  <si>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</si>
  <si>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</si>
  <si>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</si>
  <si>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</si>
  <si>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</si>
  <si>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</si>
  <si>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</si>
  <si>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</si>
  <si>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</si>
  <si>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</si>
  <si>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</si>
  <si>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</si>
  <si>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</si>
  <si>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</si>
  <si>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</si>
  <si>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</si>
  <si>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</si>
  <si>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</si>
  <si>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</si>
  <si>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</si>
  <si>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</si>
  <si>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</si>
  <si>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</si>
  <si>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</si>
  <si>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</si>
  <si>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</si>
  <si>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</si>
  <si>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</si>
  <si>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</si>
  <si>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</si>
  <si>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</si>
  <si>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</si>
  <si>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</si>
  <si>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</si>
  <si>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</si>
  <si>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</si>
  <si>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</si>
  <si>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</si>
  <si>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</si>
  <si>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</si>
  <si>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Dopravní část -  osa 1</t>
  </si>
  <si>
    <t>STA</t>
  </si>
  <si>
    <t>1</t>
  </si>
  <si>
    <t>{79c276a0-1513-4136-bcfc-6a6a0876c2fc}</t>
  </si>
  <si>
    <t>2</t>
  </si>
  <si>
    <t>B</t>
  </si>
  <si>
    <t>Dopravní část -  osa 2</t>
  </si>
  <si>
    <t>{90f9fc20-0cc0-4839-8c06-e3157bc85e75}</t>
  </si>
  <si>
    <t>C</t>
  </si>
  <si>
    <t>VRN</t>
  </si>
  <si>
    <t>{4ac49b71-52d1-42a6-98d5-1821be799438}</t>
  </si>
  <si>
    <t>KRYCÍ LIST SOUPISU PRACÍ</t>
  </si>
  <si>
    <t>Objekt:</t>
  </si>
  <si>
    <t>A - Dopravní část -  osa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</si>
  <si>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</si>
  <si>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</si>
  <si>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</si>
  <si>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</si>
  <si>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</si>
  <si>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</si>
  <si>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</si>
  <si>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</si>
  <si>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21 - Zakládání - úprava podloží a základové spáry, zlepšování vlastností hornin</t>
  </si>
  <si>
    <t xml:space="preserve">    45 - Podkladní a vedlejší konstrukce kromě vozovek a železničního svršku</t>
  </si>
  <si>
    <t xml:space="preserve">    5.1 - Konstrukce živičné komunikace</t>
  </si>
  <si>
    <t xml:space="preserve">    5.2 - Konstrukce štěrkové vozovky</t>
  </si>
  <si>
    <t xml:space="preserve">    5.3 - Konstrukce chodníku - dlažba</t>
  </si>
  <si>
    <t xml:space="preserve">    5.4 - Sanace</t>
  </si>
  <si>
    <t xml:space="preserve">    5.5 - Komunikace pozemní - ostatní plochy</t>
  </si>
  <si>
    <t xml:space="preserve">    8 - Trubní vedení</t>
  </si>
  <si>
    <t xml:space="preserve">    91 - Doplňující konstrukce a práce pozemních komunikací, letišť a ploch</t>
  </si>
  <si>
    <t xml:space="preserve">    96 - Bourání konstrukcí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</si>
  <si>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</si>
  <si>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</si>
  <si>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</si>
  <si>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</si>
  <si>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</si>
  <si>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</si>
  <si>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</si>
  <si>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</si>
  <si>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</si>
  <si>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</si>
  <si>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</si>
  <si>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</si>
  <si>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</si>
  <si>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</si>
  <si>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</si>
  <si>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</si>
  <si>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</si>
  <si>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</si>
  <si>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</si>
  <si>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</si>
  <si>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</si>
  <si>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</si>
  <si>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122252206</t>
  </si>
  <si>
    <t>Odkopávky a prokopávky nezapažené pro silnice a dálnice v hornině třídy těžitelnosti I objem do 5000 m3 strojně</t>
  </si>
  <si>
    <t>m3</t>
  </si>
  <si>
    <t>CS ÚRS 2021 01</t>
  </si>
  <si>
    <t>4</t>
  </si>
  <si>
    <t>586539311</t>
  </si>
  <si>
    <t>VV</t>
  </si>
  <si>
    <t>předpoklad zatřídění zeminy : 40% tř.3,  50% tř.5,   10% tř.5</t>
  </si>
  <si>
    <t>dle specifikace v TZ</t>
  </si>
  <si>
    <t>odkopávky</t>
  </si>
  <si>
    <t>1220,0*0,4</t>
  </si>
  <si>
    <t>méně vrstva štěrků a štěrkodrtí pod frézovaným živičným krytem v tl.150 mm</t>
  </si>
  <si>
    <t>pol.113107222</t>
  </si>
  <si>
    <t>-800,0*0,15*0,4</t>
  </si>
  <si>
    <t>odkopávky pro sanaci pláně</t>
  </si>
  <si>
    <t>460,0*0,4</t>
  </si>
  <si>
    <t>Součet</t>
  </si>
  <si>
    <t>Cena položky zahrnuje příplatek na lepivost.</t>
  </si>
  <si>
    <t>122452206</t>
  </si>
  <si>
    <t>Odkopávky a prokopávky nezapažené pro silnice a dálnice v hornině třídy těžitelnosti II objem do 5000 m3 strojně</t>
  </si>
  <si>
    <t>-405241640</t>
  </si>
  <si>
    <t>1220,0*(0,5+0,1)</t>
  </si>
  <si>
    <t>-800,0*0,15*(0,5+0,1)</t>
  </si>
  <si>
    <t>460,0*(0,5+0,1)</t>
  </si>
  <si>
    <t>3</t>
  </si>
  <si>
    <t>129001101</t>
  </si>
  <si>
    <t>Příplatek za ztížení odkopávky nebo prokopávky v blízkosti inženýrských sítí</t>
  </si>
  <si>
    <t>-587543830</t>
  </si>
  <si>
    <t>1560,0*0,05</t>
  </si>
  <si>
    <t>171152101</t>
  </si>
  <si>
    <t>Uložení sypaniny z hornin soudržných do násypů zhutněných silnic a dálnic</t>
  </si>
  <si>
    <t>-2127224190</t>
  </si>
  <si>
    <t>dle TZ</t>
  </si>
  <si>
    <t>50,0</t>
  </si>
  <si>
    <t>5</t>
  </si>
  <si>
    <t>132251104</t>
  </si>
  <si>
    <t>Hloubení rýh nezapažených  š do 800 mm v hornině třídy těžitelnosti I, skupiny 3 objem přes 100 m3 strojně</t>
  </si>
  <si>
    <t>-2143354850</t>
  </si>
  <si>
    <t>výkop pro drenáž pod úrovní pláně</t>
  </si>
  <si>
    <t>0,7*0,5*(520+50)*0,4+0,2</t>
  </si>
  <si>
    <t>6</t>
  </si>
  <si>
    <t>132351104</t>
  </si>
  <si>
    <t>Hloubení rýh nezapažených  š do 800 mm v hornině třídy těžitelnosti II, skupiny 4 objem přes 100 m3 strojně</t>
  </si>
  <si>
    <t>-1296866056</t>
  </si>
  <si>
    <t>0,7*0,5*(520+50)*0,5+0,25</t>
  </si>
  <si>
    <t>7</t>
  </si>
  <si>
    <t>132451104</t>
  </si>
  <si>
    <t>Hloubení rýh nezapažených  š do 800 mm v hornině třídy těžitelnosti II, skupiny 5 objem přes 100 m3 strojně</t>
  </si>
  <si>
    <t>346123540</t>
  </si>
  <si>
    <t>0,7*0,5*(520+50)*0,1+0,05</t>
  </si>
  <si>
    <t>8</t>
  </si>
  <si>
    <t>132254204</t>
  </si>
  <si>
    <t>Hloubení zapažených rýh š do 2000 mm v hornině třídy těžitelnosti I, skupiny 3 objem do 500 m3</t>
  </si>
  <si>
    <t>1849307535</t>
  </si>
  <si>
    <t>pro přípojky odvodnění vpustí a žlábků  (pr.hl.1200 mm)</t>
  </si>
  <si>
    <t>1,1*1,2*65,0*0,4+0,68</t>
  </si>
  <si>
    <t>Cena položky zahrnuje příplatek na lepivost a svislý přesun.</t>
  </si>
  <si>
    <t>9</t>
  </si>
  <si>
    <t>132354204</t>
  </si>
  <si>
    <t>Hloubení zapažených rýh š do 2000 mm v hornině třídy těžitelnosti II, skupiny 4 objem do 500 m3</t>
  </si>
  <si>
    <t>-328072012</t>
  </si>
  <si>
    <t>pro přípojky odvodnění vpustí a žlábků (pr.hl.1200 mm)</t>
  </si>
  <si>
    <t>1,1*1,2*65,0*0,5+0,1</t>
  </si>
  <si>
    <t>10</t>
  </si>
  <si>
    <t>132454204</t>
  </si>
  <si>
    <t>Hloubení zapažených rýh š do 2000 mm v hornině třídy těžitelnosti II, skupiny 5 objem do 500 m3</t>
  </si>
  <si>
    <t>-879691023</t>
  </si>
  <si>
    <t>1,1*1,2*65,0*0,1+0,42</t>
  </si>
  <si>
    <t>11</t>
  </si>
  <si>
    <t>151101101</t>
  </si>
  <si>
    <t>Zřízení příložného pažení a rozepření stěn rýh hl do 2 m</t>
  </si>
  <si>
    <t>m2</t>
  </si>
  <si>
    <t>1619190682</t>
  </si>
  <si>
    <t>přípojky odvodnění DN 150 mm, prům.hl.1500 mm</t>
  </si>
  <si>
    <t>předpoklad - cca 30% rýh bude nutno pažit</t>
  </si>
  <si>
    <t>2*1,5*65,0*0,3+0,5</t>
  </si>
  <si>
    <t>12</t>
  </si>
  <si>
    <t>151101111</t>
  </si>
  <si>
    <t>Odstranění příložného pažení a rozepření stěn rýh hl do 2 m</t>
  </si>
  <si>
    <t>2069817476</t>
  </si>
  <si>
    <t>13</t>
  </si>
  <si>
    <t>162451106</t>
  </si>
  <si>
    <t>Vodorovné přemístění do 2000 m výkopku/sypaniny z horniny třídy těžitelnosti I, skupiny 1 až 3</t>
  </si>
  <si>
    <t>-2052349517</t>
  </si>
  <si>
    <t>vykopaná zemina vhodná k hutněnému zásypu rýh - pol.174151101</t>
  </si>
  <si>
    <t>na skládku (meziskládku) investora</t>
  </si>
  <si>
    <t>47,0</t>
  </si>
  <si>
    <t>ze skládky (meziskládky ke zpětnému zásypu rýh na stavbě</t>
  </si>
  <si>
    <t>Mezisoučet A</t>
  </si>
  <si>
    <t>vykopaná zemina vhodná k hutněným násypům - pol.171152101</t>
  </si>
  <si>
    <t>ze skládky (meziskládky ke zpětnému hutněnému násypu na stavbě</t>
  </si>
  <si>
    <t>Mezisoučet B</t>
  </si>
  <si>
    <t>14</t>
  </si>
  <si>
    <t>162751117</t>
  </si>
  <si>
    <t>Vodorovné přemístění do 10000 m výkopku/sypaniny z horniny třídy těžitelnosti I, skupiny 1 až 3</t>
  </si>
  <si>
    <t>-764477302</t>
  </si>
  <si>
    <t xml:space="preserve">odvoz přebytečné zeminy na placenou skládku </t>
  </si>
  <si>
    <t>výkop - pol.122252206+132251104+132254204</t>
  </si>
  <si>
    <t>624,0+80,0+35,0</t>
  </si>
  <si>
    <t>výkop rýh pro kabelové chráničky</t>
  </si>
  <si>
    <t>0,35*0,4*310,0+0,6</t>
  </si>
  <si>
    <t>méně pol.162451106  50%</t>
  </si>
  <si>
    <t>-194,0*0,5</t>
  </si>
  <si>
    <t>162751119</t>
  </si>
  <si>
    <t>Příplatek k vodorovnému přemístění výkopku/sypaniny z horniny třídy těžitelnosti I, skupiny 1 až 3 ZKD 1000 m přes 10000 m</t>
  </si>
  <si>
    <t>1960764526</t>
  </si>
  <si>
    <t>celkem 19 km</t>
  </si>
  <si>
    <t>686,0*(19-1)</t>
  </si>
  <si>
    <t>16</t>
  </si>
  <si>
    <t>162751137</t>
  </si>
  <si>
    <t>Vodorovné přemístění do 10000 m výkopku/sypaniny z horniny třídy těžitelnosti II, skupiny 4 a 5</t>
  </si>
  <si>
    <t>1899399900</t>
  </si>
  <si>
    <t>výkop - pol.122452206+132351104+132451104</t>
  </si>
  <si>
    <t>936,0+100,0+20,0</t>
  </si>
  <si>
    <t>pol.132354204+132454204</t>
  </si>
  <si>
    <t>43,0+9,0</t>
  </si>
  <si>
    <t>17</t>
  </si>
  <si>
    <t>162751139</t>
  </si>
  <si>
    <t>Příplatek k vodorovnému přemístění výkopku/sypaniny z horniny třídy těžitelnosti II, skupiny 4 a 5 ZKD 1000 m přes 10000 m</t>
  </si>
  <si>
    <t>-473932346</t>
  </si>
  <si>
    <t>1108,0*(19-1)</t>
  </si>
  <si>
    <t>18</t>
  </si>
  <si>
    <t>171201201</t>
  </si>
  <si>
    <t>Uložení sypaniny na skládky nebo meziskládky</t>
  </si>
  <si>
    <t>328783589</t>
  </si>
  <si>
    <t>pol.162751117+132751137</t>
  </si>
  <si>
    <t>686,0+1108,0</t>
  </si>
  <si>
    <t>19</t>
  </si>
  <si>
    <t>17120120R</t>
  </si>
  <si>
    <t>Poplatek za uložení stavebního odpadu - zeminy a kameniva na skládce</t>
  </si>
  <si>
    <t>t</t>
  </si>
  <si>
    <t>-1180889767</t>
  </si>
  <si>
    <t>pol.171201201</t>
  </si>
  <si>
    <t>1794,0*2,0</t>
  </si>
  <si>
    <t>20</t>
  </si>
  <si>
    <t>174151101</t>
  </si>
  <si>
    <t>Zásyp jam, šachet rýh nebo kolem objektů sypaninou se zhutněním</t>
  </si>
  <si>
    <t>551888485</t>
  </si>
  <si>
    <t>přípojky odvodnění vpustí a žlábků</t>
  </si>
  <si>
    <t>zásyp původní přetříděnou zeminou vhodnou pro hutněné zásypy</t>
  </si>
  <si>
    <t>výkop - pol.132254204+132354204+132454204+</t>
  </si>
  <si>
    <t>35,0+43,0+9,0</t>
  </si>
  <si>
    <t>méně lože - pol.451573111</t>
  </si>
  <si>
    <t>-10,0</t>
  </si>
  <si>
    <t>méně obsyp pískem</t>
  </si>
  <si>
    <t>pol.175151101 mezisoučet A</t>
  </si>
  <si>
    <t>-30,0</t>
  </si>
  <si>
    <t>17411000R</t>
  </si>
  <si>
    <t xml:space="preserve">Příplatek za přetřídění sypaniny </t>
  </si>
  <si>
    <t>-94779391</t>
  </si>
  <si>
    <t>pol.174151101</t>
  </si>
  <si>
    <t>zásyp původní přetříděnou zeminou vhodnou pro hutněné násypy</t>
  </si>
  <si>
    <t>pol.171152101</t>
  </si>
  <si>
    <t>22</t>
  </si>
  <si>
    <t>175151101</t>
  </si>
  <si>
    <t>Obsypání potrubí strojně sypaninou bez prohození, uloženou do 3 m</t>
  </si>
  <si>
    <t>-1231791355</t>
  </si>
  <si>
    <t>obsyp pískem</t>
  </si>
  <si>
    <t>přípojky vpustí a žlabů</t>
  </si>
  <si>
    <t>1,0*(0,16+0,3)*65,0+0,1</t>
  </si>
  <si>
    <t>méně potrubí</t>
  </si>
  <si>
    <t>-3,14*0,08*0,08*65,0</t>
  </si>
  <si>
    <t>0,006</t>
  </si>
  <si>
    <t>23</t>
  </si>
  <si>
    <t>M</t>
  </si>
  <si>
    <t>58331351</t>
  </si>
  <si>
    <t>kamenivo těžené drobné frakce 0/4</t>
  </si>
  <si>
    <t>-1527279383</t>
  </si>
  <si>
    <t>hutnění 10%, ztratné 1%</t>
  </si>
  <si>
    <t>dodávka, doprava písku k pol.175151101</t>
  </si>
  <si>
    <t>28,7*1,8*1,11+0,057</t>
  </si>
  <si>
    <t>24</t>
  </si>
  <si>
    <t>181252301</t>
  </si>
  <si>
    <t>Úprava pláně pro silnice a dálnice na násypech bez zhutnění</t>
  </si>
  <si>
    <t>1663828968</t>
  </si>
  <si>
    <t>plochy dotčené stavbou, které se osejí trávou</t>
  </si>
  <si>
    <t>620,0</t>
  </si>
  <si>
    <t>25</t>
  </si>
  <si>
    <t>181152302</t>
  </si>
  <si>
    <t>Úprava pláně pro silnice a dálnice v zářezech se zhutněním</t>
  </si>
  <si>
    <t>-898649587</t>
  </si>
  <si>
    <t>26</t>
  </si>
  <si>
    <t>181351113</t>
  </si>
  <si>
    <t>Rozprostření ornice tl vrstvy do 200 mm pl přes 500 m2 v rovině nebo ve svahu do 1:5 strojně</t>
  </si>
  <si>
    <t>473512948</t>
  </si>
  <si>
    <t>nezpevněné plochy , tl.100 mm</t>
  </si>
  <si>
    <t>27</t>
  </si>
  <si>
    <t>10364101R</t>
  </si>
  <si>
    <t>zemina pro terénní úpravy -  ornice</t>
  </si>
  <si>
    <t>-861236336</t>
  </si>
  <si>
    <t>ztratné 1%</t>
  </si>
  <si>
    <t>dodávka, doprava k pol.181351103</t>
  </si>
  <si>
    <t>620,0*0,1*1,5*1,01+0,07</t>
  </si>
  <si>
    <t>28</t>
  </si>
  <si>
    <t>181411131</t>
  </si>
  <si>
    <t>Založení parkového trávníku výsevem plochy do 1000 m2 v rovině a ve svahu do 1:5</t>
  </si>
  <si>
    <t>-1038542745</t>
  </si>
  <si>
    <t xml:space="preserve">nezpevněné plochy </t>
  </si>
  <si>
    <t>29</t>
  </si>
  <si>
    <t>005724100</t>
  </si>
  <si>
    <t>osivo směs travní parková</t>
  </si>
  <si>
    <t>kg</t>
  </si>
  <si>
    <t>1337917792</t>
  </si>
  <si>
    <t>ztratné 3%</t>
  </si>
  <si>
    <t>množství dle ceníkové přílohy</t>
  </si>
  <si>
    <t>620,0*0,02*1,03+0,228</t>
  </si>
  <si>
    <t>30</t>
  </si>
  <si>
    <t>185804312</t>
  </si>
  <si>
    <t>Zalití rostlin vodou plocha přes 20 m2</t>
  </si>
  <si>
    <t>-762104657</t>
  </si>
  <si>
    <t>pol.181411131</t>
  </si>
  <si>
    <t>620,0*10*0,001</t>
  </si>
  <si>
    <t>31</t>
  </si>
  <si>
    <t>185851121</t>
  </si>
  <si>
    <t>Dovoz vody pro zálivku rostlin za vzdálenost do 1000 m</t>
  </si>
  <si>
    <t>-616494568</t>
  </si>
  <si>
    <t>32</t>
  </si>
  <si>
    <t>185851129</t>
  </si>
  <si>
    <t>Příplatek k dovozu vody pro zálivku rostlin do 1000 m ZKD 1000 m</t>
  </si>
  <si>
    <t>2044159455</t>
  </si>
  <si>
    <t>celkem5 km</t>
  </si>
  <si>
    <t>6,2*(5-1)</t>
  </si>
  <si>
    <t>Zemní práce - přípravné a přidružené práce</t>
  </si>
  <si>
    <t>33</t>
  </si>
  <si>
    <t>113154264</t>
  </si>
  <si>
    <t>Frézování živičného krytu tl 100 mm pruh š 2 m pl do 1000 m2 s překážkami v trase</t>
  </si>
  <si>
    <t>466273094</t>
  </si>
  <si>
    <t>34</t>
  </si>
  <si>
    <t>113107242</t>
  </si>
  <si>
    <t>Odstranění podkladu živičného tl 100 mm strojně pl přes 200 m2</t>
  </si>
  <si>
    <t>43469744</t>
  </si>
  <si>
    <t>35</t>
  </si>
  <si>
    <t>113107222</t>
  </si>
  <si>
    <t>Odstranění podkladu z kameniva drceného tl 200 mm strojně pl přes 200 m2</t>
  </si>
  <si>
    <t>-673007426</t>
  </si>
  <si>
    <t>podkladní vrstvy v tl.150 mm pod odfrézovanou živičnou vrstvou</t>
  </si>
  <si>
    <t>- štěrky, štěrkodrtě - odvezou se na skládku investora</t>
  </si>
  <si>
    <t>800,0</t>
  </si>
  <si>
    <t>36</t>
  </si>
  <si>
    <t>113107330</t>
  </si>
  <si>
    <t>Odstranění podkladu z betonu prostého tl 100 mm strojně pl do 50 m2</t>
  </si>
  <si>
    <t>-734646237</t>
  </si>
  <si>
    <t>Zakládání - úprava podloží a základové spáry, zlepšování vlastností hornin</t>
  </si>
  <si>
    <t>37</t>
  </si>
  <si>
    <t>212752403</t>
  </si>
  <si>
    <t>Trativod z drenážních trubek korugovaných PE-HD SN 8 perforace 360° včetně lože otevřený výkop DN 200 pro liniové stavby</t>
  </si>
  <si>
    <t>m</t>
  </si>
  <si>
    <t>-1580129682</t>
  </si>
  <si>
    <t>38</t>
  </si>
  <si>
    <t>212752404</t>
  </si>
  <si>
    <t>Trativod z drenážních trubek korugovaných PE-HD SN 8 perforace 360° včetně lože otevřený výkop DN 250 pro liniové stavby</t>
  </si>
  <si>
    <t>-994574663</t>
  </si>
  <si>
    <t>39</t>
  </si>
  <si>
    <t>211561111</t>
  </si>
  <si>
    <t>Výplň odvodňovacích žeber nebo trativodů kamenivem hrubým drceným frakce 4 až 16 mm</t>
  </si>
  <si>
    <t>928659828</t>
  </si>
  <si>
    <t>0,7*0,5*(520+50)</t>
  </si>
  <si>
    <t>0,35*0,4*(520+50)</t>
  </si>
  <si>
    <t>méně trubky</t>
  </si>
  <si>
    <t>-3,14*0,1*0,1*520</t>
  </si>
  <si>
    <t>-3,14*0,125*0,125*50,0</t>
  </si>
  <si>
    <t>méně lože</t>
  </si>
  <si>
    <t>-0,1*0,7*(520+50)</t>
  </si>
  <si>
    <t>0,381</t>
  </si>
  <si>
    <t>45</t>
  </si>
  <si>
    <t>Podkladní a vedlejší konstrukce kromě vozovek a železničního svršku</t>
  </si>
  <si>
    <t>40</t>
  </si>
  <si>
    <t>451573111</t>
  </si>
  <si>
    <t>Lože pod potrubí otevřený výkop ze štěrkopísku</t>
  </si>
  <si>
    <t>-1291394080</t>
  </si>
  <si>
    <t>0,15*1,0*65,0</t>
  </si>
  <si>
    <t>0,25</t>
  </si>
  <si>
    <t>41</t>
  </si>
  <si>
    <t>464531111</t>
  </si>
  <si>
    <t>Pohoz z hrubého drceného kamenivo zrno 32 až 63 mm z terénu</t>
  </si>
  <si>
    <t>237612671</t>
  </si>
  <si>
    <t>vyústění drenáže</t>
  </si>
  <si>
    <t>0,5</t>
  </si>
  <si>
    <t>5.1</t>
  </si>
  <si>
    <t>Konstrukce živičné komunikace</t>
  </si>
  <si>
    <t>42</t>
  </si>
  <si>
    <t>577134121</t>
  </si>
  <si>
    <t>Asfaltový beton vrstva obrusná ACO 11 (ABS) tř. I tl 40 mm š přes 3 m z nemodifikovaného asfaltu</t>
  </si>
  <si>
    <t>-2058830440</t>
  </si>
  <si>
    <t>1450,0</t>
  </si>
  <si>
    <t>43</t>
  </si>
  <si>
    <t>573231108</t>
  </si>
  <si>
    <t>Postřik živičný spojovací ze silniční emulze v množství 0,50 kg/m2</t>
  </si>
  <si>
    <t>-107690777</t>
  </si>
  <si>
    <t>44</t>
  </si>
  <si>
    <t>565165121</t>
  </si>
  <si>
    <t>Asfaltový beton vrstva podkladní ACP 16+ (obalované kamenivo OKS) tl 80 mm š přes 3 m</t>
  </si>
  <si>
    <t>-1090833349</t>
  </si>
  <si>
    <t>573111113</t>
  </si>
  <si>
    <t>Postřik živičný infiltrační s posypem z asfaltu množství 1,5 kg/m2</t>
  </si>
  <si>
    <t>2136326895</t>
  </si>
  <si>
    <t>46</t>
  </si>
  <si>
    <t>564952111</t>
  </si>
  <si>
    <t>Podklad z mechanicky zpevněného kameniva MZK tl 150 mm</t>
  </si>
  <si>
    <t>-736475969</t>
  </si>
  <si>
    <t>rozšíření v místě krajnic</t>
  </si>
  <si>
    <t>0,15*100,0</t>
  </si>
  <si>
    <t>47</t>
  </si>
  <si>
    <t>564861111</t>
  </si>
  <si>
    <t>Podklad ze štěrkodrtě ŠD tl 200 mm</t>
  </si>
  <si>
    <t>-1416459351</t>
  </si>
  <si>
    <t>rozšíření pod obrubníky</t>
  </si>
  <si>
    <t>0,25*670,0</t>
  </si>
  <si>
    <t>0,35*100,0</t>
  </si>
  <si>
    <t>48</t>
  </si>
  <si>
    <t>919726202</t>
  </si>
  <si>
    <t>Geotextilie pro vyztužení, separaci a filtraci tkaná z PP podélná pevnost v tahu do 50 kN/m</t>
  </si>
  <si>
    <t>-667839498</t>
  </si>
  <si>
    <t>5.2</t>
  </si>
  <si>
    <t>Konstrukce štěrkové vozovky</t>
  </si>
  <si>
    <t>49</t>
  </si>
  <si>
    <t>57190710R</t>
  </si>
  <si>
    <t>Posyp hutněný krytu lomovýcm odvalem tl.50 mm a jeho "utažení"</t>
  </si>
  <si>
    <t>-90676890</t>
  </si>
  <si>
    <t>napojení na stávající stav</t>
  </si>
  <si>
    <t>60,0</t>
  </si>
  <si>
    <t>50</t>
  </si>
  <si>
    <t>564772111</t>
  </si>
  <si>
    <t>Podklad z vibrovaného štěrku VŠ tl 250 mm</t>
  </si>
  <si>
    <t>-1353171146</t>
  </si>
  <si>
    <t>vibrovaný štěrk (32-63)</t>
  </si>
  <si>
    <t>51</t>
  </si>
  <si>
    <t>564851111</t>
  </si>
  <si>
    <t>Podklad ze štěrkodrtě ŠD tl 150 mm</t>
  </si>
  <si>
    <t>1113716119</t>
  </si>
  <si>
    <t>štěrkodrť (0-32)</t>
  </si>
  <si>
    <t>pod obrubníky</t>
  </si>
  <si>
    <t>60,0*0,1</t>
  </si>
  <si>
    <t>52</t>
  </si>
  <si>
    <t>561917950</t>
  </si>
  <si>
    <t>5.3</t>
  </si>
  <si>
    <t>Konstrukce chodníku - dlažba</t>
  </si>
  <si>
    <t>53</t>
  </si>
  <si>
    <t>596211110</t>
  </si>
  <si>
    <t>Kladení zámkové dlažby komunikací pro pěší tl 60 mm skupiny A pl do 50 m2</t>
  </si>
  <si>
    <t>2114087149</t>
  </si>
  <si>
    <t xml:space="preserve"> s ložem z kameniva těženého  tl. do 30 mm</t>
  </si>
  <si>
    <t>dlažba chodníku</t>
  </si>
  <si>
    <t>5,0</t>
  </si>
  <si>
    <t>reliéfní dlažba betonová barevná (konstrastní barva k okolní ploše)</t>
  </si>
  <si>
    <t>1,0</t>
  </si>
  <si>
    <t>54</t>
  </si>
  <si>
    <t>596211114</t>
  </si>
  <si>
    <t>Příplatek za kombinaci dvou barev u kladení betonových dlažeb komunikací pro pěší tl 60 mm skupiny A</t>
  </si>
  <si>
    <t>-1060938829</t>
  </si>
  <si>
    <t>55</t>
  </si>
  <si>
    <t>5924501R</t>
  </si>
  <si>
    <t xml:space="preserve">dlažba betonová tl.60 mm přírodní </t>
  </si>
  <si>
    <t>-38141067</t>
  </si>
  <si>
    <t>dodávka, doprava , ztratné 5%</t>
  </si>
  <si>
    <t>dle pol. 596211110 mezisoučet A</t>
  </si>
  <si>
    <t>5,0*1,05+0,25</t>
  </si>
  <si>
    <t>56</t>
  </si>
  <si>
    <t>5924520R</t>
  </si>
  <si>
    <t>dlažba betonová reliéfní tl.60 mm barevná (kontrastní barva k okolní ploše)</t>
  </si>
  <si>
    <t>-1322916043</t>
  </si>
  <si>
    <t>dodávka, doprava , ztratné 10%</t>
  </si>
  <si>
    <t>dle pol. 596211110 mezisoučet B</t>
  </si>
  <si>
    <t>1,0*1,1</t>
  </si>
  <si>
    <t>57</t>
  </si>
  <si>
    <t>1706960843</t>
  </si>
  <si>
    <t>5.4</t>
  </si>
  <si>
    <t>Sanace</t>
  </si>
  <si>
    <t>58</t>
  </si>
  <si>
    <t>564871116</t>
  </si>
  <si>
    <t>Podklad ze štěrkodrtě ŠD tl. 300 mm</t>
  </si>
  <si>
    <t>-1475486983</t>
  </si>
  <si>
    <t xml:space="preserve">dle specifikace v TZ </t>
  </si>
  <si>
    <t>1510,0</t>
  </si>
  <si>
    <t>Poznámka :</t>
  </si>
  <si>
    <t xml:space="preserve">Budou prováděna kontrolní měření a sanace se provede pouze v místech, kde to bude </t>
  </si>
  <si>
    <t>nutné.  Podle skutečných naměřených hodnot modulu deformace a zkoušek ,,in situ"</t>
  </si>
  <si>
    <t>je možné tloušťku sanační vrstvy upravit.</t>
  </si>
  <si>
    <t>Výměra v rozpočtu se pouze předpokládá - vlastní sanace se bude</t>
  </si>
  <si>
    <t>fakturovat podle skutečně provedených prací.</t>
  </si>
  <si>
    <t>5.5</t>
  </si>
  <si>
    <t>Komunikace pozemní - ostatní plochy</t>
  </si>
  <si>
    <t>59</t>
  </si>
  <si>
    <t>596412313</t>
  </si>
  <si>
    <t>Kladení dlažby z betonových vegetačních dlaždic pozemních komunikací  s ložem z kameniva těženého nebo drceného tl. do 50 mm, s vyplněním spár a vegetačních otvorů, s hutněním vibrováním tl. 100 mm, bez rozlišení skupiny, pro plochy přes 300 m2</t>
  </si>
  <si>
    <t>-438183493</t>
  </si>
  <si>
    <t>zatravňovací tvárnice podél obrubníků š.400 mm</t>
  </si>
  <si>
    <t>vegetační otvory vyplněny kamenivam 8/16 mm (položka neopsahuje dodávku)</t>
  </si>
  <si>
    <t>560,0*0,4</t>
  </si>
  <si>
    <t>60</t>
  </si>
  <si>
    <t>59245031</t>
  </si>
  <si>
    <t>dlažba plošná betonová vegetační 600x400x100mm</t>
  </si>
  <si>
    <t>1572190461</t>
  </si>
  <si>
    <t>dodávka, doprava k pol.596412313, ztratné 3%</t>
  </si>
  <si>
    <t>224,0*1,03+0,28</t>
  </si>
  <si>
    <t>61</t>
  </si>
  <si>
    <t>58333651o</t>
  </si>
  <si>
    <t>kamenivo těžené hrubé frakce 8/16</t>
  </si>
  <si>
    <t>183437042</t>
  </si>
  <si>
    <t>dodávka, doprava k pol.596412313, ztratné 10%</t>
  </si>
  <si>
    <t>0,09*0,09*50*0,1*1,1*224,0*2,0</t>
  </si>
  <si>
    <t>0,042</t>
  </si>
  <si>
    <t>62</t>
  </si>
  <si>
    <t>569903311</t>
  </si>
  <si>
    <t>Zřízení zemních krajnic se zhutněním</t>
  </si>
  <si>
    <t>1013272729</t>
  </si>
  <si>
    <t>zemní krajnice š.0,75 m  (cca 0,25m3 zeminy / 1 m´krajnice</t>
  </si>
  <si>
    <t>0,25*100,0</t>
  </si>
  <si>
    <t>63</t>
  </si>
  <si>
    <t>57190711R</t>
  </si>
  <si>
    <t>Posyp krytu kamenivem drceným tl.50 mm + zaválcovat</t>
  </si>
  <si>
    <t>-69198617</t>
  </si>
  <si>
    <t>povrch zemních krajnic</t>
  </si>
  <si>
    <t>0,8*100,0</t>
  </si>
  <si>
    <t>Trubní vedení</t>
  </si>
  <si>
    <t>64</t>
  </si>
  <si>
    <t>871315221</t>
  </si>
  <si>
    <t>Kanalizační potrubí z tvrdého PVC jednovrstvé tuhost třídy SN8 DN 160</t>
  </si>
  <si>
    <t>1762013501</t>
  </si>
  <si>
    <t>odvodnění vpustí a žlabů do kanalizace - trubky DN 150</t>
  </si>
  <si>
    <t>65,0</t>
  </si>
  <si>
    <t>65</t>
  </si>
  <si>
    <t>87000100R</t>
  </si>
  <si>
    <t xml:space="preserve">Příplatek na tvarovky plastového potrubí a pomocné nespecifikované práce při napojování do stávající kanalizace </t>
  </si>
  <si>
    <t>1322867704</t>
  </si>
  <si>
    <t>včetně kolen pro napojení štěrbinového žlabu do kanalizační šachty</t>
  </si>
  <si>
    <t>66</t>
  </si>
  <si>
    <t>892312121</t>
  </si>
  <si>
    <t>Tlaková zkouška vzduchem potrubí DN 150 těsnícím vakem ucpávkovým</t>
  </si>
  <si>
    <t>úsek</t>
  </si>
  <si>
    <t>-1340976499</t>
  </si>
  <si>
    <t>67</t>
  </si>
  <si>
    <t>895941111</t>
  </si>
  <si>
    <t>Zřízení vpusti kanalizační uliční z betonových dílců typ UV-50 normální</t>
  </si>
  <si>
    <t>kus</t>
  </si>
  <si>
    <t>-1989528978</t>
  </si>
  <si>
    <t>dle specifikace prací</t>
  </si>
  <si>
    <t>68</t>
  </si>
  <si>
    <t>899204112</t>
  </si>
  <si>
    <t>Osazení mříží litinových včetně rámů a košů na bahno pro třídu zatížení D400, E600</t>
  </si>
  <si>
    <t>-1424702370</t>
  </si>
  <si>
    <t>uliční vpust</t>
  </si>
  <si>
    <t>69</t>
  </si>
  <si>
    <t>89000110R</t>
  </si>
  <si>
    <t>dodávka+ doprava kompletu prefabrikovaných betonnových dílců  pro 1 ks uliční vpusti</t>
  </si>
  <si>
    <t>-1298131296</t>
  </si>
  <si>
    <t>dodávka k pol.895941111</t>
  </si>
  <si>
    <t>70</t>
  </si>
  <si>
    <t>286619380</t>
  </si>
  <si>
    <t>mříž litinová 600/40T, 420X620 D400</t>
  </si>
  <si>
    <t>-717182679</t>
  </si>
  <si>
    <t>dodávka, doprava k pol.899204112</t>
  </si>
  <si>
    <t>71</t>
  </si>
  <si>
    <t>55241001</t>
  </si>
  <si>
    <t>koš kalový pod kruhovou mříž - těžký</t>
  </si>
  <si>
    <t>-175433562</t>
  </si>
  <si>
    <t>72</t>
  </si>
  <si>
    <t>899331111</t>
  </si>
  <si>
    <t>Výšková úprava uličního vstupu nebo vpusti do 200 mm zvýšením poklopu</t>
  </si>
  <si>
    <t>-1319246670</t>
  </si>
  <si>
    <t>rektifikace poklopů šachet s výměnou poklopu s rámem</t>
  </si>
  <si>
    <t>Srovnatelně platí i pro snížení.</t>
  </si>
  <si>
    <t>73</t>
  </si>
  <si>
    <t>899104112</t>
  </si>
  <si>
    <t>Osazení poklopů litinových nebo ocelových včetně rámů pro třídu zatížení D400, E600</t>
  </si>
  <si>
    <t>-2077947119</t>
  </si>
  <si>
    <t>výměna poklopu s rámem pří výškové rektifikaci poklopů šachet</t>
  </si>
  <si>
    <t>74</t>
  </si>
  <si>
    <t>28661935</t>
  </si>
  <si>
    <t>poklop šachtový litinový  DN 600 pro třídu zatížení D400</t>
  </si>
  <si>
    <t>-110646330</t>
  </si>
  <si>
    <t>dodávka, doprava k pol.899104112</t>
  </si>
  <si>
    <t>75</t>
  </si>
  <si>
    <t>899431111</t>
  </si>
  <si>
    <t>Výšková úprava uličního vstupu nebo vpusti do 200 mm zvýšením krycího hrnce, šoupěte nebo hydrantu</t>
  </si>
  <si>
    <t>-997086237</t>
  </si>
  <si>
    <t>rektifikace šoupat a ventilů s výměnou poklopu s rámem</t>
  </si>
  <si>
    <t>76</t>
  </si>
  <si>
    <t>899401112</t>
  </si>
  <si>
    <t>Osazení poklopů litinových šoupátkových</t>
  </si>
  <si>
    <t>1899510855</t>
  </si>
  <si>
    <t>srovnatelně i pro ventilové poklopy</t>
  </si>
  <si>
    <t>výměna poklopu s rámem při rektifikaci šoupat a ventilů</t>
  </si>
  <si>
    <t>nový poklop :</t>
  </si>
  <si>
    <t>77</t>
  </si>
  <si>
    <t>42291352R</t>
  </si>
  <si>
    <t>poklop litinový ventilový a šoupátkový pro zemní soupravy osazení do terénu a do vozovky tř.zatížení D400</t>
  </si>
  <si>
    <t>-787388434</t>
  </si>
  <si>
    <t>poklop tř. D400</t>
  </si>
  <si>
    <t>dodávka, doprava k pol.899401112</t>
  </si>
  <si>
    <t>91</t>
  </si>
  <si>
    <t>Doplňující konstrukce a práce pozemních komunikací, letišť a ploch</t>
  </si>
  <si>
    <t>78</t>
  </si>
  <si>
    <t>916131213</t>
  </si>
  <si>
    <t>Osazení silničního obrubníku betonového stojatého s boční opěrou do lože z betonu prostého</t>
  </si>
  <si>
    <t>1738422207</t>
  </si>
  <si>
    <t>betonový obrubník přímý</t>
  </si>
  <si>
    <t>660,0</t>
  </si>
  <si>
    <t>betonový obrubník obloukový - 2 ks</t>
  </si>
  <si>
    <t>2,0</t>
  </si>
  <si>
    <t>79</t>
  </si>
  <si>
    <t>59217031</t>
  </si>
  <si>
    <t>obrubník betonový silniční 1000x150x250mm</t>
  </si>
  <si>
    <t>564547797</t>
  </si>
  <si>
    <t>dodávka, doprava k pol.916131213 mezisoučet A, ztratné 2%</t>
  </si>
  <si>
    <t>660,0*1,02</t>
  </si>
  <si>
    <t>0,8</t>
  </si>
  <si>
    <t>80</t>
  </si>
  <si>
    <t>5921700R</t>
  </si>
  <si>
    <t>obrubník betonový silniční obloukový 150/250 mm R=1,0 m</t>
  </si>
  <si>
    <t>-1557586987</t>
  </si>
  <si>
    <t>dodávka, doprava k pol.916131213 mezisoučet B</t>
  </si>
  <si>
    <t>81</t>
  </si>
  <si>
    <t>916231213</t>
  </si>
  <si>
    <t>Osazení chodníkového obrubníku betonového stojatého s boční opěrou do lože z betonu prostého</t>
  </si>
  <si>
    <t>-1249217514</t>
  </si>
  <si>
    <t>obrubník 80/250/500 mm</t>
  </si>
  <si>
    <t>4,0</t>
  </si>
  <si>
    <t>82</t>
  </si>
  <si>
    <t>59217012</t>
  </si>
  <si>
    <t>obrubník betonový zahradní 500x80x250mm</t>
  </si>
  <si>
    <t>-1589411838</t>
  </si>
  <si>
    <t>dodávka, doprava k pol.916231213</t>
  </si>
  <si>
    <t>ztrané 2%</t>
  </si>
  <si>
    <t>4,0*1,02</t>
  </si>
  <si>
    <t>83</t>
  </si>
  <si>
    <t>914111111</t>
  </si>
  <si>
    <t>Montáž svislé dopravní značky do velikosti 1 m2 objímkami na sloupek nebo konzolu</t>
  </si>
  <si>
    <t>1516646655</t>
  </si>
  <si>
    <t>demontovaná dopravní značka ke zpětnému použití</t>
  </si>
  <si>
    <t>84</t>
  </si>
  <si>
    <t>914511112</t>
  </si>
  <si>
    <t>Montáž sloupku dopravních značek délky do 3,5 m s betonovým základem a patkou</t>
  </si>
  <si>
    <t>-181661238</t>
  </si>
  <si>
    <t>85</t>
  </si>
  <si>
    <t>93511400R</t>
  </si>
  <si>
    <t>Štěrbinový odvodňovací betonový žlab se základem z betonu prostého a s obetonováním rozměru DN 150 mm se spádem dna (D400-40t)</t>
  </si>
  <si>
    <t>1785283237</t>
  </si>
  <si>
    <t>montáž, dodávka, doprava</t>
  </si>
  <si>
    <t>24,25</t>
  </si>
  <si>
    <t>86</t>
  </si>
  <si>
    <t>93593010R</t>
  </si>
  <si>
    <t>Štěrbinový odvodňovací betonový žlab - díl s vpustí dl.0,5 m  pro odvodňovací žlab  DN 150 mm - montáž, dodávka, doprava</t>
  </si>
  <si>
    <t>933357763</t>
  </si>
  <si>
    <t>87</t>
  </si>
  <si>
    <t>93511411R</t>
  </si>
  <si>
    <t>Štěrbinový odvodňovací betonový žlab - čistící díl dl. 0,5 m pro odvodňovací žlab  DN 150 mm - montáž, dodávka, doprava</t>
  </si>
  <si>
    <t>1222529019</t>
  </si>
  <si>
    <t>96</t>
  </si>
  <si>
    <t>Bourání konstrukcí</t>
  </si>
  <si>
    <t>88</t>
  </si>
  <si>
    <t>899102211</t>
  </si>
  <si>
    <t>Demontáž poklopů litinových nebo ocelových včetně rámů hmotnosti přes 50 do 100 kg</t>
  </si>
  <si>
    <t>-1143287523</t>
  </si>
  <si>
    <t>výměna poklopů při rektifikaci šachet</t>
  </si>
  <si>
    <t>89</t>
  </si>
  <si>
    <t>899101211</t>
  </si>
  <si>
    <t>Demontáž poklopů litinových nebo ocelových včetně rámů hmotnosti do 50 kg</t>
  </si>
  <si>
    <t>-1243000277</t>
  </si>
  <si>
    <t>výměna poklopů při rektifikaci šoupat a ventilů</t>
  </si>
  <si>
    <t>90</t>
  </si>
  <si>
    <t>966006132</t>
  </si>
  <si>
    <t>Odstranění značek dopravních nebo orientačních se sloupky s betonovými patkami</t>
  </si>
  <si>
    <t>-662319644</t>
  </si>
  <si>
    <t>pro opětné osazení</t>
  </si>
  <si>
    <t>966008221</t>
  </si>
  <si>
    <t>Bourání betonového nebo polymerbetonového odvodňovacího žlabu š do 200 mm</t>
  </si>
  <si>
    <t>1844454489</t>
  </si>
  <si>
    <t>997</t>
  </si>
  <si>
    <t>Přesun sutě</t>
  </si>
  <si>
    <t>92</t>
  </si>
  <si>
    <t>997221551</t>
  </si>
  <si>
    <t>Vodorovná doprava suti  bez naložení, ale se složením a s hrubým urovnáním ze sypkých materiálů, na vzdálenost do 1 km</t>
  </si>
  <si>
    <t>-1678055666</t>
  </si>
  <si>
    <t>na skládku investora - 2 km</t>
  </si>
  <si>
    <t>suť pol.pol.113107222 (odd.11)</t>
  </si>
  <si>
    <t>232,0</t>
  </si>
  <si>
    <t>odfrézovaná živičná vrstva komunikace</t>
  </si>
  <si>
    <t>suť pol.113154264 (odd.11)</t>
  </si>
  <si>
    <t>184,0</t>
  </si>
  <si>
    <t>na placenou skládku - 19 km</t>
  </si>
  <si>
    <t>suť pol.113107242 (odd.11)</t>
  </si>
  <si>
    <t>129,8</t>
  </si>
  <si>
    <t>suť pol.113107330 (odd.11)</t>
  </si>
  <si>
    <t>3,6</t>
  </si>
  <si>
    <t>93</t>
  </si>
  <si>
    <t>997221559</t>
  </si>
  <si>
    <t>Příplatek ZKD 1 km u vodorovné dopravy suti ze sypkých materiálů</t>
  </si>
  <si>
    <t>-933324982</t>
  </si>
  <si>
    <t>pol.997221551 mezisoučet A</t>
  </si>
  <si>
    <t>416,0*(2-1)</t>
  </si>
  <si>
    <t>pol.997221551 mezisoučet B</t>
  </si>
  <si>
    <t>133,4*(19-1)</t>
  </si>
  <si>
    <t>94</t>
  </si>
  <si>
    <t>997221571</t>
  </si>
  <si>
    <t>Vodorovná doprava vybouraných hmot do 1 km</t>
  </si>
  <si>
    <t>1986485070</t>
  </si>
  <si>
    <t>suť odd. 96</t>
  </si>
  <si>
    <t>9,132</t>
  </si>
  <si>
    <t>95</t>
  </si>
  <si>
    <t>997221579</t>
  </si>
  <si>
    <t>Příplatek ZKD 1 km u vodorovné dopravy vybouraných hmot</t>
  </si>
  <si>
    <t>-1496238091</t>
  </si>
  <si>
    <t>9,132*(19-1)</t>
  </si>
  <si>
    <t>99722186R</t>
  </si>
  <si>
    <t>Poplatek za uložení stavebního odpadu na recyklační skládce (skládkovné) z prostého betonu pod kódem 17 01 01</t>
  </si>
  <si>
    <t>-2043835299</t>
  </si>
  <si>
    <t>97</t>
  </si>
  <si>
    <t>99722187R</t>
  </si>
  <si>
    <t>Poplatek za uložení stavebního odpadu na recyklační skládce (skládkovné) asfaltového bez obsahu dehtu zatříděného do Katalogu odpadů pod kódem 17 03 02</t>
  </si>
  <si>
    <t>-1169296763</t>
  </si>
  <si>
    <t>98</t>
  </si>
  <si>
    <t>99701387R</t>
  </si>
  <si>
    <t>Poplatek za uložení stavebního odpadu na skládce (skládkovné) směsného stavebního a demoličního kód odpadu  17 09 04</t>
  </si>
  <si>
    <t>345714054</t>
  </si>
  <si>
    <t>pol.997221571</t>
  </si>
  <si>
    <t>998</t>
  </si>
  <si>
    <t>Přesun hmot</t>
  </si>
  <si>
    <t>99</t>
  </si>
  <si>
    <t>998225111</t>
  </si>
  <si>
    <t>Přesun hmot pro pozemní komunikace s krytem z kamene, monolitickým betonovým nebo živičným</t>
  </si>
  <si>
    <t>1423198294</t>
  </si>
  <si>
    <t>Práce a dodávky M</t>
  </si>
  <si>
    <t>46-M</t>
  </si>
  <si>
    <t>Zemní práce při extr.mont.pracích</t>
  </si>
  <si>
    <t>100</t>
  </si>
  <si>
    <t>46052016R</t>
  </si>
  <si>
    <t>Montáž trubek ochranných plastových tuhých dělených D do 110 mm uložených do rýhy</t>
  </si>
  <si>
    <t>-132625395</t>
  </si>
  <si>
    <t xml:space="preserve">kabelové chráničky </t>
  </si>
  <si>
    <t>310,0</t>
  </si>
  <si>
    <t>101</t>
  </si>
  <si>
    <t>34571097R</t>
  </si>
  <si>
    <t>chránička elektroinstalační tuhá z PVC D 110 mm - dělená</t>
  </si>
  <si>
    <t>256</t>
  </si>
  <si>
    <t>878240090</t>
  </si>
  <si>
    <t>102</t>
  </si>
  <si>
    <t>460171132</t>
  </si>
  <si>
    <t>Hloubení kabelových nezapažených rýh strojně š 35 cm hl 40 cm v hornině tř I skupiny 3</t>
  </si>
  <si>
    <t>-454504746</t>
  </si>
  <si>
    <t>50% rýh ručně + 50% strojně</t>
  </si>
  <si>
    <t>310*0,5</t>
  </si>
  <si>
    <t>103</t>
  </si>
  <si>
    <t>460161132</t>
  </si>
  <si>
    <t>Hloubení kabelových rýh ručně š 35 cm hl 40 cm v hornině tř I skupiny 3</t>
  </si>
  <si>
    <t>-1386203691</t>
  </si>
  <si>
    <t>104</t>
  </si>
  <si>
    <t>460421001</t>
  </si>
  <si>
    <t>Kabelové lože z písku pro kabely nn bez zakrytí š do 65 cm</t>
  </si>
  <si>
    <t>1671396485</t>
  </si>
  <si>
    <t>105</t>
  </si>
  <si>
    <t>460451132</t>
  </si>
  <si>
    <t>Zásyp kabelových rýh strojně se zhutněním š 35 cm hl 30 cm z horniny tř I skupiny 3</t>
  </si>
  <si>
    <t>253286341</t>
  </si>
  <si>
    <t>106</t>
  </si>
  <si>
    <t>58344171</t>
  </si>
  <si>
    <t>štěrkodrť frakce 0/32</t>
  </si>
  <si>
    <t>-143408381</t>
  </si>
  <si>
    <t>dodávka, doprava k pol.460451132, koef. množství 2,0</t>
  </si>
  <si>
    <t>0,35*(0,4-0,15)*310,0*2,0</t>
  </si>
  <si>
    <t>107</t>
  </si>
  <si>
    <t>460490014</t>
  </si>
  <si>
    <t>Výstražná fólie pro krytí kabelů šířky 40 cm</t>
  </si>
  <si>
    <t>-1002201586</t>
  </si>
  <si>
    <t>B - Dopravní část -  osa 2</t>
  </si>
  <si>
    <t>122252204</t>
  </si>
  <si>
    <t>Odkopávky a prokopávky nezapažené pro silnice a dálnice v hornině třídy těžitelnosti I objem do 500 m3 strojně</t>
  </si>
  <si>
    <t>-449189895</t>
  </si>
  <si>
    <t>290,0*0,4</t>
  </si>
  <si>
    <t>130,0*0,4</t>
  </si>
  <si>
    <t>122452204</t>
  </si>
  <si>
    <t>Odkopávky a prokopávky nezapažené pro silnice a dálnice v hornině třídy těžitelnosti II objem do 500 m3 strojně</t>
  </si>
  <si>
    <t>-1582066730</t>
  </si>
  <si>
    <t>290,0*(0,5+0,1)</t>
  </si>
  <si>
    <t>130,0*(0,5+0,1)</t>
  </si>
  <si>
    <t>-1156321910</t>
  </si>
  <si>
    <t>420,0*0,05</t>
  </si>
  <si>
    <t>1668813130</t>
  </si>
  <si>
    <t>10,0</t>
  </si>
  <si>
    <t>132251103</t>
  </si>
  <si>
    <t>Hloubení rýh nezapažených  š do 800 mm v hornině třídy těžitelnosti I, skupiny 3 objem do 100 m3 strojně</t>
  </si>
  <si>
    <t>1331207803</t>
  </si>
  <si>
    <t>0,7*0,5*90,0*0,4+0,4</t>
  </si>
  <si>
    <t>132351103</t>
  </si>
  <si>
    <t>Hloubení rýh nezapažených  š do 800 mm v hornině třídy těžitelnosti II, skupiny 4 objem do 100 m3 strojně</t>
  </si>
  <si>
    <t>1433035113</t>
  </si>
  <si>
    <t>0,7*0,5*90,0*0,5+0,25</t>
  </si>
  <si>
    <t>132451103</t>
  </si>
  <si>
    <t>Hloubení rýh nezapažených  š do 800 mm v hornině třídy těžitelnosti II, skupiny 5 objem do 100 m3 strojně</t>
  </si>
  <si>
    <t>-931620936</t>
  </si>
  <si>
    <t>0,7*0,5*90,0*0,1+0,85</t>
  </si>
  <si>
    <t>132254203</t>
  </si>
  <si>
    <t>Hloubení zapažených rýh š do 2000 mm v hornině třídy těžitelnosti I, skupiny 3 objem do 100 m3</t>
  </si>
  <si>
    <t>-986978247</t>
  </si>
  <si>
    <t xml:space="preserve">pro přípojky odvodnění vpustí </t>
  </si>
  <si>
    <t>1,1*1,2*10,0*0,4+1,72</t>
  </si>
  <si>
    <t>132354203</t>
  </si>
  <si>
    <t>Hloubení zapažených rýh š do 2000 mm v hornině třídy těžitelnosti II, skupiny 4 objem do 100 m3</t>
  </si>
  <si>
    <t>811812613</t>
  </si>
  <si>
    <t>1,1*1,2*10,0*0,5+0,4</t>
  </si>
  <si>
    <t>132454203</t>
  </si>
  <si>
    <t>Hloubení zapažených rýh š do 2000 mm v hornině třídy těžitelnosti II, skupiny 5 objem do 100 m3</t>
  </si>
  <si>
    <t>1056350202</t>
  </si>
  <si>
    <t>1,1*1,2*10,0*0,1+0,68</t>
  </si>
  <si>
    <t>30524166</t>
  </si>
  <si>
    <t>2*1,5*10,0*0,3</t>
  </si>
  <si>
    <t>-1768623484</t>
  </si>
  <si>
    <t>-129358103</t>
  </si>
  <si>
    <t>9,5</t>
  </si>
  <si>
    <t>1598582711</t>
  </si>
  <si>
    <t>výkop - pol.122252204</t>
  </si>
  <si>
    <t>168,0</t>
  </si>
  <si>
    <t>výkop - pol.132251103</t>
  </si>
  <si>
    <t>13,0</t>
  </si>
  <si>
    <t>výkop - pol.132254203</t>
  </si>
  <si>
    <t>7,0</t>
  </si>
  <si>
    <t>0,35*0,4*15,0+0,4</t>
  </si>
  <si>
    <t>-39,0*0,5</t>
  </si>
  <si>
    <t>2028472509</t>
  </si>
  <si>
    <t>171,0*(19-1)</t>
  </si>
  <si>
    <t>-1881002140</t>
  </si>
  <si>
    <t>výkop - pol.122452204</t>
  </si>
  <si>
    <t>252,0</t>
  </si>
  <si>
    <t>výkop - pol.132351103+132451103</t>
  </si>
  <si>
    <t>16,0+4,0</t>
  </si>
  <si>
    <t>výkop - pol.132354203+132454203</t>
  </si>
  <si>
    <t>7,0+2,0</t>
  </si>
  <si>
    <t>-2125508817</t>
  </si>
  <si>
    <t>281,0*(19-1)</t>
  </si>
  <si>
    <t>242121636</t>
  </si>
  <si>
    <t>pol.162751117+162751137</t>
  </si>
  <si>
    <t>171,0+281,0</t>
  </si>
  <si>
    <t>-1338240213</t>
  </si>
  <si>
    <t>452,0*2,0</t>
  </si>
  <si>
    <t>415056045</t>
  </si>
  <si>
    <t>výkop - pol.132254203+132354203+132454203</t>
  </si>
  <si>
    <t>7,0+7,0+2,0</t>
  </si>
  <si>
    <t>-1,5</t>
  </si>
  <si>
    <t>-5,0</t>
  </si>
  <si>
    <t>-601422094</t>
  </si>
  <si>
    <t>násyp původní přetříděnou zeminou vhodnou pro hutněné násypy</t>
  </si>
  <si>
    <t>1606110016</t>
  </si>
  <si>
    <t>1,0*(0,16+0,3)*10,0</t>
  </si>
  <si>
    <t>0,4</t>
  </si>
  <si>
    <t>-3,14*0,08*0,08*10,0</t>
  </si>
  <si>
    <t>-2140717309</t>
  </si>
  <si>
    <t>4,8*1,8*1,11+0,01</t>
  </si>
  <si>
    <t>539575924</t>
  </si>
  <si>
    <t>150,0</t>
  </si>
  <si>
    <t>1876552541</t>
  </si>
  <si>
    <t>-1688446343</t>
  </si>
  <si>
    <t>443910619</t>
  </si>
  <si>
    <t>150,0*0,1*1,5</t>
  </si>
  <si>
    <t>919209302</t>
  </si>
  <si>
    <t>789092487</t>
  </si>
  <si>
    <t>150,0*0,02*1,03+0,41</t>
  </si>
  <si>
    <t>-1641378148</t>
  </si>
  <si>
    <t>150,0*10*0,001</t>
  </si>
  <si>
    <t>28455443</t>
  </si>
  <si>
    <t>1158323238</t>
  </si>
  <si>
    <t>1,5*(5-1)</t>
  </si>
  <si>
    <t>212752402</t>
  </si>
  <si>
    <t>Trativod z drenážních trubek korugovaných PE-HD SN 8 perforace 360° včetně lože otevřený výkop DN 150 pro liniové stavby</t>
  </si>
  <si>
    <t>1928533068</t>
  </si>
  <si>
    <t>-1387897059</t>
  </si>
  <si>
    <t>0,7*0,5*90,0</t>
  </si>
  <si>
    <t>0,35*0,4*90,0</t>
  </si>
  <si>
    <t>-3,14*0,08*0,08*90,0</t>
  </si>
  <si>
    <t>-0,1*0,7*90,0</t>
  </si>
  <si>
    <t>0,009</t>
  </si>
  <si>
    <t>-1953795846</t>
  </si>
  <si>
    <t>0,15*1,0*10,0</t>
  </si>
  <si>
    <t>-1943872911</t>
  </si>
  <si>
    <t>-916418546</t>
  </si>
  <si>
    <t>400,0</t>
  </si>
  <si>
    <t>1493786841</t>
  </si>
  <si>
    <t>-1283571281</t>
  </si>
  <si>
    <t>-1450413396</t>
  </si>
  <si>
    <t>-928428062</t>
  </si>
  <si>
    <t>1215829540</t>
  </si>
  <si>
    <t>0,25*190,0+0,5</t>
  </si>
  <si>
    <t>-160193597</t>
  </si>
  <si>
    <t>Posyp hutněný krytu lomovým odvalem tl.50 mm a jeho "utažení"</t>
  </si>
  <si>
    <t>-846192317</t>
  </si>
  <si>
    <t>20,0</t>
  </si>
  <si>
    <t>860152218</t>
  </si>
  <si>
    <t>1788011214</t>
  </si>
  <si>
    <t>rozšíření</t>
  </si>
  <si>
    <t>20,0*0,2</t>
  </si>
  <si>
    <t>-151488001</t>
  </si>
  <si>
    <t>-1220770988</t>
  </si>
  <si>
    <t>420,0</t>
  </si>
  <si>
    <t>103629078</t>
  </si>
  <si>
    <t>vegetační otvory vyplněny kamenivam 8/16 mm</t>
  </si>
  <si>
    <t>86,0*0,4+0,6</t>
  </si>
  <si>
    <t>-1180254846</t>
  </si>
  <si>
    <t>35,0*1,03+0,95</t>
  </si>
  <si>
    <t>58333651</t>
  </si>
  <si>
    <t>-514996310</t>
  </si>
  <si>
    <t>0,09*0,09*50*0,1*1,1*35,0*2,0</t>
  </si>
  <si>
    <t>0,081</t>
  </si>
  <si>
    <t>-532517154</t>
  </si>
  <si>
    <t>odvodnění vpustí  do kanalizace - trubky DN 150</t>
  </si>
  <si>
    <t>Příplatek na tvarovky plastového potrubí a pomocné naspecifikované práce při napojování do stávající kanalizace apod</t>
  </si>
  <si>
    <t>1617809042</t>
  </si>
  <si>
    <t>773088715</t>
  </si>
  <si>
    <t>-179136690</t>
  </si>
  <si>
    <t>-1874983152</t>
  </si>
  <si>
    <t>-2127331177</t>
  </si>
  <si>
    <t>1087418786</t>
  </si>
  <si>
    <t>1171589184</t>
  </si>
  <si>
    <t>1101173373</t>
  </si>
  <si>
    <t>307823971</t>
  </si>
  <si>
    <t>-596623759</t>
  </si>
  <si>
    <t>155268933</t>
  </si>
  <si>
    <t>190,0</t>
  </si>
  <si>
    <t>-164111676</t>
  </si>
  <si>
    <t>190,0*1,02</t>
  </si>
  <si>
    <t>0,2</t>
  </si>
  <si>
    <t>-1078330678</t>
  </si>
  <si>
    <t>689091501</t>
  </si>
  <si>
    <t>0,15</t>
  </si>
  <si>
    <t>-924912088</t>
  </si>
  <si>
    <t>0,15*(19-1)</t>
  </si>
  <si>
    <t>-1264851741</t>
  </si>
  <si>
    <t>751860564</t>
  </si>
  <si>
    <t>-727469330</t>
  </si>
  <si>
    <t>15,0</t>
  </si>
  <si>
    <t>128</t>
  </si>
  <si>
    <t>1530125339</t>
  </si>
  <si>
    <t>-850203150</t>
  </si>
  <si>
    <t>15,0*0,5</t>
  </si>
  <si>
    <t>239045185</t>
  </si>
  <si>
    <t>1892398514</t>
  </si>
  <si>
    <t>1466672839</t>
  </si>
  <si>
    <t>1193670528</t>
  </si>
  <si>
    <t>0,35*(0,4-0,15)*15,0*2,0</t>
  </si>
  <si>
    <t>-181767014</t>
  </si>
  <si>
    <t>C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</si>
  <si>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</si>
  <si>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</si>
  <si>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</si>
  <si>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</si>
  <si>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</si>
  <si>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</si>
  <si>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</si>
  <si>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</si>
  <si>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</si>
  <si>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</si>
  <si>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012103000a</t>
  </si>
  <si>
    <t>Vytyčení základních směrových a výškových bodů stavby</t>
  </si>
  <si>
    <t>soubor</t>
  </si>
  <si>
    <t>1024</t>
  </si>
  <si>
    <t>-1592159910</t>
  </si>
  <si>
    <t>012103000c</t>
  </si>
  <si>
    <t>Geodetické práce před výstavbou - Výškové a polohové vytýčení všech inženýrských sítí na staveništi a jejich ověření u správců</t>
  </si>
  <si>
    <t>782893805</t>
  </si>
  <si>
    <t>012103000d</t>
  </si>
  <si>
    <t>Geodetické zaměření skutečného provedení stavby včetně zpracování podkladů pro vklad novostavby do katastru nemovitostí</t>
  </si>
  <si>
    <t>135796928</t>
  </si>
  <si>
    <t>013254000</t>
  </si>
  <si>
    <t>Dokumentace skutečného provedení stavby</t>
  </si>
  <si>
    <t>851396999</t>
  </si>
  <si>
    <t>VRN3</t>
  </si>
  <si>
    <t>Zařízení staveniště</t>
  </si>
  <si>
    <t>030001000</t>
  </si>
  <si>
    <t>-859710026</t>
  </si>
  <si>
    <t>- vybavení ZS + další náklady</t>
  </si>
  <si>
    <t>033203000</t>
  </si>
  <si>
    <t>Energie pro zařízení staveniště</t>
  </si>
  <si>
    <t>-485694073</t>
  </si>
  <si>
    <t>- náklady na veškeré energie související s realizací akce, vč.připojení</t>
  </si>
  <si>
    <t>staveniště na inženýrské sítě</t>
  </si>
  <si>
    <t>034002000</t>
  </si>
  <si>
    <t>Zabezpečení staveniště</t>
  </si>
  <si>
    <t>344248616</t>
  </si>
  <si>
    <t>- opatření k zajištění bezpečnosti účastníků realizace akce a veřejnosti</t>
  </si>
  <si>
    <t>(zejména zajištění staveniště, bezpečnostní tabulky apod.)</t>
  </si>
  <si>
    <t>039002000</t>
  </si>
  <si>
    <t>Zrušení zařízení staveniště</t>
  </si>
  <si>
    <t>1735857792</t>
  </si>
  <si>
    <t xml:space="preserve"> - včetně úklidu a uvedení okolí stavby do původního stavu</t>
  </si>
  <si>
    <t>VRN4</t>
  </si>
  <si>
    <t>Inženýrská činnost</t>
  </si>
  <si>
    <t>043134000</t>
  </si>
  <si>
    <t>Zkoušky zatěžovací</t>
  </si>
  <si>
    <t>kpl</t>
  </si>
  <si>
    <t>436147388</t>
  </si>
  <si>
    <t xml:space="preserve">Kontrolní zkoušky hutnění </t>
  </si>
  <si>
    <t>komplet:</t>
  </si>
  <si>
    <t>045002000</t>
  </si>
  <si>
    <t>Kompletační a koordinační činnost</t>
  </si>
  <si>
    <t>-1420818044</t>
  </si>
  <si>
    <t>VRN5</t>
  </si>
  <si>
    <t>Finanční náklady</t>
  </si>
  <si>
    <t>051303000a</t>
  </si>
  <si>
    <t xml:space="preserve">Ostatní finanční náklady - pojištění stavby </t>
  </si>
  <si>
    <t>-1756431563</t>
  </si>
  <si>
    <t>051303000b</t>
  </si>
  <si>
    <t>Ostatní finanční náklady - obstarání dokladů a stanovisek veřejnoprávních orgánů a institucí</t>
  </si>
  <si>
    <t>512</t>
  </si>
  <si>
    <t>143451415</t>
  </si>
  <si>
    <t>051303000c</t>
  </si>
  <si>
    <t>Ostatní finanční náklady - pojištění odpovědnosti dodavatele včetně všech subdodavatelů</t>
  </si>
  <si>
    <t>sobour</t>
  </si>
  <si>
    <t>421621421</t>
  </si>
  <si>
    <t>VRN7</t>
  </si>
  <si>
    <t>Provozní vlivy</t>
  </si>
  <si>
    <t>072103011a</t>
  </si>
  <si>
    <t>DIO (dopr.inženýrská opatření) včetně jejich návrhu a projednání s policií ČR</t>
  </si>
  <si>
    <t>-52834838</t>
  </si>
  <si>
    <t>VRN9</t>
  </si>
  <si>
    <t>Ostatní náklady</t>
  </si>
  <si>
    <t>091002000</t>
  </si>
  <si>
    <t>Ostatní náklady související s objektem</t>
  </si>
  <si>
    <t>-1981932019</t>
  </si>
  <si>
    <t>- označení stavby cedulí, úklid a uvedení staveniště do původního stavu, čištění</t>
  </si>
  <si>
    <t>veřejných komunikací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</si>
</sst>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5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3"/>
      <c r="AQ5" s="23"/>
      <c r="AR5" s="21"/>
      <c r="BE5" s="262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67" t="s">
        <v>17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3"/>
      <c r="AQ6" s="23"/>
      <c r="AR6" s="21"/>
      <c r="BE6" s="263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63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63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3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63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63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3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63"/>
      <c r="BS13" s="18" t="s">
        <v>6</v>
      </c>
    </row>
    <row r="14" spans="2:71" ht="12.75">
      <c r="B14" s="22"/>
      <c r="C14" s="23"/>
      <c r="D14" s="23"/>
      <c r="E14" s="268" t="s">
        <v>29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63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3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63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63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3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63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63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3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3"/>
    </row>
    <row r="23" spans="2:57" s="1" customFormat="1" ht="16.5" customHeight="1">
      <c r="B23" s="22"/>
      <c r="C23" s="23"/>
      <c r="D23" s="23"/>
      <c r="E23" s="270" t="s">
        <v>1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3"/>
      <c r="AP23" s="23"/>
      <c r="AQ23" s="23"/>
      <c r="AR23" s="21"/>
      <c r="BE23" s="263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3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3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1">
        <f>ROUND(AG94,2)</f>
        <v>0</v>
      </c>
      <c r="AL26" s="272"/>
      <c r="AM26" s="272"/>
      <c r="AN26" s="272"/>
      <c r="AO26" s="272"/>
      <c r="AP26" s="37"/>
      <c r="AQ26" s="37"/>
      <c r="AR26" s="40"/>
      <c r="BE26" s="263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3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3" t="s">
        <v>37</v>
      </c>
      <c r="M28" s="273"/>
      <c r="N28" s="273"/>
      <c r="O28" s="273"/>
      <c r="P28" s="273"/>
      <c r="Q28" s="37"/>
      <c r="R28" s="37"/>
      <c r="S28" s="37"/>
      <c r="T28" s="37"/>
      <c r="U28" s="37"/>
      <c r="V28" s="37"/>
      <c r="W28" s="273" t="s">
        <v>38</v>
      </c>
      <c r="X28" s="273"/>
      <c r="Y28" s="273"/>
      <c r="Z28" s="273"/>
      <c r="AA28" s="273"/>
      <c r="AB28" s="273"/>
      <c r="AC28" s="273"/>
      <c r="AD28" s="273"/>
      <c r="AE28" s="273"/>
      <c r="AF28" s="37"/>
      <c r="AG28" s="37"/>
      <c r="AH28" s="37"/>
      <c r="AI28" s="37"/>
      <c r="AJ28" s="37"/>
      <c r="AK28" s="273" t="s">
        <v>39</v>
      </c>
      <c r="AL28" s="273"/>
      <c r="AM28" s="273"/>
      <c r="AN28" s="273"/>
      <c r="AO28" s="273"/>
      <c r="AP28" s="37"/>
      <c r="AQ28" s="37"/>
      <c r="AR28" s="40"/>
      <c r="BE28" s="263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76">
        <v>0.21</v>
      </c>
      <c r="M29" s="275"/>
      <c r="N29" s="275"/>
      <c r="O29" s="275"/>
      <c r="P29" s="275"/>
      <c r="Q29" s="42"/>
      <c r="R29" s="42"/>
      <c r="S29" s="42"/>
      <c r="T29" s="42"/>
      <c r="U29" s="42"/>
      <c r="V29" s="42"/>
      <c r="W29" s="274">
        <f>ROUND(AZ94,2)</f>
        <v>0</v>
      </c>
      <c r="X29" s="275"/>
      <c r="Y29" s="275"/>
      <c r="Z29" s="275"/>
      <c r="AA29" s="275"/>
      <c r="AB29" s="275"/>
      <c r="AC29" s="275"/>
      <c r="AD29" s="275"/>
      <c r="AE29" s="275"/>
      <c r="AF29" s="42"/>
      <c r="AG29" s="42"/>
      <c r="AH29" s="42"/>
      <c r="AI29" s="42"/>
      <c r="AJ29" s="42"/>
      <c r="AK29" s="274">
        <f>ROUND(AV94,2)</f>
        <v>0</v>
      </c>
      <c r="AL29" s="275"/>
      <c r="AM29" s="275"/>
      <c r="AN29" s="275"/>
      <c r="AO29" s="275"/>
      <c r="AP29" s="42"/>
      <c r="AQ29" s="42"/>
      <c r="AR29" s="43"/>
      <c r="BE29" s="264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76">
        <v>0.15</v>
      </c>
      <c r="M30" s="275"/>
      <c r="N30" s="275"/>
      <c r="O30" s="275"/>
      <c r="P30" s="275"/>
      <c r="Q30" s="42"/>
      <c r="R30" s="42"/>
      <c r="S30" s="42"/>
      <c r="T30" s="42"/>
      <c r="U30" s="42"/>
      <c r="V30" s="42"/>
      <c r="W30" s="274">
        <f>ROUND(BA94,2)</f>
        <v>0</v>
      </c>
      <c r="X30" s="275"/>
      <c r="Y30" s="275"/>
      <c r="Z30" s="275"/>
      <c r="AA30" s="275"/>
      <c r="AB30" s="275"/>
      <c r="AC30" s="275"/>
      <c r="AD30" s="275"/>
      <c r="AE30" s="275"/>
      <c r="AF30" s="42"/>
      <c r="AG30" s="42"/>
      <c r="AH30" s="42"/>
      <c r="AI30" s="42"/>
      <c r="AJ30" s="42"/>
      <c r="AK30" s="274">
        <f>ROUND(AW94,2)</f>
        <v>0</v>
      </c>
      <c r="AL30" s="275"/>
      <c r="AM30" s="275"/>
      <c r="AN30" s="275"/>
      <c r="AO30" s="275"/>
      <c r="AP30" s="42"/>
      <c r="AQ30" s="42"/>
      <c r="AR30" s="43"/>
      <c r="BE30" s="264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76">
        <v>0.21</v>
      </c>
      <c r="M31" s="275"/>
      <c r="N31" s="275"/>
      <c r="O31" s="275"/>
      <c r="P31" s="275"/>
      <c r="Q31" s="42"/>
      <c r="R31" s="42"/>
      <c r="S31" s="42"/>
      <c r="T31" s="42"/>
      <c r="U31" s="42"/>
      <c r="V31" s="42"/>
      <c r="W31" s="274">
        <f>ROUND(BB94,2)</f>
        <v>0</v>
      </c>
      <c r="X31" s="275"/>
      <c r="Y31" s="275"/>
      <c r="Z31" s="275"/>
      <c r="AA31" s="275"/>
      <c r="AB31" s="275"/>
      <c r="AC31" s="275"/>
      <c r="AD31" s="275"/>
      <c r="AE31" s="275"/>
      <c r="AF31" s="42"/>
      <c r="AG31" s="42"/>
      <c r="AH31" s="42"/>
      <c r="AI31" s="42"/>
      <c r="AJ31" s="42"/>
      <c r="AK31" s="274">
        <v>0</v>
      </c>
      <c r="AL31" s="275"/>
      <c r="AM31" s="275"/>
      <c r="AN31" s="275"/>
      <c r="AO31" s="275"/>
      <c r="AP31" s="42"/>
      <c r="AQ31" s="42"/>
      <c r="AR31" s="43"/>
      <c r="BE31" s="264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76">
        <v>0.15</v>
      </c>
      <c r="M32" s="275"/>
      <c r="N32" s="275"/>
      <c r="O32" s="275"/>
      <c r="P32" s="275"/>
      <c r="Q32" s="42"/>
      <c r="R32" s="42"/>
      <c r="S32" s="42"/>
      <c r="T32" s="42"/>
      <c r="U32" s="42"/>
      <c r="V32" s="42"/>
      <c r="W32" s="274">
        <f>ROUND(BC94,2)</f>
        <v>0</v>
      </c>
      <c r="X32" s="275"/>
      <c r="Y32" s="275"/>
      <c r="Z32" s="275"/>
      <c r="AA32" s="275"/>
      <c r="AB32" s="275"/>
      <c r="AC32" s="275"/>
      <c r="AD32" s="275"/>
      <c r="AE32" s="275"/>
      <c r="AF32" s="42"/>
      <c r="AG32" s="42"/>
      <c r="AH32" s="42"/>
      <c r="AI32" s="42"/>
      <c r="AJ32" s="42"/>
      <c r="AK32" s="274">
        <v>0</v>
      </c>
      <c r="AL32" s="275"/>
      <c r="AM32" s="275"/>
      <c r="AN32" s="275"/>
      <c r="AO32" s="275"/>
      <c r="AP32" s="42"/>
      <c r="AQ32" s="42"/>
      <c r="AR32" s="43"/>
      <c r="BE32" s="264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76">
        <v>0</v>
      </c>
      <c r="M33" s="275"/>
      <c r="N33" s="275"/>
      <c r="O33" s="275"/>
      <c r="P33" s="275"/>
      <c r="Q33" s="42"/>
      <c r="R33" s="42"/>
      <c r="S33" s="42"/>
      <c r="T33" s="42"/>
      <c r="U33" s="42"/>
      <c r="V33" s="42"/>
      <c r="W33" s="274">
        <f>ROUND(BD94,2)</f>
        <v>0</v>
      </c>
      <c r="X33" s="275"/>
      <c r="Y33" s="275"/>
      <c r="Z33" s="275"/>
      <c r="AA33" s="275"/>
      <c r="AB33" s="275"/>
      <c r="AC33" s="275"/>
      <c r="AD33" s="275"/>
      <c r="AE33" s="275"/>
      <c r="AF33" s="42"/>
      <c r="AG33" s="42"/>
      <c r="AH33" s="42"/>
      <c r="AI33" s="42"/>
      <c r="AJ33" s="42"/>
      <c r="AK33" s="274">
        <v>0</v>
      </c>
      <c r="AL33" s="275"/>
      <c r="AM33" s="275"/>
      <c r="AN33" s="275"/>
      <c r="AO33" s="275"/>
      <c r="AP33" s="42"/>
      <c r="AQ33" s="42"/>
      <c r="AR33" s="43"/>
      <c r="BE33" s="264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3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77" t="s">
        <v>48</v>
      </c>
      <c r="Y35" s="278"/>
      <c r="Z35" s="278"/>
      <c r="AA35" s="278"/>
      <c r="AB35" s="278"/>
      <c r="AC35" s="46"/>
      <c r="AD35" s="46"/>
      <c r="AE35" s="46"/>
      <c r="AF35" s="46"/>
      <c r="AG35" s="46"/>
      <c r="AH35" s="46"/>
      <c r="AI35" s="46"/>
      <c r="AJ35" s="46"/>
      <c r="AK35" s="279">
        <f>SUM(AK26:AK33)</f>
        <v>0</v>
      </c>
      <c r="AL35" s="278"/>
      <c r="AM35" s="278"/>
      <c r="AN35" s="278"/>
      <c r="AO35" s="28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VT21-17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1" t="str">
        <f>K6</f>
        <v>Nejdek, rekonstrukce komunikace ulice Limnická</v>
      </c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3" t="str">
        <f>IF(AN8="","",AN8)</f>
        <v>26. 8. 2021</v>
      </c>
      <c r="AN87" s="283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Mú Nejdek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4" t="str">
        <f>IF(E17="","",E17)</f>
        <v>DPT projekty Ostrov s.r.o</v>
      </c>
      <c r="AN89" s="285"/>
      <c r="AO89" s="285"/>
      <c r="AP89" s="285"/>
      <c r="AQ89" s="37"/>
      <c r="AR89" s="40"/>
      <c r="AS89" s="286" t="s">
        <v>56</v>
      </c>
      <c r="AT89" s="28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84" t="str">
        <f>IF(E20="","",E20)</f>
        <v>Tomanová Ing.</v>
      </c>
      <c r="AN90" s="285"/>
      <c r="AO90" s="285"/>
      <c r="AP90" s="285"/>
      <c r="AQ90" s="37"/>
      <c r="AR90" s="40"/>
      <c r="AS90" s="288"/>
      <c r="AT90" s="28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0"/>
      <c r="AT91" s="29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2" t="s">
        <v>57</v>
      </c>
      <c r="D92" s="293"/>
      <c r="E92" s="293"/>
      <c r="F92" s="293"/>
      <c r="G92" s="293"/>
      <c r="H92" s="74"/>
      <c r="I92" s="294" t="s">
        <v>58</v>
      </c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5" t="s">
        <v>59</v>
      </c>
      <c r="AH92" s="293"/>
      <c r="AI92" s="293"/>
      <c r="AJ92" s="293"/>
      <c r="AK92" s="293"/>
      <c r="AL92" s="293"/>
      <c r="AM92" s="293"/>
      <c r="AN92" s="294" t="s">
        <v>60</v>
      </c>
      <c r="AO92" s="293"/>
      <c r="AP92" s="296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0">
        <f>ROUND(SUM(AG95:AG97),2)</f>
        <v>0</v>
      </c>
      <c r="AH94" s="300"/>
      <c r="AI94" s="300"/>
      <c r="AJ94" s="300"/>
      <c r="AK94" s="300"/>
      <c r="AL94" s="300"/>
      <c r="AM94" s="300"/>
      <c r="AN94" s="301">
        <f>SUM(AG94,AT94)</f>
        <v>0</v>
      </c>
      <c r="AO94" s="301"/>
      <c r="AP94" s="301"/>
      <c r="AQ94" s="86" t="s">
        <v>1</v>
      </c>
      <c r="AR94" s="87"/>
      <c r="AS94" s="88">
        <f>ROUND(SUM(AS95:AS97),2)</f>
        <v>0</v>
      </c>
      <c r="AT94" s="89">
        <f>ROUND(SUM(AV94:AW94),2)</f>
        <v>0</v>
      </c>
      <c r="AU94" s="90">
        <f>ROUND(SUM(AU95:AU97),5)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ROUND(SUM(AZ95:AZ97),2)</f>
        <v>0</v>
      </c>
      <c r="BA94" s="89">
        <f>ROUND(SUM(BA95:BA97),2)</f>
        <v>0</v>
      </c>
      <c r="BB94" s="89">
        <f>ROUND(SUM(BB95:BB97),2)</f>
        <v>0</v>
      </c>
      <c r="BC94" s="89">
        <f>ROUND(SUM(BC95:BC97),2)</f>
        <v>0</v>
      </c>
      <c r="BD94" s="91">
        <f>ROUND(SUM(BD95:BD97),2)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299" t="s">
        <v>81</v>
      </c>
      <c r="E95" s="299"/>
      <c r="F95" s="299"/>
      <c r="G95" s="299"/>
      <c r="H95" s="299"/>
      <c r="I95" s="97"/>
      <c r="J95" s="299" t="s">
        <v>82</v>
      </c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7">
        <f>'A - Dopravní část -  osa 1'!J30</f>
        <v>0</v>
      </c>
      <c r="AH95" s="298"/>
      <c r="AI95" s="298"/>
      <c r="AJ95" s="298"/>
      <c r="AK95" s="298"/>
      <c r="AL95" s="298"/>
      <c r="AM95" s="298"/>
      <c r="AN95" s="297">
        <f>SUM(AG95,AT95)</f>
        <v>0</v>
      </c>
      <c r="AO95" s="298"/>
      <c r="AP95" s="298"/>
      <c r="AQ95" s="98" t="s">
        <v>83</v>
      </c>
      <c r="AR95" s="99"/>
      <c r="AS95" s="100">
        <v>0</v>
      </c>
      <c r="AT95" s="101">
        <f>ROUND(SUM(AV95:AW95),2)</f>
        <v>0</v>
      </c>
      <c r="AU95" s="102">
        <f>'A - Dopravní část -  osa 1'!P133</f>
        <v>0</v>
      </c>
      <c r="AV95" s="101">
        <f>'A - Dopravní část -  osa 1'!J33</f>
        <v>0</v>
      </c>
      <c r="AW95" s="101">
        <f>'A - Dopravní část -  osa 1'!J34</f>
        <v>0</v>
      </c>
      <c r="AX95" s="101">
        <f>'A - Dopravní část -  osa 1'!J35</f>
        <v>0</v>
      </c>
      <c r="AY95" s="101">
        <f>'A - Dopravní část -  osa 1'!J36</f>
        <v>0</v>
      </c>
      <c r="AZ95" s="101">
        <f>'A - Dopravní část -  osa 1'!F33</f>
        <v>0</v>
      </c>
      <c r="BA95" s="101">
        <f>'A - Dopravní část -  osa 1'!F34</f>
        <v>0</v>
      </c>
      <c r="BB95" s="101">
        <f>'A - Dopravní část -  osa 1'!F35</f>
        <v>0</v>
      </c>
      <c r="BC95" s="101">
        <f>'A - Dopravní část -  osa 1'!F36</f>
        <v>0</v>
      </c>
      <c r="BD95" s="103">
        <f>'A - Dopravní část -  osa 1'!F37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16.5" customHeight="1">
      <c r="A96" s="94" t="s">
        <v>80</v>
      </c>
      <c r="B96" s="95"/>
      <c r="C96" s="96"/>
      <c r="D96" s="299" t="s">
        <v>87</v>
      </c>
      <c r="E96" s="299"/>
      <c r="F96" s="299"/>
      <c r="G96" s="299"/>
      <c r="H96" s="299"/>
      <c r="I96" s="97"/>
      <c r="J96" s="299" t="s">
        <v>88</v>
      </c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7">
        <f>'B - Dopravní část -  osa 2'!J30</f>
        <v>0</v>
      </c>
      <c r="AH96" s="298"/>
      <c r="AI96" s="298"/>
      <c r="AJ96" s="298"/>
      <c r="AK96" s="298"/>
      <c r="AL96" s="298"/>
      <c r="AM96" s="298"/>
      <c r="AN96" s="297">
        <f>SUM(AG96,AT96)</f>
        <v>0</v>
      </c>
      <c r="AO96" s="298"/>
      <c r="AP96" s="298"/>
      <c r="AQ96" s="98" t="s">
        <v>83</v>
      </c>
      <c r="AR96" s="99"/>
      <c r="AS96" s="100">
        <v>0</v>
      </c>
      <c r="AT96" s="101">
        <f>ROUND(SUM(AV96:AW96),2)</f>
        <v>0</v>
      </c>
      <c r="AU96" s="102">
        <f>'B - Dopravní část -  osa 2'!P131</f>
        <v>0</v>
      </c>
      <c r="AV96" s="101">
        <f>'B - Dopravní část -  osa 2'!J33</f>
        <v>0</v>
      </c>
      <c r="AW96" s="101">
        <f>'B - Dopravní část -  osa 2'!J34</f>
        <v>0</v>
      </c>
      <c r="AX96" s="101">
        <f>'B - Dopravní část -  osa 2'!J35</f>
        <v>0</v>
      </c>
      <c r="AY96" s="101">
        <f>'B - Dopravní část -  osa 2'!J36</f>
        <v>0</v>
      </c>
      <c r="AZ96" s="101">
        <f>'B - Dopravní část -  osa 2'!F33</f>
        <v>0</v>
      </c>
      <c r="BA96" s="101">
        <f>'B - Dopravní část -  osa 2'!F34</f>
        <v>0</v>
      </c>
      <c r="BB96" s="101">
        <f>'B - Dopravní část -  osa 2'!F35</f>
        <v>0</v>
      </c>
      <c r="BC96" s="101">
        <f>'B - Dopravní část -  osa 2'!F36</f>
        <v>0</v>
      </c>
      <c r="BD96" s="103">
        <f>'B - Dopravní část -  osa 2'!F37</f>
        <v>0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1:91" s="7" customFormat="1" ht="16.5" customHeight="1">
      <c r="A97" s="94" t="s">
        <v>80</v>
      </c>
      <c r="B97" s="95"/>
      <c r="C97" s="96"/>
      <c r="D97" s="299" t="s">
        <v>90</v>
      </c>
      <c r="E97" s="299"/>
      <c r="F97" s="299"/>
      <c r="G97" s="299"/>
      <c r="H97" s="299"/>
      <c r="I97" s="97"/>
      <c r="J97" s="299" t="s">
        <v>91</v>
      </c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7">
        <f>'C - VRN'!J30</f>
        <v>0</v>
      </c>
      <c r="AH97" s="298"/>
      <c r="AI97" s="298"/>
      <c r="AJ97" s="298"/>
      <c r="AK97" s="298"/>
      <c r="AL97" s="298"/>
      <c r="AM97" s="298"/>
      <c r="AN97" s="297">
        <f>SUM(AG97,AT97)</f>
        <v>0</v>
      </c>
      <c r="AO97" s="298"/>
      <c r="AP97" s="298"/>
      <c r="AQ97" s="98" t="s">
        <v>83</v>
      </c>
      <c r="AR97" s="99"/>
      <c r="AS97" s="105">
        <v>0</v>
      </c>
      <c r="AT97" s="106">
        <f>ROUND(SUM(AV97:AW97),2)</f>
        <v>0</v>
      </c>
      <c r="AU97" s="107">
        <f>'C - VRN'!P123</f>
        <v>0</v>
      </c>
      <c r="AV97" s="106">
        <f>'C - VRN'!J33</f>
        <v>0</v>
      </c>
      <c r="AW97" s="106">
        <f>'C - VRN'!J34</f>
        <v>0</v>
      </c>
      <c r="AX97" s="106">
        <f>'C - VRN'!J35</f>
        <v>0</v>
      </c>
      <c r="AY97" s="106">
        <f>'C - VRN'!J36</f>
        <v>0</v>
      </c>
      <c r="AZ97" s="106">
        <f>'C - VRN'!F33</f>
        <v>0</v>
      </c>
      <c r="BA97" s="106">
        <f>'C - VRN'!F34</f>
        <v>0</v>
      </c>
      <c r="BB97" s="106">
        <f>'C - VRN'!F35</f>
        <v>0</v>
      </c>
      <c r="BC97" s="106">
        <f>'C - VRN'!F36</f>
        <v>0</v>
      </c>
      <c r="BD97" s="108">
        <f>'C - VRN'!F37</f>
        <v>0</v>
      </c>
      <c r="BT97" s="104" t="s">
        <v>84</v>
      </c>
      <c r="BV97" s="104" t="s">
        <v>78</v>
      </c>
      <c r="BW97" s="104" t="s">
        <v>92</v>
      </c>
      <c r="BX97" s="104" t="s">
        <v>5</v>
      </c>
      <c r="CL97" s="104" t="s">
        <v>1</v>
      </c>
      <c r="CM97" s="104" t="s">
        <v>86</v>
      </c>
    </row>
    <row r="98" spans="1:57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algorithmName="SHA-512" hashValue="Nv7JUKfs4KoY7XxkEZ1AUSsvz4VVn4NzSaH5nUmSvJ/ZcJSBsX/eiO1wFEL+iA3b/ppl69np5I4wSg2ecYX8IA==" saltValue="jA1ixD2UOc39xEabrzzFmipEMMo3uXUxP0jMnFb36XsZMq1rTT50i0wDdnMC1aqlFxWhwQZutUW42V4I8F5+/A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A - Dopravní část -  osa 1'!C2" display="/"/>
    <hyperlink ref="A96" location="'B - Dopravní část -  osa 2'!C2" display="/"/>
    <hyperlink ref="A97" location="'C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85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93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3" t="str">
        <f>'Rekapitulace stavby'!K6</f>
        <v>Nejdek, rekonstrukce komunikace ulice Limnická</v>
      </c>
      <c r="F7" s="304"/>
      <c r="G7" s="304"/>
      <c r="H7" s="304"/>
      <c r="L7" s="21"/>
    </row>
    <row r="8" spans="1:31" s="2" customFormat="1" ht="12" customHeight="1">
      <c r="A8" s="35"/>
      <c r="B8" s="40"/>
      <c r="C8" s="35"/>
      <c r="D8" s="113" t="s">
        <v>94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5" t="s">
        <v>95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26. 8. 2021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9" t="s">
        <v>1</v>
      </c>
      <c r="F27" s="309"/>
      <c r="G27" s="309"/>
      <c r="H27" s="30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ROUND(J133,2)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ROUND((SUM(BE133:BE570)),2)</f>
        <v>0</v>
      </c>
      <c r="G33" s="35"/>
      <c r="H33" s="35"/>
      <c r="I33" s="125">
        <v>0.21</v>
      </c>
      <c r="J33" s="124">
        <f>ROUND(((SUM(BE133:BE570))*I33),2)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ROUND((SUM(BF133:BF570)),2)</f>
        <v>0</v>
      </c>
      <c r="G34" s="35"/>
      <c r="H34" s="35"/>
      <c r="I34" s="125">
        <v>0.15</v>
      </c>
      <c r="J34" s="124">
        <f>ROUND(((SUM(BF133:BF570))*I34),2)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ROUND((SUM(BG133:BG570)),2)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ROUND((SUM(BH133:BH570)),2)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ROUND((SUM(BI133:BI570)),2)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0" t="str">
        <f>E7</f>
        <v>Nejdek, rekonstrukce komunikace ulice Limnická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1" t="str">
        <f>E9</f>
        <v>A - Dopravní část -  osa 1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26. 8. 2021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24</v>
      </c>
      <c r="D91" s="37"/>
      <c r="E91" s="37"/>
      <c r="F91" s="28" t="str">
        <f>E15</f>
        <v>Mú Nejdek</v>
      </c>
      <c r="G91" s="37"/>
      <c r="H91" s="37"/>
      <c r="I91" s="30" t="s">
        <v>30</v>
      </c>
      <c r="J91" s="33" t="str">
        <f>E21</f>
        <v>DPT projekty Ostrov s.r.o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Tomanová Ing.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97</v>
      </c>
      <c r="D94" s="145"/>
      <c r="E94" s="145"/>
      <c r="F94" s="145"/>
      <c r="G94" s="145"/>
      <c r="H94" s="145"/>
      <c r="I94" s="145"/>
      <c r="J94" s="146" t="s">
        <v>98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99</v>
      </c>
      <c r="D96" s="37"/>
      <c r="E96" s="37"/>
      <c r="F96" s="37"/>
      <c r="G96" s="37"/>
      <c r="H96" s="37"/>
      <c r="I96" s="37"/>
      <c r="J96" s="85">
        <f>J133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100</v>
      </c>
    </row>
    <row r="97" spans="2:12" s="9" customFormat="1" ht="24.95" customHeight="1">
      <c r="B97" s="148"/>
      <c r="C97" s="149"/>
      <c r="D97" s="150" t="s">
        <v>101</v>
      </c>
      <c r="E97" s="151"/>
      <c r="F97" s="151"/>
      <c r="G97" s="151"/>
      <c r="H97" s="151"/>
      <c r="I97" s="151"/>
      <c r="J97" s="152">
        <f>J134</f>
        <v>0</v>
      </c>
      <c r="K97" s="149"/>
      <c r="L97" s="153"/>
    </row>
    <row r="98" spans="2:12" s="10" customFormat="1" ht="19.9" customHeight="1">
      <c r="B98" s="154"/>
      <c r="C98" s="155"/>
      <c r="D98" s="156" t="s">
        <v>102</v>
      </c>
      <c r="E98" s="157"/>
      <c r="F98" s="157"/>
      <c r="G98" s="157"/>
      <c r="H98" s="157"/>
      <c r="I98" s="157"/>
      <c r="J98" s="158">
        <f>J135</f>
        <v>0</v>
      </c>
      <c r="K98" s="155"/>
      <c r="L98" s="159"/>
    </row>
    <row r="99" spans="2:12" s="10" customFormat="1" ht="19.9" customHeight="1">
      <c r="B99" s="154"/>
      <c r="C99" s="155"/>
      <c r="D99" s="156" t="s">
        <v>103</v>
      </c>
      <c r="E99" s="157"/>
      <c r="F99" s="157"/>
      <c r="G99" s="157"/>
      <c r="H99" s="157"/>
      <c r="I99" s="157"/>
      <c r="J99" s="158">
        <f>J297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104</v>
      </c>
      <c r="E100" s="157"/>
      <c r="F100" s="157"/>
      <c r="G100" s="157"/>
      <c r="H100" s="157"/>
      <c r="I100" s="157"/>
      <c r="J100" s="158">
        <f>J305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105</v>
      </c>
      <c r="E101" s="157"/>
      <c r="F101" s="157"/>
      <c r="G101" s="157"/>
      <c r="H101" s="157"/>
      <c r="I101" s="157"/>
      <c r="J101" s="158">
        <f>J318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106</v>
      </c>
      <c r="E102" s="157"/>
      <c r="F102" s="157"/>
      <c r="G102" s="157"/>
      <c r="H102" s="157"/>
      <c r="I102" s="157"/>
      <c r="J102" s="158">
        <f>J327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107</v>
      </c>
      <c r="E103" s="157"/>
      <c r="F103" s="157"/>
      <c r="G103" s="157"/>
      <c r="H103" s="157"/>
      <c r="I103" s="157"/>
      <c r="J103" s="158">
        <f>J347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108</v>
      </c>
      <c r="E104" s="157"/>
      <c r="F104" s="157"/>
      <c r="G104" s="157"/>
      <c r="H104" s="157"/>
      <c r="I104" s="157"/>
      <c r="J104" s="158">
        <f>J361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109</v>
      </c>
      <c r="E105" s="157"/>
      <c r="F105" s="157"/>
      <c r="G105" s="157"/>
      <c r="H105" s="157"/>
      <c r="I105" s="157"/>
      <c r="J105" s="158">
        <f>J381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110</v>
      </c>
      <c r="E106" s="157"/>
      <c r="F106" s="157"/>
      <c r="G106" s="157"/>
      <c r="H106" s="157"/>
      <c r="I106" s="157"/>
      <c r="J106" s="158">
        <f>J391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111</v>
      </c>
      <c r="E107" s="157"/>
      <c r="F107" s="157"/>
      <c r="G107" s="157"/>
      <c r="H107" s="157"/>
      <c r="I107" s="157"/>
      <c r="J107" s="158">
        <f>J410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112</v>
      </c>
      <c r="E108" s="157"/>
      <c r="F108" s="157"/>
      <c r="G108" s="157"/>
      <c r="H108" s="157"/>
      <c r="I108" s="157"/>
      <c r="J108" s="158">
        <f>J459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113</v>
      </c>
      <c r="E109" s="157"/>
      <c r="F109" s="157"/>
      <c r="G109" s="157"/>
      <c r="H109" s="157"/>
      <c r="I109" s="157"/>
      <c r="J109" s="158">
        <f>J499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114</v>
      </c>
      <c r="E110" s="157"/>
      <c r="F110" s="157"/>
      <c r="G110" s="157"/>
      <c r="H110" s="157"/>
      <c r="I110" s="157"/>
      <c r="J110" s="158">
        <f>J510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115</v>
      </c>
      <c r="E111" s="157"/>
      <c r="F111" s="157"/>
      <c r="G111" s="157"/>
      <c r="H111" s="157"/>
      <c r="I111" s="157"/>
      <c r="J111" s="158">
        <f>J551</f>
        <v>0</v>
      </c>
      <c r="K111" s="155"/>
      <c r="L111" s="159"/>
    </row>
    <row r="112" spans="2:12" s="9" customFormat="1" ht="24.95" customHeight="1">
      <c r="B112" s="148"/>
      <c r="C112" s="149"/>
      <c r="D112" s="150" t="s">
        <v>116</v>
      </c>
      <c r="E112" s="151"/>
      <c r="F112" s="151"/>
      <c r="G112" s="151"/>
      <c r="H112" s="151"/>
      <c r="I112" s="151"/>
      <c r="J112" s="152">
        <f>J553</f>
        <v>0</v>
      </c>
      <c r="K112" s="149"/>
      <c r="L112" s="153"/>
    </row>
    <row r="113" spans="2:12" s="10" customFormat="1" ht="19.9" customHeight="1">
      <c r="B113" s="154"/>
      <c r="C113" s="155"/>
      <c r="D113" s="156" t="s">
        <v>117</v>
      </c>
      <c r="E113" s="157"/>
      <c r="F113" s="157"/>
      <c r="G113" s="157"/>
      <c r="H113" s="157"/>
      <c r="I113" s="157"/>
      <c r="J113" s="158">
        <f>J554</f>
        <v>0</v>
      </c>
      <c r="K113" s="155"/>
      <c r="L113" s="159"/>
    </row>
    <row r="114" spans="1:31" s="2" customFormat="1" ht="21.7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5" customHeight="1">
      <c r="A119" s="35"/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>
      <c r="A120" s="35"/>
      <c r="B120" s="36"/>
      <c r="C120" s="24" t="s">
        <v>118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16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310" t="str">
        <f>E7</f>
        <v>Nejdek, rekonstrukce komunikace ulice Limnická</v>
      </c>
      <c r="F123" s="311"/>
      <c r="G123" s="311"/>
      <c r="H123" s="311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94</v>
      </c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281" t="str">
        <f>E9</f>
        <v>A - Dopravní část -  osa 1</v>
      </c>
      <c r="F125" s="312"/>
      <c r="G125" s="312"/>
      <c r="H125" s="312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20</v>
      </c>
      <c r="D127" s="37"/>
      <c r="E127" s="37"/>
      <c r="F127" s="28" t="str">
        <f>F12</f>
        <v xml:space="preserve"> </v>
      </c>
      <c r="G127" s="37"/>
      <c r="H127" s="37"/>
      <c r="I127" s="30" t="s">
        <v>22</v>
      </c>
      <c r="J127" s="67" t="str">
        <f>IF(J12="","",J12)</f>
        <v>26. 8. 2021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25.7" customHeight="1">
      <c r="A129" s="35"/>
      <c r="B129" s="36"/>
      <c r="C129" s="30" t="s">
        <v>24</v>
      </c>
      <c r="D129" s="37"/>
      <c r="E129" s="37"/>
      <c r="F129" s="28" t="str">
        <f>E15</f>
        <v>Mú Nejdek</v>
      </c>
      <c r="G129" s="37"/>
      <c r="H129" s="37"/>
      <c r="I129" s="30" t="s">
        <v>30</v>
      </c>
      <c r="J129" s="33" t="str">
        <f>E21</f>
        <v>DPT projekty Ostrov s.r.o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2" customHeight="1">
      <c r="A130" s="35"/>
      <c r="B130" s="36"/>
      <c r="C130" s="30" t="s">
        <v>28</v>
      </c>
      <c r="D130" s="37"/>
      <c r="E130" s="37"/>
      <c r="F130" s="28" t="str">
        <f>IF(E18="","",E18)</f>
        <v>Vyplň údaj</v>
      </c>
      <c r="G130" s="37"/>
      <c r="H130" s="37"/>
      <c r="I130" s="30" t="s">
        <v>33</v>
      </c>
      <c r="J130" s="33" t="str">
        <f>E24</f>
        <v>Tomanová Ing.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160"/>
      <c r="B132" s="161"/>
      <c r="C132" s="162" t="s">
        <v>119</v>
      </c>
      <c r="D132" s="163" t="s">
        <v>61</v>
      </c>
      <c r="E132" s="163" t="s">
        <v>57</v>
      </c>
      <c r="F132" s="163" t="s">
        <v>58</v>
      </c>
      <c r="G132" s="163" t="s">
        <v>120</v>
      </c>
      <c r="H132" s="163" t="s">
        <v>121</v>
      </c>
      <c r="I132" s="163" t="s">
        <v>122</v>
      </c>
      <c r="J132" s="163" t="s">
        <v>98</v>
      </c>
      <c r="K132" s="164" t="s">
        <v>123</v>
      </c>
      <c r="L132" s="165"/>
      <c r="M132" s="76" t="s">
        <v>1</v>
      </c>
      <c r="N132" s="77" t="s">
        <v>40</v>
      </c>
      <c r="O132" s="77" t="s">
        <v>124</v>
      </c>
      <c r="P132" s="77" t="s">
        <v>125</v>
      </c>
      <c r="Q132" s="77" t="s">
        <v>126</v>
      </c>
      <c r="R132" s="77" t="s">
        <v>127</v>
      </c>
      <c r="S132" s="77" t="s">
        <v>128</v>
      </c>
      <c r="T132" s="78" t="s">
        <v>129</v>
      </c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</row>
    <row r="133" spans="1:63" s="2" customFormat="1" ht="22.9" customHeight="1">
      <c r="A133" s="35"/>
      <c r="B133" s="36"/>
      <c r="C133" s="83" t="s">
        <v>130</v>
      </c>
      <c r="D133" s="37"/>
      <c r="E133" s="37"/>
      <c r="F133" s="37"/>
      <c r="G133" s="37"/>
      <c r="H133" s="37"/>
      <c r="I133" s="37"/>
      <c r="J133" s="166">
        <f>BK133</f>
        <v>0</v>
      </c>
      <c r="K133" s="37"/>
      <c r="L133" s="40"/>
      <c r="M133" s="79"/>
      <c r="N133" s="167"/>
      <c r="O133" s="80"/>
      <c r="P133" s="168">
        <f>P134+P553</f>
        <v>0</v>
      </c>
      <c r="Q133" s="80"/>
      <c r="R133" s="168">
        <f>R134+R553</f>
        <v>1207.0266325000002</v>
      </c>
      <c r="S133" s="80"/>
      <c r="T133" s="169">
        <f>T134+T553</f>
        <v>558.5319999999999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75</v>
      </c>
      <c r="AU133" s="18" t="s">
        <v>100</v>
      </c>
      <c r="BK133" s="170">
        <f>BK134+BK553</f>
        <v>0</v>
      </c>
    </row>
    <row r="134" spans="2:63" s="12" customFormat="1" ht="25.9" customHeight="1">
      <c r="B134" s="171"/>
      <c r="C134" s="172"/>
      <c r="D134" s="173" t="s">
        <v>75</v>
      </c>
      <c r="E134" s="174" t="s">
        <v>131</v>
      </c>
      <c r="F134" s="174" t="s">
        <v>132</v>
      </c>
      <c r="G134" s="172"/>
      <c r="H134" s="172"/>
      <c r="I134" s="175"/>
      <c r="J134" s="176">
        <f>BK134</f>
        <v>0</v>
      </c>
      <c r="K134" s="172"/>
      <c r="L134" s="177"/>
      <c r="M134" s="178"/>
      <c r="N134" s="179"/>
      <c r="O134" s="179"/>
      <c r="P134" s="180">
        <f>P135+P297+P305+P318+P327+P347+P361+P381+P391+P410+P459+P499+P510+P551</f>
        <v>0</v>
      </c>
      <c r="Q134" s="179"/>
      <c r="R134" s="180">
        <f>R135+R297+R305+R318+R327+R347+R361+R381+R391+R410+R459+R499+R510+R551</f>
        <v>1071.9844325000001</v>
      </c>
      <c r="S134" s="179"/>
      <c r="T134" s="181">
        <f>T135+T297+T305+T318+T327+T347+T361+T381+T391+T410+T459+T499+T510+T551</f>
        <v>558.5319999999999</v>
      </c>
      <c r="AR134" s="182" t="s">
        <v>84</v>
      </c>
      <c r="AT134" s="183" t="s">
        <v>75</v>
      </c>
      <c r="AU134" s="183" t="s">
        <v>76</v>
      </c>
      <c r="AY134" s="182" t="s">
        <v>133</v>
      </c>
      <c r="BK134" s="184">
        <f>BK135+BK297+BK305+BK318+BK327+BK347+BK361+BK381+BK391+BK410+BK459+BK499+BK510+BK551</f>
        <v>0</v>
      </c>
    </row>
    <row r="135" spans="2:63" s="12" customFormat="1" ht="22.9" customHeight="1">
      <c r="B135" s="171"/>
      <c r="C135" s="172"/>
      <c r="D135" s="173" t="s">
        <v>75</v>
      </c>
      <c r="E135" s="185" t="s">
        <v>84</v>
      </c>
      <c r="F135" s="185" t="s">
        <v>134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SUM(P136:P296)</f>
        <v>0</v>
      </c>
      <c r="Q135" s="179"/>
      <c r="R135" s="180">
        <f>SUM(R136:R296)</f>
        <v>151.46256</v>
      </c>
      <c r="S135" s="179"/>
      <c r="T135" s="181">
        <f>SUM(T136:T296)</f>
        <v>0</v>
      </c>
      <c r="AR135" s="182" t="s">
        <v>84</v>
      </c>
      <c r="AT135" s="183" t="s">
        <v>75</v>
      </c>
      <c r="AU135" s="183" t="s">
        <v>84</v>
      </c>
      <c r="AY135" s="182" t="s">
        <v>133</v>
      </c>
      <c r="BK135" s="184">
        <f>SUM(BK136:BK296)</f>
        <v>0</v>
      </c>
    </row>
    <row r="136" spans="1:65" s="2" customFormat="1" ht="37.9" customHeight="1">
      <c r="A136" s="35"/>
      <c r="B136" s="36"/>
      <c r="C136" s="187" t="s">
        <v>84</v>
      </c>
      <c r="D136" s="187" t="s">
        <v>135</v>
      </c>
      <c r="E136" s="188" t="s">
        <v>136</v>
      </c>
      <c r="F136" s="189" t="s">
        <v>137</v>
      </c>
      <c r="G136" s="190" t="s">
        <v>138</v>
      </c>
      <c r="H136" s="191">
        <v>624</v>
      </c>
      <c r="I136" s="192"/>
      <c r="J136" s="193">
        <f>ROUND(I136*H136,2)</f>
        <v>0</v>
      </c>
      <c r="K136" s="189" t="s">
        <v>139</v>
      </c>
      <c r="L136" s="40"/>
      <c r="M136" s="194" t="s">
        <v>1</v>
      </c>
      <c r="N136" s="195" t="s">
        <v>41</v>
      </c>
      <c r="O136" s="72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140</v>
      </c>
      <c r="AT136" s="198" t="s">
        <v>135</v>
      </c>
      <c r="AU136" s="198" t="s">
        <v>86</v>
      </c>
      <c r="AY136" s="18" t="s">
        <v>133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84</v>
      </c>
      <c r="BK136" s="199">
        <f>ROUND(I136*H136,2)</f>
        <v>0</v>
      </c>
      <c r="BL136" s="18" t="s">
        <v>140</v>
      </c>
      <c r="BM136" s="198" t="s">
        <v>141</v>
      </c>
    </row>
    <row r="137" spans="2:51" s="13" customFormat="1" ht="11.25">
      <c r="B137" s="200"/>
      <c r="C137" s="201"/>
      <c r="D137" s="202" t="s">
        <v>142</v>
      </c>
      <c r="E137" s="203" t="s">
        <v>1</v>
      </c>
      <c r="F137" s="204" t="s">
        <v>143</v>
      </c>
      <c r="G137" s="201"/>
      <c r="H137" s="203" t="s">
        <v>1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142</v>
      </c>
      <c r="AU137" s="210" t="s">
        <v>86</v>
      </c>
      <c r="AV137" s="13" t="s">
        <v>84</v>
      </c>
      <c r="AW137" s="13" t="s">
        <v>32</v>
      </c>
      <c r="AX137" s="13" t="s">
        <v>76</v>
      </c>
      <c r="AY137" s="210" t="s">
        <v>133</v>
      </c>
    </row>
    <row r="138" spans="2:51" s="13" customFormat="1" ht="11.25">
      <c r="B138" s="200"/>
      <c r="C138" s="201"/>
      <c r="D138" s="202" t="s">
        <v>142</v>
      </c>
      <c r="E138" s="203" t="s">
        <v>1</v>
      </c>
      <c r="F138" s="204" t="s">
        <v>144</v>
      </c>
      <c r="G138" s="201"/>
      <c r="H138" s="203" t="s">
        <v>1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142</v>
      </c>
      <c r="AU138" s="210" t="s">
        <v>86</v>
      </c>
      <c r="AV138" s="13" t="s">
        <v>84</v>
      </c>
      <c r="AW138" s="13" t="s">
        <v>32</v>
      </c>
      <c r="AX138" s="13" t="s">
        <v>76</v>
      </c>
      <c r="AY138" s="210" t="s">
        <v>133</v>
      </c>
    </row>
    <row r="139" spans="2:51" s="13" customFormat="1" ht="11.25">
      <c r="B139" s="200"/>
      <c r="C139" s="201"/>
      <c r="D139" s="202" t="s">
        <v>142</v>
      </c>
      <c r="E139" s="203" t="s">
        <v>1</v>
      </c>
      <c r="F139" s="204" t="s">
        <v>145</v>
      </c>
      <c r="G139" s="201"/>
      <c r="H139" s="203" t="s">
        <v>1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142</v>
      </c>
      <c r="AU139" s="210" t="s">
        <v>86</v>
      </c>
      <c r="AV139" s="13" t="s">
        <v>84</v>
      </c>
      <c r="AW139" s="13" t="s">
        <v>32</v>
      </c>
      <c r="AX139" s="13" t="s">
        <v>76</v>
      </c>
      <c r="AY139" s="210" t="s">
        <v>133</v>
      </c>
    </row>
    <row r="140" spans="2:51" s="14" customFormat="1" ht="11.25">
      <c r="B140" s="211"/>
      <c r="C140" s="212"/>
      <c r="D140" s="202" t="s">
        <v>142</v>
      </c>
      <c r="E140" s="213" t="s">
        <v>1</v>
      </c>
      <c r="F140" s="214" t="s">
        <v>146</v>
      </c>
      <c r="G140" s="212"/>
      <c r="H140" s="215">
        <v>488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142</v>
      </c>
      <c r="AU140" s="221" t="s">
        <v>86</v>
      </c>
      <c r="AV140" s="14" t="s">
        <v>86</v>
      </c>
      <c r="AW140" s="14" t="s">
        <v>32</v>
      </c>
      <c r="AX140" s="14" t="s">
        <v>76</v>
      </c>
      <c r="AY140" s="221" t="s">
        <v>133</v>
      </c>
    </row>
    <row r="141" spans="2:51" s="13" customFormat="1" ht="22.5">
      <c r="B141" s="200"/>
      <c r="C141" s="201"/>
      <c r="D141" s="202" t="s">
        <v>142</v>
      </c>
      <c r="E141" s="203" t="s">
        <v>1</v>
      </c>
      <c r="F141" s="204" t="s">
        <v>147</v>
      </c>
      <c r="G141" s="201"/>
      <c r="H141" s="203" t="s">
        <v>1</v>
      </c>
      <c r="I141" s="205"/>
      <c r="J141" s="201"/>
      <c r="K141" s="201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142</v>
      </c>
      <c r="AU141" s="210" t="s">
        <v>86</v>
      </c>
      <c r="AV141" s="13" t="s">
        <v>84</v>
      </c>
      <c r="AW141" s="13" t="s">
        <v>32</v>
      </c>
      <c r="AX141" s="13" t="s">
        <v>76</v>
      </c>
      <c r="AY141" s="210" t="s">
        <v>133</v>
      </c>
    </row>
    <row r="142" spans="2:51" s="13" customFormat="1" ht="11.25">
      <c r="B142" s="200"/>
      <c r="C142" s="201"/>
      <c r="D142" s="202" t="s">
        <v>142</v>
      </c>
      <c r="E142" s="203" t="s">
        <v>1</v>
      </c>
      <c r="F142" s="204" t="s">
        <v>148</v>
      </c>
      <c r="G142" s="201"/>
      <c r="H142" s="203" t="s">
        <v>1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142</v>
      </c>
      <c r="AU142" s="210" t="s">
        <v>86</v>
      </c>
      <c r="AV142" s="13" t="s">
        <v>84</v>
      </c>
      <c r="AW142" s="13" t="s">
        <v>32</v>
      </c>
      <c r="AX142" s="13" t="s">
        <v>76</v>
      </c>
      <c r="AY142" s="210" t="s">
        <v>133</v>
      </c>
    </row>
    <row r="143" spans="2:51" s="14" customFormat="1" ht="11.25">
      <c r="B143" s="211"/>
      <c r="C143" s="212"/>
      <c r="D143" s="202" t="s">
        <v>142</v>
      </c>
      <c r="E143" s="213" t="s">
        <v>1</v>
      </c>
      <c r="F143" s="214" t="s">
        <v>149</v>
      </c>
      <c r="G143" s="212"/>
      <c r="H143" s="215">
        <v>-48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142</v>
      </c>
      <c r="AU143" s="221" t="s">
        <v>86</v>
      </c>
      <c r="AV143" s="14" t="s">
        <v>86</v>
      </c>
      <c r="AW143" s="14" t="s">
        <v>32</v>
      </c>
      <c r="AX143" s="14" t="s">
        <v>76</v>
      </c>
      <c r="AY143" s="221" t="s">
        <v>133</v>
      </c>
    </row>
    <row r="144" spans="2:51" s="13" customFormat="1" ht="11.25">
      <c r="B144" s="200"/>
      <c r="C144" s="201"/>
      <c r="D144" s="202" t="s">
        <v>142</v>
      </c>
      <c r="E144" s="203" t="s">
        <v>1</v>
      </c>
      <c r="F144" s="204" t="s">
        <v>150</v>
      </c>
      <c r="G144" s="201"/>
      <c r="H144" s="203" t="s">
        <v>1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142</v>
      </c>
      <c r="AU144" s="210" t="s">
        <v>86</v>
      </c>
      <c r="AV144" s="13" t="s">
        <v>84</v>
      </c>
      <c r="AW144" s="13" t="s">
        <v>32</v>
      </c>
      <c r="AX144" s="13" t="s">
        <v>76</v>
      </c>
      <c r="AY144" s="210" t="s">
        <v>133</v>
      </c>
    </row>
    <row r="145" spans="2:51" s="14" customFormat="1" ht="11.25">
      <c r="B145" s="211"/>
      <c r="C145" s="212"/>
      <c r="D145" s="202" t="s">
        <v>142</v>
      </c>
      <c r="E145" s="213" t="s">
        <v>1</v>
      </c>
      <c r="F145" s="214" t="s">
        <v>151</v>
      </c>
      <c r="G145" s="212"/>
      <c r="H145" s="215">
        <v>184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142</v>
      </c>
      <c r="AU145" s="221" t="s">
        <v>86</v>
      </c>
      <c r="AV145" s="14" t="s">
        <v>86</v>
      </c>
      <c r="AW145" s="14" t="s">
        <v>32</v>
      </c>
      <c r="AX145" s="14" t="s">
        <v>76</v>
      </c>
      <c r="AY145" s="221" t="s">
        <v>133</v>
      </c>
    </row>
    <row r="146" spans="2:51" s="15" customFormat="1" ht="11.25">
      <c r="B146" s="222"/>
      <c r="C146" s="223"/>
      <c r="D146" s="202" t="s">
        <v>142</v>
      </c>
      <c r="E146" s="224" t="s">
        <v>1</v>
      </c>
      <c r="F146" s="225" t="s">
        <v>152</v>
      </c>
      <c r="G146" s="223"/>
      <c r="H146" s="226">
        <v>624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142</v>
      </c>
      <c r="AU146" s="232" t="s">
        <v>86</v>
      </c>
      <c r="AV146" s="15" t="s">
        <v>140</v>
      </c>
      <c r="AW146" s="15" t="s">
        <v>32</v>
      </c>
      <c r="AX146" s="15" t="s">
        <v>84</v>
      </c>
      <c r="AY146" s="232" t="s">
        <v>133</v>
      </c>
    </row>
    <row r="147" spans="2:51" s="13" customFormat="1" ht="11.25">
      <c r="B147" s="200"/>
      <c r="C147" s="201"/>
      <c r="D147" s="202" t="s">
        <v>142</v>
      </c>
      <c r="E147" s="203" t="s">
        <v>1</v>
      </c>
      <c r="F147" s="204" t="s">
        <v>153</v>
      </c>
      <c r="G147" s="201"/>
      <c r="H147" s="203" t="s">
        <v>1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142</v>
      </c>
      <c r="AU147" s="210" t="s">
        <v>86</v>
      </c>
      <c r="AV147" s="13" t="s">
        <v>84</v>
      </c>
      <c r="AW147" s="13" t="s">
        <v>32</v>
      </c>
      <c r="AX147" s="13" t="s">
        <v>76</v>
      </c>
      <c r="AY147" s="210" t="s">
        <v>133</v>
      </c>
    </row>
    <row r="148" spans="1:65" s="2" customFormat="1" ht="37.9" customHeight="1">
      <c r="A148" s="35"/>
      <c r="B148" s="36"/>
      <c r="C148" s="187" t="s">
        <v>86</v>
      </c>
      <c r="D148" s="187" t="s">
        <v>135</v>
      </c>
      <c r="E148" s="188" t="s">
        <v>154</v>
      </c>
      <c r="F148" s="189" t="s">
        <v>155</v>
      </c>
      <c r="G148" s="190" t="s">
        <v>138</v>
      </c>
      <c r="H148" s="191">
        <v>936</v>
      </c>
      <c r="I148" s="192"/>
      <c r="J148" s="193">
        <f>ROUND(I148*H148,2)</f>
        <v>0</v>
      </c>
      <c r="K148" s="189" t="s">
        <v>139</v>
      </c>
      <c r="L148" s="40"/>
      <c r="M148" s="194" t="s">
        <v>1</v>
      </c>
      <c r="N148" s="195" t="s">
        <v>41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140</v>
      </c>
      <c r="AT148" s="198" t="s">
        <v>135</v>
      </c>
      <c r="AU148" s="198" t="s">
        <v>86</v>
      </c>
      <c r="AY148" s="18" t="s">
        <v>133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84</v>
      </c>
      <c r="BK148" s="199">
        <f>ROUND(I148*H148,2)</f>
        <v>0</v>
      </c>
      <c r="BL148" s="18" t="s">
        <v>140</v>
      </c>
      <c r="BM148" s="198" t="s">
        <v>156</v>
      </c>
    </row>
    <row r="149" spans="2:51" s="13" customFormat="1" ht="11.25">
      <c r="B149" s="200"/>
      <c r="C149" s="201"/>
      <c r="D149" s="202" t="s">
        <v>142</v>
      </c>
      <c r="E149" s="203" t="s">
        <v>1</v>
      </c>
      <c r="F149" s="204" t="s">
        <v>143</v>
      </c>
      <c r="G149" s="201"/>
      <c r="H149" s="203" t="s">
        <v>1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142</v>
      </c>
      <c r="AU149" s="210" t="s">
        <v>86</v>
      </c>
      <c r="AV149" s="13" t="s">
        <v>84</v>
      </c>
      <c r="AW149" s="13" t="s">
        <v>32</v>
      </c>
      <c r="AX149" s="13" t="s">
        <v>76</v>
      </c>
      <c r="AY149" s="210" t="s">
        <v>133</v>
      </c>
    </row>
    <row r="150" spans="2:51" s="13" customFormat="1" ht="11.25">
      <c r="B150" s="200"/>
      <c r="C150" s="201"/>
      <c r="D150" s="202" t="s">
        <v>142</v>
      </c>
      <c r="E150" s="203" t="s">
        <v>1</v>
      </c>
      <c r="F150" s="204" t="s">
        <v>144</v>
      </c>
      <c r="G150" s="201"/>
      <c r="H150" s="203" t="s">
        <v>1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142</v>
      </c>
      <c r="AU150" s="210" t="s">
        <v>86</v>
      </c>
      <c r="AV150" s="13" t="s">
        <v>84</v>
      </c>
      <c r="AW150" s="13" t="s">
        <v>32</v>
      </c>
      <c r="AX150" s="13" t="s">
        <v>76</v>
      </c>
      <c r="AY150" s="210" t="s">
        <v>133</v>
      </c>
    </row>
    <row r="151" spans="2:51" s="13" customFormat="1" ht="11.25">
      <c r="B151" s="200"/>
      <c r="C151" s="201"/>
      <c r="D151" s="202" t="s">
        <v>142</v>
      </c>
      <c r="E151" s="203" t="s">
        <v>1</v>
      </c>
      <c r="F151" s="204" t="s">
        <v>145</v>
      </c>
      <c r="G151" s="201"/>
      <c r="H151" s="203" t="s">
        <v>1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142</v>
      </c>
      <c r="AU151" s="210" t="s">
        <v>86</v>
      </c>
      <c r="AV151" s="13" t="s">
        <v>84</v>
      </c>
      <c r="AW151" s="13" t="s">
        <v>32</v>
      </c>
      <c r="AX151" s="13" t="s">
        <v>76</v>
      </c>
      <c r="AY151" s="210" t="s">
        <v>133</v>
      </c>
    </row>
    <row r="152" spans="2:51" s="14" customFormat="1" ht="11.25">
      <c r="B152" s="211"/>
      <c r="C152" s="212"/>
      <c r="D152" s="202" t="s">
        <v>142</v>
      </c>
      <c r="E152" s="213" t="s">
        <v>1</v>
      </c>
      <c r="F152" s="214" t="s">
        <v>157</v>
      </c>
      <c r="G152" s="212"/>
      <c r="H152" s="215">
        <v>732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142</v>
      </c>
      <c r="AU152" s="221" t="s">
        <v>86</v>
      </c>
      <c r="AV152" s="14" t="s">
        <v>86</v>
      </c>
      <c r="AW152" s="14" t="s">
        <v>32</v>
      </c>
      <c r="AX152" s="14" t="s">
        <v>76</v>
      </c>
      <c r="AY152" s="221" t="s">
        <v>133</v>
      </c>
    </row>
    <row r="153" spans="2:51" s="13" customFormat="1" ht="22.5">
      <c r="B153" s="200"/>
      <c r="C153" s="201"/>
      <c r="D153" s="202" t="s">
        <v>142</v>
      </c>
      <c r="E153" s="203" t="s">
        <v>1</v>
      </c>
      <c r="F153" s="204" t="s">
        <v>147</v>
      </c>
      <c r="G153" s="201"/>
      <c r="H153" s="203" t="s">
        <v>1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142</v>
      </c>
      <c r="AU153" s="210" t="s">
        <v>86</v>
      </c>
      <c r="AV153" s="13" t="s">
        <v>84</v>
      </c>
      <c r="AW153" s="13" t="s">
        <v>32</v>
      </c>
      <c r="AX153" s="13" t="s">
        <v>76</v>
      </c>
      <c r="AY153" s="210" t="s">
        <v>133</v>
      </c>
    </row>
    <row r="154" spans="2:51" s="13" customFormat="1" ht="11.25">
      <c r="B154" s="200"/>
      <c r="C154" s="201"/>
      <c r="D154" s="202" t="s">
        <v>142</v>
      </c>
      <c r="E154" s="203" t="s">
        <v>1</v>
      </c>
      <c r="F154" s="204" t="s">
        <v>148</v>
      </c>
      <c r="G154" s="201"/>
      <c r="H154" s="203" t="s">
        <v>1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142</v>
      </c>
      <c r="AU154" s="210" t="s">
        <v>86</v>
      </c>
      <c r="AV154" s="13" t="s">
        <v>84</v>
      </c>
      <c r="AW154" s="13" t="s">
        <v>32</v>
      </c>
      <c r="AX154" s="13" t="s">
        <v>76</v>
      </c>
      <c r="AY154" s="210" t="s">
        <v>133</v>
      </c>
    </row>
    <row r="155" spans="2:51" s="14" customFormat="1" ht="11.25">
      <c r="B155" s="211"/>
      <c r="C155" s="212"/>
      <c r="D155" s="202" t="s">
        <v>142</v>
      </c>
      <c r="E155" s="213" t="s">
        <v>1</v>
      </c>
      <c r="F155" s="214" t="s">
        <v>158</v>
      </c>
      <c r="G155" s="212"/>
      <c r="H155" s="215">
        <v>-72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142</v>
      </c>
      <c r="AU155" s="221" t="s">
        <v>86</v>
      </c>
      <c r="AV155" s="14" t="s">
        <v>86</v>
      </c>
      <c r="AW155" s="14" t="s">
        <v>32</v>
      </c>
      <c r="AX155" s="14" t="s">
        <v>76</v>
      </c>
      <c r="AY155" s="221" t="s">
        <v>133</v>
      </c>
    </row>
    <row r="156" spans="2:51" s="13" customFormat="1" ht="11.25">
      <c r="B156" s="200"/>
      <c r="C156" s="201"/>
      <c r="D156" s="202" t="s">
        <v>142</v>
      </c>
      <c r="E156" s="203" t="s">
        <v>1</v>
      </c>
      <c r="F156" s="204" t="s">
        <v>150</v>
      </c>
      <c r="G156" s="201"/>
      <c r="H156" s="203" t="s">
        <v>1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142</v>
      </c>
      <c r="AU156" s="210" t="s">
        <v>86</v>
      </c>
      <c r="AV156" s="13" t="s">
        <v>84</v>
      </c>
      <c r="AW156" s="13" t="s">
        <v>32</v>
      </c>
      <c r="AX156" s="13" t="s">
        <v>76</v>
      </c>
      <c r="AY156" s="210" t="s">
        <v>133</v>
      </c>
    </row>
    <row r="157" spans="2:51" s="14" customFormat="1" ht="11.25">
      <c r="B157" s="211"/>
      <c r="C157" s="212"/>
      <c r="D157" s="202" t="s">
        <v>142</v>
      </c>
      <c r="E157" s="213" t="s">
        <v>1</v>
      </c>
      <c r="F157" s="214" t="s">
        <v>159</v>
      </c>
      <c r="G157" s="212"/>
      <c r="H157" s="215">
        <v>276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142</v>
      </c>
      <c r="AU157" s="221" t="s">
        <v>86</v>
      </c>
      <c r="AV157" s="14" t="s">
        <v>86</v>
      </c>
      <c r="AW157" s="14" t="s">
        <v>32</v>
      </c>
      <c r="AX157" s="14" t="s">
        <v>76</v>
      </c>
      <c r="AY157" s="221" t="s">
        <v>133</v>
      </c>
    </row>
    <row r="158" spans="2:51" s="15" customFormat="1" ht="11.25">
      <c r="B158" s="222"/>
      <c r="C158" s="223"/>
      <c r="D158" s="202" t="s">
        <v>142</v>
      </c>
      <c r="E158" s="224" t="s">
        <v>1</v>
      </c>
      <c r="F158" s="225" t="s">
        <v>152</v>
      </c>
      <c r="G158" s="223"/>
      <c r="H158" s="226">
        <v>936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142</v>
      </c>
      <c r="AU158" s="232" t="s">
        <v>86</v>
      </c>
      <c r="AV158" s="15" t="s">
        <v>140</v>
      </c>
      <c r="AW158" s="15" t="s">
        <v>32</v>
      </c>
      <c r="AX158" s="15" t="s">
        <v>84</v>
      </c>
      <c r="AY158" s="232" t="s">
        <v>133</v>
      </c>
    </row>
    <row r="159" spans="2:51" s="13" customFormat="1" ht="11.25">
      <c r="B159" s="200"/>
      <c r="C159" s="201"/>
      <c r="D159" s="202" t="s">
        <v>142</v>
      </c>
      <c r="E159" s="203" t="s">
        <v>1</v>
      </c>
      <c r="F159" s="204" t="s">
        <v>153</v>
      </c>
      <c r="G159" s="201"/>
      <c r="H159" s="203" t="s">
        <v>1</v>
      </c>
      <c r="I159" s="205"/>
      <c r="J159" s="201"/>
      <c r="K159" s="201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142</v>
      </c>
      <c r="AU159" s="210" t="s">
        <v>86</v>
      </c>
      <c r="AV159" s="13" t="s">
        <v>84</v>
      </c>
      <c r="AW159" s="13" t="s">
        <v>32</v>
      </c>
      <c r="AX159" s="13" t="s">
        <v>76</v>
      </c>
      <c r="AY159" s="210" t="s">
        <v>133</v>
      </c>
    </row>
    <row r="160" spans="1:65" s="2" customFormat="1" ht="24.2" customHeight="1">
      <c r="A160" s="35"/>
      <c r="B160" s="36"/>
      <c r="C160" s="187" t="s">
        <v>160</v>
      </c>
      <c r="D160" s="187" t="s">
        <v>135</v>
      </c>
      <c r="E160" s="188" t="s">
        <v>161</v>
      </c>
      <c r="F160" s="189" t="s">
        <v>162</v>
      </c>
      <c r="G160" s="190" t="s">
        <v>138</v>
      </c>
      <c r="H160" s="191">
        <v>78</v>
      </c>
      <c r="I160" s="192"/>
      <c r="J160" s="193">
        <f>ROUND(I160*H160,2)</f>
        <v>0</v>
      </c>
      <c r="K160" s="189" t="s">
        <v>139</v>
      </c>
      <c r="L160" s="40"/>
      <c r="M160" s="194" t="s">
        <v>1</v>
      </c>
      <c r="N160" s="195" t="s">
        <v>41</v>
      </c>
      <c r="O160" s="72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140</v>
      </c>
      <c r="AT160" s="198" t="s">
        <v>135</v>
      </c>
      <c r="AU160" s="198" t="s">
        <v>86</v>
      </c>
      <c r="AY160" s="18" t="s">
        <v>133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84</v>
      </c>
      <c r="BK160" s="199">
        <f>ROUND(I160*H160,2)</f>
        <v>0</v>
      </c>
      <c r="BL160" s="18" t="s">
        <v>140</v>
      </c>
      <c r="BM160" s="198" t="s">
        <v>163</v>
      </c>
    </row>
    <row r="161" spans="2:51" s="14" customFormat="1" ht="11.25">
      <c r="B161" s="211"/>
      <c r="C161" s="212"/>
      <c r="D161" s="202" t="s">
        <v>142</v>
      </c>
      <c r="E161" s="213" t="s">
        <v>1</v>
      </c>
      <c r="F161" s="214" t="s">
        <v>164</v>
      </c>
      <c r="G161" s="212"/>
      <c r="H161" s="215">
        <v>78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142</v>
      </c>
      <c r="AU161" s="221" t="s">
        <v>86</v>
      </c>
      <c r="AV161" s="14" t="s">
        <v>86</v>
      </c>
      <c r="AW161" s="14" t="s">
        <v>32</v>
      </c>
      <c r="AX161" s="14" t="s">
        <v>84</v>
      </c>
      <c r="AY161" s="221" t="s">
        <v>133</v>
      </c>
    </row>
    <row r="162" spans="1:65" s="2" customFormat="1" ht="24.2" customHeight="1">
      <c r="A162" s="35"/>
      <c r="B162" s="36"/>
      <c r="C162" s="187" t="s">
        <v>140</v>
      </c>
      <c r="D162" s="187" t="s">
        <v>135</v>
      </c>
      <c r="E162" s="188" t="s">
        <v>165</v>
      </c>
      <c r="F162" s="189" t="s">
        <v>166</v>
      </c>
      <c r="G162" s="190" t="s">
        <v>138</v>
      </c>
      <c r="H162" s="191">
        <v>50</v>
      </c>
      <c r="I162" s="192"/>
      <c r="J162" s="193">
        <f>ROUND(I162*H162,2)</f>
        <v>0</v>
      </c>
      <c r="K162" s="189" t="s">
        <v>139</v>
      </c>
      <c r="L162" s="40"/>
      <c r="M162" s="194" t="s">
        <v>1</v>
      </c>
      <c r="N162" s="195" t="s">
        <v>41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140</v>
      </c>
      <c r="AT162" s="198" t="s">
        <v>135</v>
      </c>
      <c r="AU162" s="198" t="s">
        <v>86</v>
      </c>
      <c r="AY162" s="18" t="s">
        <v>133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84</v>
      </c>
      <c r="BK162" s="199">
        <f>ROUND(I162*H162,2)</f>
        <v>0</v>
      </c>
      <c r="BL162" s="18" t="s">
        <v>140</v>
      </c>
      <c r="BM162" s="198" t="s">
        <v>167</v>
      </c>
    </row>
    <row r="163" spans="2:51" s="13" customFormat="1" ht="11.25">
      <c r="B163" s="200"/>
      <c r="C163" s="201"/>
      <c r="D163" s="202" t="s">
        <v>142</v>
      </c>
      <c r="E163" s="203" t="s">
        <v>1</v>
      </c>
      <c r="F163" s="204" t="s">
        <v>168</v>
      </c>
      <c r="G163" s="201"/>
      <c r="H163" s="203" t="s">
        <v>1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142</v>
      </c>
      <c r="AU163" s="210" t="s">
        <v>86</v>
      </c>
      <c r="AV163" s="13" t="s">
        <v>84</v>
      </c>
      <c r="AW163" s="13" t="s">
        <v>32</v>
      </c>
      <c r="AX163" s="13" t="s">
        <v>76</v>
      </c>
      <c r="AY163" s="210" t="s">
        <v>133</v>
      </c>
    </row>
    <row r="164" spans="2:51" s="14" customFormat="1" ht="11.25">
      <c r="B164" s="211"/>
      <c r="C164" s="212"/>
      <c r="D164" s="202" t="s">
        <v>142</v>
      </c>
      <c r="E164" s="213" t="s">
        <v>1</v>
      </c>
      <c r="F164" s="214" t="s">
        <v>169</v>
      </c>
      <c r="G164" s="212"/>
      <c r="H164" s="215">
        <v>50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142</v>
      </c>
      <c r="AU164" s="221" t="s">
        <v>86</v>
      </c>
      <c r="AV164" s="14" t="s">
        <v>86</v>
      </c>
      <c r="AW164" s="14" t="s">
        <v>32</v>
      </c>
      <c r="AX164" s="14" t="s">
        <v>84</v>
      </c>
      <c r="AY164" s="221" t="s">
        <v>133</v>
      </c>
    </row>
    <row r="165" spans="1:65" s="2" customFormat="1" ht="24.2" customHeight="1">
      <c r="A165" s="35"/>
      <c r="B165" s="36"/>
      <c r="C165" s="187" t="s">
        <v>170</v>
      </c>
      <c r="D165" s="187" t="s">
        <v>135</v>
      </c>
      <c r="E165" s="188" t="s">
        <v>171</v>
      </c>
      <c r="F165" s="189" t="s">
        <v>172</v>
      </c>
      <c r="G165" s="190" t="s">
        <v>138</v>
      </c>
      <c r="H165" s="191">
        <v>80</v>
      </c>
      <c r="I165" s="192"/>
      <c r="J165" s="193">
        <f>ROUND(I165*H165,2)</f>
        <v>0</v>
      </c>
      <c r="K165" s="189" t="s">
        <v>139</v>
      </c>
      <c r="L165" s="40"/>
      <c r="M165" s="194" t="s">
        <v>1</v>
      </c>
      <c r="N165" s="195" t="s">
        <v>41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140</v>
      </c>
      <c r="AT165" s="198" t="s">
        <v>135</v>
      </c>
      <c r="AU165" s="198" t="s">
        <v>86</v>
      </c>
      <c r="AY165" s="18" t="s">
        <v>133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84</v>
      </c>
      <c r="BK165" s="199">
        <f>ROUND(I165*H165,2)</f>
        <v>0</v>
      </c>
      <c r="BL165" s="18" t="s">
        <v>140</v>
      </c>
      <c r="BM165" s="198" t="s">
        <v>173</v>
      </c>
    </row>
    <row r="166" spans="2:51" s="13" customFormat="1" ht="11.25">
      <c r="B166" s="200"/>
      <c r="C166" s="201"/>
      <c r="D166" s="202" t="s">
        <v>142</v>
      </c>
      <c r="E166" s="203" t="s">
        <v>1</v>
      </c>
      <c r="F166" s="204" t="s">
        <v>143</v>
      </c>
      <c r="G166" s="201"/>
      <c r="H166" s="203" t="s">
        <v>1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142</v>
      </c>
      <c r="AU166" s="210" t="s">
        <v>86</v>
      </c>
      <c r="AV166" s="13" t="s">
        <v>84</v>
      </c>
      <c r="AW166" s="13" t="s">
        <v>32</v>
      </c>
      <c r="AX166" s="13" t="s">
        <v>76</v>
      </c>
      <c r="AY166" s="210" t="s">
        <v>133</v>
      </c>
    </row>
    <row r="167" spans="2:51" s="13" customFormat="1" ht="11.25">
      <c r="B167" s="200"/>
      <c r="C167" s="201"/>
      <c r="D167" s="202" t="s">
        <v>142</v>
      </c>
      <c r="E167" s="203" t="s">
        <v>1</v>
      </c>
      <c r="F167" s="204" t="s">
        <v>174</v>
      </c>
      <c r="G167" s="201"/>
      <c r="H167" s="203" t="s">
        <v>1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142</v>
      </c>
      <c r="AU167" s="210" t="s">
        <v>86</v>
      </c>
      <c r="AV167" s="13" t="s">
        <v>84</v>
      </c>
      <c r="AW167" s="13" t="s">
        <v>32</v>
      </c>
      <c r="AX167" s="13" t="s">
        <v>76</v>
      </c>
      <c r="AY167" s="210" t="s">
        <v>133</v>
      </c>
    </row>
    <row r="168" spans="2:51" s="14" customFormat="1" ht="11.25">
      <c r="B168" s="211"/>
      <c r="C168" s="212"/>
      <c r="D168" s="202" t="s">
        <v>142</v>
      </c>
      <c r="E168" s="213" t="s">
        <v>1</v>
      </c>
      <c r="F168" s="214" t="s">
        <v>175</v>
      </c>
      <c r="G168" s="212"/>
      <c r="H168" s="215">
        <v>80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142</v>
      </c>
      <c r="AU168" s="221" t="s">
        <v>86</v>
      </c>
      <c r="AV168" s="14" t="s">
        <v>86</v>
      </c>
      <c r="AW168" s="14" t="s">
        <v>32</v>
      </c>
      <c r="AX168" s="14" t="s">
        <v>84</v>
      </c>
      <c r="AY168" s="221" t="s">
        <v>133</v>
      </c>
    </row>
    <row r="169" spans="2:51" s="13" customFormat="1" ht="11.25">
      <c r="B169" s="200"/>
      <c r="C169" s="201"/>
      <c r="D169" s="202" t="s">
        <v>142</v>
      </c>
      <c r="E169" s="203" t="s">
        <v>1</v>
      </c>
      <c r="F169" s="204" t="s">
        <v>153</v>
      </c>
      <c r="G169" s="201"/>
      <c r="H169" s="203" t="s">
        <v>1</v>
      </c>
      <c r="I169" s="205"/>
      <c r="J169" s="201"/>
      <c r="K169" s="201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142</v>
      </c>
      <c r="AU169" s="210" t="s">
        <v>86</v>
      </c>
      <c r="AV169" s="13" t="s">
        <v>84</v>
      </c>
      <c r="AW169" s="13" t="s">
        <v>32</v>
      </c>
      <c r="AX169" s="13" t="s">
        <v>76</v>
      </c>
      <c r="AY169" s="210" t="s">
        <v>133</v>
      </c>
    </row>
    <row r="170" spans="1:65" s="2" customFormat="1" ht="24.2" customHeight="1">
      <c r="A170" s="35"/>
      <c r="B170" s="36"/>
      <c r="C170" s="187" t="s">
        <v>176</v>
      </c>
      <c r="D170" s="187" t="s">
        <v>135</v>
      </c>
      <c r="E170" s="188" t="s">
        <v>177</v>
      </c>
      <c r="F170" s="189" t="s">
        <v>178</v>
      </c>
      <c r="G170" s="190" t="s">
        <v>138</v>
      </c>
      <c r="H170" s="191">
        <v>100</v>
      </c>
      <c r="I170" s="192"/>
      <c r="J170" s="193">
        <f>ROUND(I170*H170,2)</f>
        <v>0</v>
      </c>
      <c r="K170" s="189" t="s">
        <v>139</v>
      </c>
      <c r="L170" s="40"/>
      <c r="M170" s="194" t="s">
        <v>1</v>
      </c>
      <c r="N170" s="195" t="s">
        <v>41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140</v>
      </c>
      <c r="AT170" s="198" t="s">
        <v>135</v>
      </c>
      <c r="AU170" s="198" t="s">
        <v>86</v>
      </c>
      <c r="AY170" s="18" t="s">
        <v>133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84</v>
      </c>
      <c r="BK170" s="199">
        <f>ROUND(I170*H170,2)</f>
        <v>0</v>
      </c>
      <c r="BL170" s="18" t="s">
        <v>140</v>
      </c>
      <c r="BM170" s="198" t="s">
        <v>179</v>
      </c>
    </row>
    <row r="171" spans="2:51" s="13" customFormat="1" ht="11.25">
      <c r="B171" s="200"/>
      <c r="C171" s="201"/>
      <c r="D171" s="202" t="s">
        <v>142</v>
      </c>
      <c r="E171" s="203" t="s">
        <v>1</v>
      </c>
      <c r="F171" s="204" t="s">
        <v>143</v>
      </c>
      <c r="G171" s="201"/>
      <c r="H171" s="203" t="s">
        <v>1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142</v>
      </c>
      <c r="AU171" s="210" t="s">
        <v>86</v>
      </c>
      <c r="AV171" s="13" t="s">
        <v>84</v>
      </c>
      <c r="AW171" s="13" t="s">
        <v>32</v>
      </c>
      <c r="AX171" s="13" t="s">
        <v>76</v>
      </c>
      <c r="AY171" s="210" t="s">
        <v>133</v>
      </c>
    </row>
    <row r="172" spans="2:51" s="13" customFormat="1" ht="11.25">
      <c r="B172" s="200"/>
      <c r="C172" s="201"/>
      <c r="D172" s="202" t="s">
        <v>142</v>
      </c>
      <c r="E172" s="203" t="s">
        <v>1</v>
      </c>
      <c r="F172" s="204" t="s">
        <v>174</v>
      </c>
      <c r="G172" s="201"/>
      <c r="H172" s="203" t="s">
        <v>1</v>
      </c>
      <c r="I172" s="205"/>
      <c r="J172" s="201"/>
      <c r="K172" s="201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142</v>
      </c>
      <c r="AU172" s="210" t="s">
        <v>86</v>
      </c>
      <c r="AV172" s="13" t="s">
        <v>84</v>
      </c>
      <c r="AW172" s="13" t="s">
        <v>32</v>
      </c>
      <c r="AX172" s="13" t="s">
        <v>76</v>
      </c>
      <c r="AY172" s="210" t="s">
        <v>133</v>
      </c>
    </row>
    <row r="173" spans="2:51" s="14" customFormat="1" ht="11.25">
      <c r="B173" s="211"/>
      <c r="C173" s="212"/>
      <c r="D173" s="202" t="s">
        <v>142</v>
      </c>
      <c r="E173" s="213" t="s">
        <v>1</v>
      </c>
      <c r="F173" s="214" t="s">
        <v>180</v>
      </c>
      <c r="G173" s="212"/>
      <c r="H173" s="215">
        <v>100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142</v>
      </c>
      <c r="AU173" s="221" t="s">
        <v>86</v>
      </c>
      <c r="AV173" s="14" t="s">
        <v>86</v>
      </c>
      <c r="AW173" s="14" t="s">
        <v>32</v>
      </c>
      <c r="AX173" s="14" t="s">
        <v>84</v>
      </c>
      <c r="AY173" s="221" t="s">
        <v>133</v>
      </c>
    </row>
    <row r="174" spans="2:51" s="13" customFormat="1" ht="11.25">
      <c r="B174" s="200"/>
      <c r="C174" s="201"/>
      <c r="D174" s="202" t="s">
        <v>142</v>
      </c>
      <c r="E174" s="203" t="s">
        <v>1</v>
      </c>
      <c r="F174" s="204" t="s">
        <v>153</v>
      </c>
      <c r="G174" s="201"/>
      <c r="H174" s="203" t="s">
        <v>1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142</v>
      </c>
      <c r="AU174" s="210" t="s">
        <v>86</v>
      </c>
      <c r="AV174" s="13" t="s">
        <v>84</v>
      </c>
      <c r="AW174" s="13" t="s">
        <v>32</v>
      </c>
      <c r="AX174" s="13" t="s">
        <v>76</v>
      </c>
      <c r="AY174" s="210" t="s">
        <v>133</v>
      </c>
    </row>
    <row r="175" spans="1:65" s="2" customFormat="1" ht="24.2" customHeight="1">
      <c r="A175" s="35"/>
      <c r="B175" s="36"/>
      <c r="C175" s="187" t="s">
        <v>181</v>
      </c>
      <c r="D175" s="187" t="s">
        <v>135</v>
      </c>
      <c r="E175" s="188" t="s">
        <v>182</v>
      </c>
      <c r="F175" s="189" t="s">
        <v>183</v>
      </c>
      <c r="G175" s="190" t="s">
        <v>138</v>
      </c>
      <c r="H175" s="191">
        <v>20</v>
      </c>
      <c r="I175" s="192"/>
      <c r="J175" s="193">
        <f>ROUND(I175*H175,2)</f>
        <v>0</v>
      </c>
      <c r="K175" s="189" t="s">
        <v>139</v>
      </c>
      <c r="L175" s="40"/>
      <c r="M175" s="194" t="s">
        <v>1</v>
      </c>
      <c r="N175" s="195" t="s">
        <v>41</v>
      </c>
      <c r="O175" s="72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140</v>
      </c>
      <c r="AT175" s="198" t="s">
        <v>135</v>
      </c>
      <c r="AU175" s="198" t="s">
        <v>86</v>
      </c>
      <c r="AY175" s="18" t="s">
        <v>133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84</v>
      </c>
      <c r="BK175" s="199">
        <f>ROUND(I175*H175,2)</f>
        <v>0</v>
      </c>
      <c r="BL175" s="18" t="s">
        <v>140</v>
      </c>
      <c r="BM175" s="198" t="s">
        <v>184</v>
      </c>
    </row>
    <row r="176" spans="2:51" s="13" customFormat="1" ht="11.25">
      <c r="B176" s="200"/>
      <c r="C176" s="201"/>
      <c r="D176" s="202" t="s">
        <v>142</v>
      </c>
      <c r="E176" s="203" t="s">
        <v>1</v>
      </c>
      <c r="F176" s="204" t="s">
        <v>143</v>
      </c>
      <c r="G176" s="201"/>
      <c r="H176" s="203" t="s">
        <v>1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142</v>
      </c>
      <c r="AU176" s="210" t="s">
        <v>86</v>
      </c>
      <c r="AV176" s="13" t="s">
        <v>84</v>
      </c>
      <c r="AW176" s="13" t="s">
        <v>32</v>
      </c>
      <c r="AX176" s="13" t="s">
        <v>76</v>
      </c>
      <c r="AY176" s="210" t="s">
        <v>133</v>
      </c>
    </row>
    <row r="177" spans="2:51" s="13" customFormat="1" ht="11.25">
      <c r="B177" s="200"/>
      <c r="C177" s="201"/>
      <c r="D177" s="202" t="s">
        <v>142</v>
      </c>
      <c r="E177" s="203" t="s">
        <v>1</v>
      </c>
      <c r="F177" s="204" t="s">
        <v>174</v>
      </c>
      <c r="G177" s="201"/>
      <c r="H177" s="203" t="s">
        <v>1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142</v>
      </c>
      <c r="AU177" s="210" t="s">
        <v>86</v>
      </c>
      <c r="AV177" s="13" t="s">
        <v>84</v>
      </c>
      <c r="AW177" s="13" t="s">
        <v>32</v>
      </c>
      <c r="AX177" s="13" t="s">
        <v>76</v>
      </c>
      <c r="AY177" s="210" t="s">
        <v>133</v>
      </c>
    </row>
    <row r="178" spans="2:51" s="14" customFormat="1" ht="11.25">
      <c r="B178" s="211"/>
      <c r="C178" s="212"/>
      <c r="D178" s="202" t="s">
        <v>142</v>
      </c>
      <c r="E178" s="213" t="s">
        <v>1</v>
      </c>
      <c r="F178" s="214" t="s">
        <v>185</v>
      </c>
      <c r="G178" s="212"/>
      <c r="H178" s="215">
        <v>20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142</v>
      </c>
      <c r="AU178" s="221" t="s">
        <v>86</v>
      </c>
      <c r="AV178" s="14" t="s">
        <v>86</v>
      </c>
      <c r="AW178" s="14" t="s">
        <v>32</v>
      </c>
      <c r="AX178" s="14" t="s">
        <v>84</v>
      </c>
      <c r="AY178" s="221" t="s">
        <v>133</v>
      </c>
    </row>
    <row r="179" spans="1:65" s="2" customFormat="1" ht="24.2" customHeight="1">
      <c r="A179" s="35"/>
      <c r="B179" s="36"/>
      <c r="C179" s="187" t="s">
        <v>186</v>
      </c>
      <c r="D179" s="187" t="s">
        <v>135</v>
      </c>
      <c r="E179" s="188" t="s">
        <v>187</v>
      </c>
      <c r="F179" s="189" t="s">
        <v>188</v>
      </c>
      <c r="G179" s="190" t="s">
        <v>138</v>
      </c>
      <c r="H179" s="191">
        <v>35</v>
      </c>
      <c r="I179" s="192"/>
      <c r="J179" s="193">
        <f>ROUND(I179*H179,2)</f>
        <v>0</v>
      </c>
      <c r="K179" s="189" t="s">
        <v>139</v>
      </c>
      <c r="L179" s="40"/>
      <c r="M179" s="194" t="s">
        <v>1</v>
      </c>
      <c r="N179" s="195" t="s">
        <v>41</v>
      </c>
      <c r="O179" s="72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140</v>
      </c>
      <c r="AT179" s="198" t="s">
        <v>135</v>
      </c>
      <c r="AU179" s="198" t="s">
        <v>86</v>
      </c>
      <c r="AY179" s="18" t="s">
        <v>133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84</v>
      </c>
      <c r="BK179" s="199">
        <f>ROUND(I179*H179,2)</f>
        <v>0</v>
      </c>
      <c r="BL179" s="18" t="s">
        <v>140</v>
      </c>
      <c r="BM179" s="198" t="s">
        <v>189</v>
      </c>
    </row>
    <row r="180" spans="2:51" s="13" customFormat="1" ht="11.25">
      <c r="B180" s="200"/>
      <c r="C180" s="201"/>
      <c r="D180" s="202" t="s">
        <v>142</v>
      </c>
      <c r="E180" s="203" t="s">
        <v>1</v>
      </c>
      <c r="F180" s="204" t="s">
        <v>143</v>
      </c>
      <c r="G180" s="201"/>
      <c r="H180" s="203" t="s">
        <v>1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142</v>
      </c>
      <c r="AU180" s="210" t="s">
        <v>86</v>
      </c>
      <c r="AV180" s="13" t="s">
        <v>84</v>
      </c>
      <c r="AW180" s="13" t="s">
        <v>32</v>
      </c>
      <c r="AX180" s="13" t="s">
        <v>76</v>
      </c>
      <c r="AY180" s="210" t="s">
        <v>133</v>
      </c>
    </row>
    <row r="181" spans="2:51" s="13" customFormat="1" ht="11.25">
      <c r="B181" s="200"/>
      <c r="C181" s="201"/>
      <c r="D181" s="202" t="s">
        <v>142</v>
      </c>
      <c r="E181" s="203" t="s">
        <v>1</v>
      </c>
      <c r="F181" s="204" t="s">
        <v>190</v>
      </c>
      <c r="G181" s="201"/>
      <c r="H181" s="203" t="s">
        <v>1</v>
      </c>
      <c r="I181" s="205"/>
      <c r="J181" s="201"/>
      <c r="K181" s="201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142</v>
      </c>
      <c r="AU181" s="210" t="s">
        <v>86</v>
      </c>
      <c r="AV181" s="13" t="s">
        <v>84</v>
      </c>
      <c r="AW181" s="13" t="s">
        <v>32</v>
      </c>
      <c r="AX181" s="13" t="s">
        <v>76</v>
      </c>
      <c r="AY181" s="210" t="s">
        <v>133</v>
      </c>
    </row>
    <row r="182" spans="2:51" s="14" customFormat="1" ht="11.25">
      <c r="B182" s="211"/>
      <c r="C182" s="212"/>
      <c r="D182" s="202" t="s">
        <v>142</v>
      </c>
      <c r="E182" s="213" t="s">
        <v>1</v>
      </c>
      <c r="F182" s="214" t="s">
        <v>191</v>
      </c>
      <c r="G182" s="212"/>
      <c r="H182" s="215">
        <v>35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142</v>
      </c>
      <c r="AU182" s="221" t="s">
        <v>86</v>
      </c>
      <c r="AV182" s="14" t="s">
        <v>86</v>
      </c>
      <c r="AW182" s="14" t="s">
        <v>32</v>
      </c>
      <c r="AX182" s="14" t="s">
        <v>84</v>
      </c>
      <c r="AY182" s="221" t="s">
        <v>133</v>
      </c>
    </row>
    <row r="183" spans="2:51" s="13" customFormat="1" ht="11.25">
      <c r="B183" s="200"/>
      <c r="C183" s="201"/>
      <c r="D183" s="202" t="s">
        <v>142</v>
      </c>
      <c r="E183" s="203" t="s">
        <v>1</v>
      </c>
      <c r="F183" s="204" t="s">
        <v>192</v>
      </c>
      <c r="G183" s="201"/>
      <c r="H183" s="203" t="s">
        <v>1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142</v>
      </c>
      <c r="AU183" s="210" t="s">
        <v>86</v>
      </c>
      <c r="AV183" s="13" t="s">
        <v>84</v>
      </c>
      <c r="AW183" s="13" t="s">
        <v>32</v>
      </c>
      <c r="AX183" s="13" t="s">
        <v>76</v>
      </c>
      <c r="AY183" s="210" t="s">
        <v>133</v>
      </c>
    </row>
    <row r="184" spans="1:65" s="2" customFormat="1" ht="24.2" customHeight="1">
      <c r="A184" s="35"/>
      <c r="B184" s="36"/>
      <c r="C184" s="187" t="s">
        <v>193</v>
      </c>
      <c r="D184" s="187" t="s">
        <v>135</v>
      </c>
      <c r="E184" s="188" t="s">
        <v>194</v>
      </c>
      <c r="F184" s="189" t="s">
        <v>195</v>
      </c>
      <c r="G184" s="190" t="s">
        <v>138</v>
      </c>
      <c r="H184" s="191">
        <v>43</v>
      </c>
      <c r="I184" s="192"/>
      <c r="J184" s="193">
        <f>ROUND(I184*H184,2)</f>
        <v>0</v>
      </c>
      <c r="K184" s="189" t="s">
        <v>139</v>
      </c>
      <c r="L184" s="40"/>
      <c r="M184" s="194" t="s">
        <v>1</v>
      </c>
      <c r="N184" s="195" t="s">
        <v>41</v>
      </c>
      <c r="O184" s="72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140</v>
      </c>
      <c r="AT184" s="198" t="s">
        <v>135</v>
      </c>
      <c r="AU184" s="198" t="s">
        <v>86</v>
      </c>
      <c r="AY184" s="18" t="s">
        <v>133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84</v>
      </c>
      <c r="BK184" s="199">
        <f>ROUND(I184*H184,2)</f>
        <v>0</v>
      </c>
      <c r="BL184" s="18" t="s">
        <v>140</v>
      </c>
      <c r="BM184" s="198" t="s">
        <v>196</v>
      </c>
    </row>
    <row r="185" spans="2:51" s="13" customFormat="1" ht="11.25">
      <c r="B185" s="200"/>
      <c r="C185" s="201"/>
      <c r="D185" s="202" t="s">
        <v>142</v>
      </c>
      <c r="E185" s="203" t="s">
        <v>1</v>
      </c>
      <c r="F185" s="204" t="s">
        <v>143</v>
      </c>
      <c r="G185" s="201"/>
      <c r="H185" s="203" t="s">
        <v>1</v>
      </c>
      <c r="I185" s="205"/>
      <c r="J185" s="201"/>
      <c r="K185" s="201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142</v>
      </c>
      <c r="AU185" s="210" t="s">
        <v>86</v>
      </c>
      <c r="AV185" s="13" t="s">
        <v>84</v>
      </c>
      <c r="AW185" s="13" t="s">
        <v>32</v>
      </c>
      <c r="AX185" s="13" t="s">
        <v>76</v>
      </c>
      <c r="AY185" s="210" t="s">
        <v>133</v>
      </c>
    </row>
    <row r="186" spans="2:51" s="13" customFormat="1" ht="11.25">
      <c r="B186" s="200"/>
      <c r="C186" s="201"/>
      <c r="D186" s="202" t="s">
        <v>142</v>
      </c>
      <c r="E186" s="203" t="s">
        <v>1</v>
      </c>
      <c r="F186" s="204" t="s">
        <v>197</v>
      </c>
      <c r="G186" s="201"/>
      <c r="H186" s="203" t="s">
        <v>1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142</v>
      </c>
      <c r="AU186" s="210" t="s">
        <v>86</v>
      </c>
      <c r="AV186" s="13" t="s">
        <v>84</v>
      </c>
      <c r="AW186" s="13" t="s">
        <v>32</v>
      </c>
      <c r="AX186" s="13" t="s">
        <v>76</v>
      </c>
      <c r="AY186" s="210" t="s">
        <v>133</v>
      </c>
    </row>
    <row r="187" spans="2:51" s="14" customFormat="1" ht="11.25">
      <c r="B187" s="211"/>
      <c r="C187" s="212"/>
      <c r="D187" s="202" t="s">
        <v>142</v>
      </c>
      <c r="E187" s="213" t="s">
        <v>1</v>
      </c>
      <c r="F187" s="214" t="s">
        <v>198</v>
      </c>
      <c r="G187" s="212"/>
      <c r="H187" s="215">
        <v>43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142</v>
      </c>
      <c r="AU187" s="221" t="s">
        <v>86</v>
      </c>
      <c r="AV187" s="14" t="s">
        <v>86</v>
      </c>
      <c r="AW187" s="14" t="s">
        <v>32</v>
      </c>
      <c r="AX187" s="14" t="s">
        <v>84</v>
      </c>
      <c r="AY187" s="221" t="s">
        <v>133</v>
      </c>
    </row>
    <row r="188" spans="2:51" s="13" customFormat="1" ht="11.25">
      <c r="B188" s="200"/>
      <c r="C188" s="201"/>
      <c r="D188" s="202" t="s">
        <v>142</v>
      </c>
      <c r="E188" s="203" t="s">
        <v>1</v>
      </c>
      <c r="F188" s="204" t="s">
        <v>192</v>
      </c>
      <c r="G188" s="201"/>
      <c r="H188" s="203" t="s">
        <v>1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142</v>
      </c>
      <c r="AU188" s="210" t="s">
        <v>86</v>
      </c>
      <c r="AV188" s="13" t="s">
        <v>84</v>
      </c>
      <c r="AW188" s="13" t="s">
        <v>32</v>
      </c>
      <c r="AX188" s="13" t="s">
        <v>76</v>
      </c>
      <c r="AY188" s="210" t="s">
        <v>133</v>
      </c>
    </row>
    <row r="189" spans="1:65" s="2" customFormat="1" ht="24.2" customHeight="1">
      <c r="A189" s="35"/>
      <c r="B189" s="36"/>
      <c r="C189" s="187" t="s">
        <v>199</v>
      </c>
      <c r="D189" s="187" t="s">
        <v>135</v>
      </c>
      <c r="E189" s="188" t="s">
        <v>200</v>
      </c>
      <c r="F189" s="189" t="s">
        <v>201</v>
      </c>
      <c r="G189" s="190" t="s">
        <v>138</v>
      </c>
      <c r="H189" s="191">
        <v>9</v>
      </c>
      <c r="I189" s="192"/>
      <c r="J189" s="193">
        <f>ROUND(I189*H189,2)</f>
        <v>0</v>
      </c>
      <c r="K189" s="189" t="s">
        <v>139</v>
      </c>
      <c r="L189" s="40"/>
      <c r="M189" s="194" t="s">
        <v>1</v>
      </c>
      <c r="N189" s="195" t="s">
        <v>41</v>
      </c>
      <c r="O189" s="72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140</v>
      </c>
      <c r="AT189" s="198" t="s">
        <v>135</v>
      </c>
      <c r="AU189" s="198" t="s">
        <v>86</v>
      </c>
      <c r="AY189" s="18" t="s">
        <v>133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84</v>
      </c>
      <c r="BK189" s="199">
        <f>ROUND(I189*H189,2)</f>
        <v>0</v>
      </c>
      <c r="BL189" s="18" t="s">
        <v>140</v>
      </c>
      <c r="BM189" s="198" t="s">
        <v>202</v>
      </c>
    </row>
    <row r="190" spans="2:51" s="13" customFormat="1" ht="11.25">
      <c r="B190" s="200"/>
      <c r="C190" s="201"/>
      <c r="D190" s="202" t="s">
        <v>142</v>
      </c>
      <c r="E190" s="203" t="s">
        <v>1</v>
      </c>
      <c r="F190" s="204" t="s">
        <v>143</v>
      </c>
      <c r="G190" s="201"/>
      <c r="H190" s="203" t="s">
        <v>1</v>
      </c>
      <c r="I190" s="205"/>
      <c r="J190" s="201"/>
      <c r="K190" s="201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142</v>
      </c>
      <c r="AU190" s="210" t="s">
        <v>86</v>
      </c>
      <c r="AV190" s="13" t="s">
        <v>84</v>
      </c>
      <c r="AW190" s="13" t="s">
        <v>32</v>
      </c>
      <c r="AX190" s="13" t="s">
        <v>76</v>
      </c>
      <c r="AY190" s="210" t="s">
        <v>133</v>
      </c>
    </row>
    <row r="191" spans="2:51" s="13" customFormat="1" ht="11.25">
      <c r="B191" s="200"/>
      <c r="C191" s="201"/>
      <c r="D191" s="202" t="s">
        <v>142</v>
      </c>
      <c r="E191" s="203" t="s">
        <v>1</v>
      </c>
      <c r="F191" s="204" t="s">
        <v>197</v>
      </c>
      <c r="G191" s="201"/>
      <c r="H191" s="203" t="s">
        <v>1</v>
      </c>
      <c r="I191" s="205"/>
      <c r="J191" s="201"/>
      <c r="K191" s="201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142</v>
      </c>
      <c r="AU191" s="210" t="s">
        <v>86</v>
      </c>
      <c r="AV191" s="13" t="s">
        <v>84</v>
      </c>
      <c r="AW191" s="13" t="s">
        <v>32</v>
      </c>
      <c r="AX191" s="13" t="s">
        <v>76</v>
      </c>
      <c r="AY191" s="210" t="s">
        <v>133</v>
      </c>
    </row>
    <row r="192" spans="2:51" s="14" customFormat="1" ht="11.25">
      <c r="B192" s="211"/>
      <c r="C192" s="212"/>
      <c r="D192" s="202" t="s">
        <v>142</v>
      </c>
      <c r="E192" s="213" t="s">
        <v>1</v>
      </c>
      <c r="F192" s="214" t="s">
        <v>203</v>
      </c>
      <c r="G192" s="212"/>
      <c r="H192" s="215">
        <v>9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142</v>
      </c>
      <c r="AU192" s="221" t="s">
        <v>86</v>
      </c>
      <c r="AV192" s="14" t="s">
        <v>86</v>
      </c>
      <c r="AW192" s="14" t="s">
        <v>32</v>
      </c>
      <c r="AX192" s="14" t="s">
        <v>84</v>
      </c>
      <c r="AY192" s="221" t="s">
        <v>133</v>
      </c>
    </row>
    <row r="193" spans="1:65" s="2" customFormat="1" ht="14.45" customHeight="1">
      <c r="A193" s="35"/>
      <c r="B193" s="36"/>
      <c r="C193" s="187" t="s">
        <v>204</v>
      </c>
      <c r="D193" s="187" t="s">
        <v>135</v>
      </c>
      <c r="E193" s="188" t="s">
        <v>205</v>
      </c>
      <c r="F193" s="189" t="s">
        <v>206</v>
      </c>
      <c r="G193" s="190" t="s">
        <v>207</v>
      </c>
      <c r="H193" s="191">
        <v>59</v>
      </c>
      <c r="I193" s="192"/>
      <c r="J193" s="193">
        <f>ROUND(I193*H193,2)</f>
        <v>0</v>
      </c>
      <c r="K193" s="189" t="s">
        <v>139</v>
      </c>
      <c r="L193" s="40"/>
      <c r="M193" s="194" t="s">
        <v>1</v>
      </c>
      <c r="N193" s="195" t="s">
        <v>41</v>
      </c>
      <c r="O193" s="72"/>
      <c r="P193" s="196">
        <f>O193*H193</f>
        <v>0</v>
      </c>
      <c r="Q193" s="196">
        <v>0.00084</v>
      </c>
      <c r="R193" s="196">
        <f>Q193*H193</f>
        <v>0.04956</v>
      </c>
      <c r="S193" s="196">
        <v>0</v>
      </c>
      <c r="T193" s="19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140</v>
      </c>
      <c r="AT193" s="198" t="s">
        <v>135</v>
      </c>
      <c r="AU193" s="198" t="s">
        <v>86</v>
      </c>
      <c r="AY193" s="18" t="s">
        <v>133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84</v>
      </c>
      <c r="BK193" s="199">
        <f>ROUND(I193*H193,2)</f>
        <v>0</v>
      </c>
      <c r="BL193" s="18" t="s">
        <v>140</v>
      </c>
      <c r="BM193" s="198" t="s">
        <v>208</v>
      </c>
    </row>
    <row r="194" spans="2:51" s="13" customFormat="1" ht="11.25">
      <c r="B194" s="200"/>
      <c r="C194" s="201"/>
      <c r="D194" s="202" t="s">
        <v>142</v>
      </c>
      <c r="E194" s="203" t="s">
        <v>1</v>
      </c>
      <c r="F194" s="204" t="s">
        <v>209</v>
      </c>
      <c r="G194" s="201"/>
      <c r="H194" s="203" t="s">
        <v>1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142</v>
      </c>
      <c r="AU194" s="210" t="s">
        <v>86</v>
      </c>
      <c r="AV194" s="13" t="s">
        <v>84</v>
      </c>
      <c r="AW194" s="13" t="s">
        <v>32</v>
      </c>
      <c r="AX194" s="13" t="s">
        <v>76</v>
      </c>
      <c r="AY194" s="210" t="s">
        <v>133</v>
      </c>
    </row>
    <row r="195" spans="2:51" s="13" customFormat="1" ht="11.25">
      <c r="B195" s="200"/>
      <c r="C195" s="201"/>
      <c r="D195" s="202" t="s">
        <v>142</v>
      </c>
      <c r="E195" s="203" t="s">
        <v>1</v>
      </c>
      <c r="F195" s="204" t="s">
        <v>210</v>
      </c>
      <c r="G195" s="201"/>
      <c r="H195" s="203" t="s">
        <v>1</v>
      </c>
      <c r="I195" s="205"/>
      <c r="J195" s="201"/>
      <c r="K195" s="201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142</v>
      </c>
      <c r="AU195" s="210" t="s">
        <v>86</v>
      </c>
      <c r="AV195" s="13" t="s">
        <v>84</v>
      </c>
      <c r="AW195" s="13" t="s">
        <v>32</v>
      </c>
      <c r="AX195" s="13" t="s">
        <v>76</v>
      </c>
      <c r="AY195" s="210" t="s">
        <v>133</v>
      </c>
    </row>
    <row r="196" spans="2:51" s="14" customFormat="1" ht="11.25">
      <c r="B196" s="211"/>
      <c r="C196" s="212"/>
      <c r="D196" s="202" t="s">
        <v>142</v>
      </c>
      <c r="E196" s="213" t="s">
        <v>1</v>
      </c>
      <c r="F196" s="214" t="s">
        <v>211</v>
      </c>
      <c r="G196" s="212"/>
      <c r="H196" s="215">
        <v>59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142</v>
      </c>
      <c r="AU196" s="221" t="s">
        <v>86</v>
      </c>
      <c r="AV196" s="14" t="s">
        <v>86</v>
      </c>
      <c r="AW196" s="14" t="s">
        <v>32</v>
      </c>
      <c r="AX196" s="14" t="s">
        <v>84</v>
      </c>
      <c r="AY196" s="221" t="s">
        <v>133</v>
      </c>
    </row>
    <row r="197" spans="1:65" s="2" customFormat="1" ht="24.2" customHeight="1">
      <c r="A197" s="35"/>
      <c r="B197" s="36"/>
      <c r="C197" s="187" t="s">
        <v>212</v>
      </c>
      <c r="D197" s="187" t="s">
        <v>135</v>
      </c>
      <c r="E197" s="188" t="s">
        <v>213</v>
      </c>
      <c r="F197" s="189" t="s">
        <v>214</v>
      </c>
      <c r="G197" s="190" t="s">
        <v>207</v>
      </c>
      <c r="H197" s="191">
        <v>59</v>
      </c>
      <c r="I197" s="192"/>
      <c r="J197" s="193">
        <f>ROUND(I197*H197,2)</f>
        <v>0</v>
      </c>
      <c r="K197" s="189" t="s">
        <v>139</v>
      </c>
      <c r="L197" s="40"/>
      <c r="M197" s="194" t="s">
        <v>1</v>
      </c>
      <c r="N197" s="195" t="s">
        <v>41</v>
      </c>
      <c r="O197" s="72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8" t="s">
        <v>140</v>
      </c>
      <c r="AT197" s="198" t="s">
        <v>135</v>
      </c>
      <c r="AU197" s="198" t="s">
        <v>86</v>
      </c>
      <c r="AY197" s="18" t="s">
        <v>133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84</v>
      </c>
      <c r="BK197" s="199">
        <f>ROUND(I197*H197,2)</f>
        <v>0</v>
      </c>
      <c r="BL197" s="18" t="s">
        <v>140</v>
      </c>
      <c r="BM197" s="198" t="s">
        <v>215</v>
      </c>
    </row>
    <row r="198" spans="1:65" s="2" customFormat="1" ht="24.2" customHeight="1">
      <c r="A198" s="35"/>
      <c r="B198" s="36"/>
      <c r="C198" s="187" t="s">
        <v>216</v>
      </c>
      <c r="D198" s="187" t="s">
        <v>135</v>
      </c>
      <c r="E198" s="188" t="s">
        <v>217</v>
      </c>
      <c r="F198" s="189" t="s">
        <v>218</v>
      </c>
      <c r="G198" s="190" t="s">
        <v>138</v>
      </c>
      <c r="H198" s="191">
        <v>194</v>
      </c>
      <c r="I198" s="192"/>
      <c r="J198" s="193">
        <f>ROUND(I198*H198,2)</f>
        <v>0</v>
      </c>
      <c r="K198" s="189" t="s">
        <v>139</v>
      </c>
      <c r="L198" s="40"/>
      <c r="M198" s="194" t="s">
        <v>1</v>
      </c>
      <c r="N198" s="195" t="s">
        <v>41</v>
      </c>
      <c r="O198" s="72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140</v>
      </c>
      <c r="AT198" s="198" t="s">
        <v>135</v>
      </c>
      <c r="AU198" s="198" t="s">
        <v>86</v>
      </c>
      <c r="AY198" s="18" t="s">
        <v>133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84</v>
      </c>
      <c r="BK198" s="199">
        <f>ROUND(I198*H198,2)</f>
        <v>0</v>
      </c>
      <c r="BL198" s="18" t="s">
        <v>140</v>
      </c>
      <c r="BM198" s="198" t="s">
        <v>219</v>
      </c>
    </row>
    <row r="199" spans="2:51" s="13" customFormat="1" ht="22.5">
      <c r="B199" s="200"/>
      <c r="C199" s="201"/>
      <c r="D199" s="202" t="s">
        <v>142</v>
      </c>
      <c r="E199" s="203" t="s">
        <v>1</v>
      </c>
      <c r="F199" s="204" t="s">
        <v>220</v>
      </c>
      <c r="G199" s="201"/>
      <c r="H199" s="203" t="s">
        <v>1</v>
      </c>
      <c r="I199" s="205"/>
      <c r="J199" s="201"/>
      <c r="K199" s="201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142</v>
      </c>
      <c r="AU199" s="210" t="s">
        <v>86</v>
      </c>
      <c r="AV199" s="13" t="s">
        <v>84</v>
      </c>
      <c r="AW199" s="13" t="s">
        <v>32</v>
      </c>
      <c r="AX199" s="13" t="s">
        <v>76</v>
      </c>
      <c r="AY199" s="210" t="s">
        <v>133</v>
      </c>
    </row>
    <row r="200" spans="2:51" s="13" customFormat="1" ht="11.25">
      <c r="B200" s="200"/>
      <c r="C200" s="201"/>
      <c r="D200" s="202" t="s">
        <v>142</v>
      </c>
      <c r="E200" s="203" t="s">
        <v>1</v>
      </c>
      <c r="F200" s="204" t="s">
        <v>221</v>
      </c>
      <c r="G200" s="201"/>
      <c r="H200" s="203" t="s">
        <v>1</v>
      </c>
      <c r="I200" s="205"/>
      <c r="J200" s="201"/>
      <c r="K200" s="201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142</v>
      </c>
      <c r="AU200" s="210" t="s">
        <v>86</v>
      </c>
      <c r="AV200" s="13" t="s">
        <v>84</v>
      </c>
      <c r="AW200" s="13" t="s">
        <v>32</v>
      </c>
      <c r="AX200" s="13" t="s">
        <v>76</v>
      </c>
      <c r="AY200" s="210" t="s">
        <v>133</v>
      </c>
    </row>
    <row r="201" spans="2:51" s="14" customFormat="1" ht="11.25">
      <c r="B201" s="211"/>
      <c r="C201" s="212"/>
      <c r="D201" s="202" t="s">
        <v>142</v>
      </c>
      <c r="E201" s="213" t="s">
        <v>1</v>
      </c>
      <c r="F201" s="214" t="s">
        <v>222</v>
      </c>
      <c r="G201" s="212"/>
      <c r="H201" s="215">
        <v>47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142</v>
      </c>
      <c r="AU201" s="221" t="s">
        <v>86</v>
      </c>
      <c r="AV201" s="14" t="s">
        <v>86</v>
      </c>
      <c r="AW201" s="14" t="s">
        <v>32</v>
      </c>
      <c r="AX201" s="14" t="s">
        <v>76</v>
      </c>
      <c r="AY201" s="221" t="s">
        <v>133</v>
      </c>
    </row>
    <row r="202" spans="2:51" s="13" customFormat="1" ht="22.5">
      <c r="B202" s="200"/>
      <c r="C202" s="201"/>
      <c r="D202" s="202" t="s">
        <v>142</v>
      </c>
      <c r="E202" s="203" t="s">
        <v>1</v>
      </c>
      <c r="F202" s="204" t="s">
        <v>223</v>
      </c>
      <c r="G202" s="201"/>
      <c r="H202" s="203" t="s">
        <v>1</v>
      </c>
      <c r="I202" s="205"/>
      <c r="J202" s="201"/>
      <c r="K202" s="201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142</v>
      </c>
      <c r="AU202" s="210" t="s">
        <v>86</v>
      </c>
      <c r="AV202" s="13" t="s">
        <v>84</v>
      </c>
      <c r="AW202" s="13" t="s">
        <v>32</v>
      </c>
      <c r="AX202" s="13" t="s">
        <v>76</v>
      </c>
      <c r="AY202" s="210" t="s">
        <v>133</v>
      </c>
    </row>
    <row r="203" spans="2:51" s="14" customFormat="1" ht="11.25">
      <c r="B203" s="211"/>
      <c r="C203" s="212"/>
      <c r="D203" s="202" t="s">
        <v>142</v>
      </c>
      <c r="E203" s="213" t="s">
        <v>1</v>
      </c>
      <c r="F203" s="214" t="s">
        <v>222</v>
      </c>
      <c r="G203" s="212"/>
      <c r="H203" s="215">
        <v>47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142</v>
      </c>
      <c r="AU203" s="221" t="s">
        <v>86</v>
      </c>
      <c r="AV203" s="14" t="s">
        <v>86</v>
      </c>
      <c r="AW203" s="14" t="s">
        <v>32</v>
      </c>
      <c r="AX203" s="14" t="s">
        <v>76</v>
      </c>
      <c r="AY203" s="221" t="s">
        <v>133</v>
      </c>
    </row>
    <row r="204" spans="2:51" s="16" customFormat="1" ht="11.25">
      <c r="B204" s="233"/>
      <c r="C204" s="234"/>
      <c r="D204" s="202" t="s">
        <v>142</v>
      </c>
      <c r="E204" s="235" t="s">
        <v>1</v>
      </c>
      <c r="F204" s="236" t="s">
        <v>224</v>
      </c>
      <c r="G204" s="234"/>
      <c r="H204" s="237">
        <v>94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142</v>
      </c>
      <c r="AU204" s="243" t="s">
        <v>86</v>
      </c>
      <c r="AV204" s="16" t="s">
        <v>160</v>
      </c>
      <c r="AW204" s="16" t="s">
        <v>32</v>
      </c>
      <c r="AX204" s="16" t="s">
        <v>76</v>
      </c>
      <c r="AY204" s="243" t="s">
        <v>133</v>
      </c>
    </row>
    <row r="205" spans="2:51" s="13" customFormat="1" ht="22.5">
      <c r="B205" s="200"/>
      <c r="C205" s="201"/>
      <c r="D205" s="202" t="s">
        <v>142</v>
      </c>
      <c r="E205" s="203" t="s">
        <v>1</v>
      </c>
      <c r="F205" s="204" t="s">
        <v>225</v>
      </c>
      <c r="G205" s="201"/>
      <c r="H205" s="203" t="s">
        <v>1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142</v>
      </c>
      <c r="AU205" s="210" t="s">
        <v>86</v>
      </c>
      <c r="AV205" s="13" t="s">
        <v>84</v>
      </c>
      <c r="AW205" s="13" t="s">
        <v>32</v>
      </c>
      <c r="AX205" s="13" t="s">
        <v>76</v>
      </c>
      <c r="AY205" s="210" t="s">
        <v>133</v>
      </c>
    </row>
    <row r="206" spans="2:51" s="13" customFormat="1" ht="11.25">
      <c r="B206" s="200"/>
      <c r="C206" s="201"/>
      <c r="D206" s="202" t="s">
        <v>142</v>
      </c>
      <c r="E206" s="203" t="s">
        <v>1</v>
      </c>
      <c r="F206" s="204" t="s">
        <v>221</v>
      </c>
      <c r="G206" s="201"/>
      <c r="H206" s="203" t="s">
        <v>1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142</v>
      </c>
      <c r="AU206" s="210" t="s">
        <v>86</v>
      </c>
      <c r="AV206" s="13" t="s">
        <v>84</v>
      </c>
      <c r="AW206" s="13" t="s">
        <v>32</v>
      </c>
      <c r="AX206" s="13" t="s">
        <v>76</v>
      </c>
      <c r="AY206" s="210" t="s">
        <v>133</v>
      </c>
    </row>
    <row r="207" spans="2:51" s="14" customFormat="1" ht="11.25">
      <c r="B207" s="211"/>
      <c r="C207" s="212"/>
      <c r="D207" s="202" t="s">
        <v>142</v>
      </c>
      <c r="E207" s="213" t="s">
        <v>1</v>
      </c>
      <c r="F207" s="214" t="s">
        <v>169</v>
      </c>
      <c r="G207" s="212"/>
      <c r="H207" s="215">
        <v>50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142</v>
      </c>
      <c r="AU207" s="221" t="s">
        <v>86</v>
      </c>
      <c r="AV207" s="14" t="s">
        <v>86</v>
      </c>
      <c r="AW207" s="14" t="s">
        <v>32</v>
      </c>
      <c r="AX207" s="14" t="s">
        <v>76</v>
      </c>
      <c r="AY207" s="221" t="s">
        <v>133</v>
      </c>
    </row>
    <row r="208" spans="2:51" s="13" customFormat="1" ht="22.5">
      <c r="B208" s="200"/>
      <c r="C208" s="201"/>
      <c r="D208" s="202" t="s">
        <v>142</v>
      </c>
      <c r="E208" s="203" t="s">
        <v>1</v>
      </c>
      <c r="F208" s="204" t="s">
        <v>226</v>
      </c>
      <c r="G208" s="201"/>
      <c r="H208" s="203" t="s">
        <v>1</v>
      </c>
      <c r="I208" s="205"/>
      <c r="J208" s="201"/>
      <c r="K208" s="201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142</v>
      </c>
      <c r="AU208" s="210" t="s">
        <v>86</v>
      </c>
      <c r="AV208" s="13" t="s">
        <v>84</v>
      </c>
      <c r="AW208" s="13" t="s">
        <v>32</v>
      </c>
      <c r="AX208" s="13" t="s">
        <v>76</v>
      </c>
      <c r="AY208" s="210" t="s">
        <v>133</v>
      </c>
    </row>
    <row r="209" spans="2:51" s="14" customFormat="1" ht="11.25">
      <c r="B209" s="211"/>
      <c r="C209" s="212"/>
      <c r="D209" s="202" t="s">
        <v>142</v>
      </c>
      <c r="E209" s="213" t="s">
        <v>1</v>
      </c>
      <c r="F209" s="214" t="s">
        <v>169</v>
      </c>
      <c r="G209" s="212"/>
      <c r="H209" s="215">
        <v>50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142</v>
      </c>
      <c r="AU209" s="221" t="s">
        <v>86</v>
      </c>
      <c r="AV209" s="14" t="s">
        <v>86</v>
      </c>
      <c r="AW209" s="14" t="s">
        <v>32</v>
      </c>
      <c r="AX209" s="14" t="s">
        <v>76</v>
      </c>
      <c r="AY209" s="221" t="s">
        <v>133</v>
      </c>
    </row>
    <row r="210" spans="2:51" s="16" customFormat="1" ht="11.25">
      <c r="B210" s="233"/>
      <c r="C210" s="234"/>
      <c r="D210" s="202" t="s">
        <v>142</v>
      </c>
      <c r="E210" s="235" t="s">
        <v>1</v>
      </c>
      <c r="F210" s="236" t="s">
        <v>227</v>
      </c>
      <c r="G210" s="234"/>
      <c r="H210" s="237">
        <v>100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142</v>
      </c>
      <c r="AU210" s="243" t="s">
        <v>86</v>
      </c>
      <c r="AV210" s="16" t="s">
        <v>160</v>
      </c>
      <c r="AW210" s="16" t="s">
        <v>32</v>
      </c>
      <c r="AX210" s="16" t="s">
        <v>76</v>
      </c>
      <c r="AY210" s="243" t="s">
        <v>133</v>
      </c>
    </row>
    <row r="211" spans="2:51" s="15" customFormat="1" ht="11.25">
      <c r="B211" s="222"/>
      <c r="C211" s="223"/>
      <c r="D211" s="202" t="s">
        <v>142</v>
      </c>
      <c r="E211" s="224" t="s">
        <v>1</v>
      </c>
      <c r="F211" s="225" t="s">
        <v>152</v>
      </c>
      <c r="G211" s="223"/>
      <c r="H211" s="226">
        <v>194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142</v>
      </c>
      <c r="AU211" s="232" t="s">
        <v>86</v>
      </c>
      <c r="AV211" s="15" t="s">
        <v>140</v>
      </c>
      <c r="AW211" s="15" t="s">
        <v>32</v>
      </c>
      <c r="AX211" s="15" t="s">
        <v>84</v>
      </c>
      <c r="AY211" s="232" t="s">
        <v>133</v>
      </c>
    </row>
    <row r="212" spans="1:65" s="2" customFormat="1" ht="24.2" customHeight="1">
      <c r="A212" s="35"/>
      <c r="B212" s="36"/>
      <c r="C212" s="187" t="s">
        <v>228</v>
      </c>
      <c r="D212" s="187" t="s">
        <v>135</v>
      </c>
      <c r="E212" s="188" t="s">
        <v>229</v>
      </c>
      <c r="F212" s="189" t="s">
        <v>230</v>
      </c>
      <c r="G212" s="190" t="s">
        <v>138</v>
      </c>
      <c r="H212" s="191">
        <v>686</v>
      </c>
      <c r="I212" s="192"/>
      <c r="J212" s="193">
        <f>ROUND(I212*H212,2)</f>
        <v>0</v>
      </c>
      <c r="K212" s="189" t="s">
        <v>139</v>
      </c>
      <c r="L212" s="40"/>
      <c r="M212" s="194" t="s">
        <v>1</v>
      </c>
      <c r="N212" s="195" t="s">
        <v>41</v>
      </c>
      <c r="O212" s="72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8" t="s">
        <v>140</v>
      </c>
      <c r="AT212" s="198" t="s">
        <v>135</v>
      </c>
      <c r="AU212" s="198" t="s">
        <v>86</v>
      </c>
      <c r="AY212" s="18" t="s">
        <v>133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8" t="s">
        <v>84</v>
      </c>
      <c r="BK212" s="199">
        <f>ROUND(I212*H212,2)</f>
        <v>0</v>
      </c>
      <c r="BL212" s="18" t="s">
        <v>140</v>
      </c>
      <c r="BM212" s="198" t="s">
        <v>231</v>
      </c>
    </row>
    <row r="213" spans="2:51" s="13" customFormat="1" ht="11.25">
      <c r="B213" s="200"/>
      <c r="C213" s="201"/>
      <c r="D213" s="202" t="s">
        <v>142</v>
      </c>
      <c r="E213" s="203" t="s">
        <v>1</v>
      </c>
      <c r="F213" s="204" t="s">
        <v>232</v>
      </c>
      <c r="G213" s="201"/>
      <c r="H213" s="203" t="s">
        <v>1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142</v>
      </c>
      <c r="AU213" s="210" t="s">
        <v>86</v>
      </c>
      <c r="AV213" s="13" t="s">
        <v>84</v>
      </c>
      <c r="AW213" s="13" t="s">
        <v>32</v>
      </c>
      <c r="AX213" s="13" t="s">
        <v>76</v>
      </c>
      <c r="AY213" s="210" t="s">
        <v>133</v>
      </c>
    </row>
    <row r="214" spans="2:51" s="13" customFormat="1" ht="11.25">
      <c r="B214" s="200"/>
      <c r="C214" s="201"/>
      <c r="D214" s="202" t="s">
        <v>142</v>
      </c>
      <c r="E214" s="203" t="s">
        <v>1</v>
      </c>
      <c r="F214" s="204" t="s">
        <v>233</v>
      </c>
      <c r="G214" s="201"/>
      <c r="H214" s="203" t="s">
        <v>1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142</v>
      </c>
      <c r="AU214" s="210" t="s">
        <v>86</v>
      </c>
      <c r="AV214" s="13" t="s">
        <v>84</v>
      </c>
      <c r="AW214" s="13" t="s">
        <v>32</v>
      </c>
      <c r="AX214" s="13" t="s">
        <v>76</v>
      </c>
      <c r="AY214" s="210" t="s">
        <v>133</v>
      </c>
    </row>
    <row r="215" spans="2:51" s="14" customFormat="1" ht="11.25">
      <c r="B215" s="211"/>
      <c r="C215" s="212"/>
      <c r="D215" s="202" t="s">
        <v>142</v>
      </c>
      <c r="E215" s="213" t="s">
        <v>1</v>
      </c>
      <c r="F215" s="214" t="s">
        <v>234</v>
      </c>
      <c r="G215" s="212"/>
      <c r="H215" s="215">
        <v>739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142</v>
      </c>
      <c r="AU215" s="221" t="s">
        <v>86</v>
      </c>
      <c r="AV215" s="14" t="s">
        <v>86</v>
      </c>
      <c r="AW215" s="14" t="s">
        <v>32</v>
      </c>
      <c r="AX215" s="14" t="s">
        <v>76</v>
      </c>
      <c r="AY215" s="221" t="s">
        <v>133</v>
      </c>
    </row>
    <row r="216" spans="2:51" s="13" customFormat="1" ht="11.25">
      <c r="B216" s="200"/>
      <c r="C216" s="201"/>
      <c r="D216" s="202" t="s">
        <v>142</v>
      </c>
      <c r="E216" s="203" t="s">
        <v>1</v>
      </c>
      <c r="F216" s="204" t="s">
        <v>235</v>
      </c>
      <c r="G216" s="201"/>
      <c r="H216" s="203" t="s">
        <v>1</v>
      </c>
      <c r="I216" s="205"/>
      <c r="J216" s="201"/>
      <c r="K216" s="201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142</v>
      </c>
      <c r="AU216" s="210" t="s">
        <v>86</v>
      </c>
      <c r="AV216" s="13" t="s">
        <v>84</v>
      </c>
      <c r="AW216" s="13" t="s">
        <v>32</v>
      </c>
      <c r="AX216" s="13" t="s">
        <v>76</v>
      </c>
      <c r="AY216" s="210" t="s">
        <v>133</v>
      </c>
    </row>
    <row r="217" spans="2:51" s="14" customFormat="1" ht="11.25">
      <c r="B217" s="211"/>
      <c r="C217" s="212"/>
      <c r="D217" s="202" t="s">
        <v>142</v>
      </c>
      <c r="E217" s="213" t="s">
        <v>1</v>
      </c>
      <c r="F217" s="214" t="s">
        <v>236</v>
      </c>
      <c r="G217" s="212"/>
      <c r="H217" s="215">
        <v>44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142</v>
      </c>
      <c r="AU217" s="221" t="s">
        <v>86</v>
      </c>
      <c r="AV217" s="14" t="s">
        <v>86</v>
      </c>
      <c r="AW217" s="14" t="s">
        <v>32</v>
      </c>
      <c r="AX217" s="14" t="s">
        <v>76</v>
      </c>
      <c r="AY217" s="221" t="s">
        <v>133</v>
      </c>
    </row>
    <row r="218" spans="2:51" s="13" customFormat="1" ht="11.25">
      <c r="B218" s="200"/>
      <c r="C218" s="201"/>
      <c r="D218" s="202" t="s">
        <v>142</v>
      </c>
      <c r="E218" s="203" t="s">
        <v>1</v>
      </c>
      <c r="F218" s="204" t="s">
        <v>237</v>
      </c>
      <c r="G218" s="201"/>
      <c r="H218" s="203" t="s">
        <v>1</v>
      </c>
      <c r="I218" s="205"/>
      <c r="J218" s="201"/>
      <c r="K218" s="201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142</v>
      </c>
      <c r="AU218" s="210" t="s">
        <v>86</v>
      </c>
      <c r="AV218" s="13" t="s">
        <v>84</v>
      </c>
      <c r="AW218" s="13" t="s">
        <v>32</v>
      </c>
      <c r="AX218" s="13" t="s">
        <v>76</v>
      </c>
      <c r="AY218" s="210" t="s">
        <v>133</v>
      </c>
    </row>
    <row r="219" spans="2:51" s="14" customFormat="1" ht="11.25">
      <c r="B219" s="211"/>
      <c r="C219" s="212"/>
      <c r="D219" s="202" t="s">
        <v>142</v>
      </c>
      <c r="E219" s="213" t="s">
        <v>1</v>
      </c>
      <c r="F219" s="214" t="s">
        <v>238</v>
      </c>
      <c r="G219" s="212"/>
      <c r="H219" s="215">
        <v>-97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142</v>
      </c>
      <c r="AU219" s="221" t="s">
        <v>86</v>
      </c>
      <c r="AV219" s="14" t="s">
        <v>86</v>
      </c>
      <c r="AW219" s="14" t="s">
        <v>32</v>
      </c>
      <c r="AX219" s="14" t="s">
        <v>76</v>
      </c>
      <c r="AY219" s="221" t="s">
        <v>133</v>
      </c>
    </row>
    <row r="220" spans="2:51" s="15" customFormat="1" ht="11.25">
      <c r="B220" s="222"/>
      <c r="C220" s="223"/>
      <c r="D220" s="202" t="s">
        <v>142</v>
      </c>
      <c r="E220" s="224" t="s">
        <v>1</v>
      </c>
      <c r="F220" s="225" t="s">
        <v>152</v>
      </c>
      <c r="G220" s="223"/>
      <c r="H220" s="226">
        <v>686</v>
      </c>
      <c r="I220" s="227"/>
      <c r="J220" s="223"/>
      <c r="K220" s="223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142</v>
      </c>
      <c r="AU220" s="232" t="s">
        <v>86</v>
      </c>
      <c r="AV220" s="15" t="s">
        <v>140</v>
      </c>
      <c r="AW220" s="15" t="s">
        <v>32</v>
      </c>
      <c r="AX220" s="15" t="s">
        <v>84</v>
      </c>
      <c r="AY220" s="232" t="s">
        <v>133</v>
      </c>
    </row>
    <row r="221" spans="1:65" s="2" customFormat="1" ht="37.9" customHeight="1">
      <c r="A221" s="35"/>
      <c r="B221" s="36"/>
      <c r="C221" s="187" t="s">
        <v>8</v>
      </c>
      <c r="D221" s="187" t="s">
        <v>135</v>
      </c>
      <c r="E221" s="188" t="s">
        <v>239</v>
      </c>
      <c r="F221" s="189" t="s">
        <v>240</v>
      </c>
      <c r="G221" s="190" t="s">
        <v>138</v>
      </c>
      <c r="H221" s="191">
        <v>12348</v>
      </c>
      <c r="I221" s="192"/>
      <c r="J221" s="193">
        <f>ROUND(I221*H221,2)</f>
        <v>0</v>
      </c>
      <c r="K221" s="189" t="s">
        <v>139</v>
      </c>
      <c r="L221" s="40"/>
      <c r="M221" s="194" t="s">
        <v>1</v>
      </c>
      <c r="N221" s="195" t="s">
        <v>41</v>
      </c>
      <c r="O221" s="72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8" t="s">
        <v>140</v>
      </c>
      <c r="AT221" s="198" t="s">
        <v>135</v>
      </c>
      <c r="AU221" s="198" t="s">
        <v>86</v>
      </c>
      <c r="AY221" s="18" t="s">
        <v>133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8" t="s">
        <v>84</v>
      </c>
      <c r="BK221" s="199">
        <f>ROUND(I221*H221,2)</f>
        <v>0</v>
      </c>
      <c r="BL221" s="18" t="s">
        <v>140</v>
      </c>
      <c r="BM221" s="198" t="s">
        <v>241</v>
      </c>
    </row>
    <row r="222" spans="2:51" s="13" customFormat="1" ht="11.25">
      <c r="B222" s="200"/>
      <c r="C222" s="201"/>
      <c r="D222" s="202" t="s">
        <v>142</v>
      </c>
      <c r="E222" s="203" t="s">
        <v>1</v>
      </c>
      <c r="F222" s="204" t="s">
        <v>242</v>
      </c>
      <c r="G222" s="201"/>
      <c r="H222" s="203" t="s">
        <v>1</v>
      </c>
      <c r="I222" s="205"/>
      <c r="J222" s="201"/>
      <c r="K222" s="201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142</v>
      </c>
      <c r="AU222" s="210" t="s">
        <v>86</v>
      </c>
      <c r="AV222" s="13" t="s">
        <v>84</v>
      </c>
      <c r="AW222" s="13" t="s">
        <v>32</v>
      </c>
      <c r="AX222" s="13" t="s">
        <v>76</v>
      </c>
      <c r="AY222" s="210" t="s">
        <v>133</v>
      </c>
    </row>
    <row r="223" spans="2:51" s="14" customFormat="1" ht="11.25">
      <c r="B223" s="211"/>
      <c r="C223" s="212"/>
      <c r="D223" s="202" t="s">
        <v>142</v>
      </c>
      <c r="E223" s="213" t="s">
        <v>1</v>
      </c>
      <c r="F223" s="214" t="s">
        <v>243</v>
      </c>
      <c r="G223" s="212"/>
      <c r="H223" s="215">
        <v>12348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142</v>
      </c>
      <c r="AU223" s="221" t="s">
        <v>86</v>
      </c>
      <c r="AV223" s="14" t="s">
        <v>86</v>
      </c>
      <c r="AW223" s="14" t="s">
        <v>32</v>
      </c>
      <c r="AX223" s="14" t="s">
        <v>84</v>
      </c>
      <c r="AY223" s="221" t="s">
        <v>133</v>
      </c>
    </row>
    <row r="224" spans="1:65" s="2" customFormat="1" ht="24.2" customHeight="1">
      <c r="A224" s="35"/>
      <c r="B224" s="36"/>
      <c r="C224" s="187" t="s">
        <v>244</v>
      </c>
      <c r="D224" s="187" t="s">
        <v>135</v>
      </c>
      <c r="E224" s="188" t="s">
        <v>245</v>
      </c>
      <c r="F224" s="189" t="s">
        <v>246</v>
      </c>
      <c r="G224" s="190" t="s">
        <v>138</v>
      </c>
      <c r="H224" s="191">
        <v>1108</v>
      </c>
      <c r="I224" s="192"/>
      <c r="J224" s="193">
        <f>ROUND(I224*H224,2)</f>
        <v>0</v>
      </c>
      <c r="K224" s="189" t="s">
        <v>139</v>
      </c>
      <c r="L224" s="40"/>
      <c r="M224" s="194" t="s">
        <v>1</v>
      </c>
      <c r="N224" s="195" t="s">
        <v>41</v>
      </c>
      <c r="O224" s="72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8" t="s">
        <v>140</v>
      </c>
      <c r="AT224" s="198" t="s">
        <v>135</v>
      </c>
      <c r="AU224" s="198" t="s">
        <v>86</v>
      </c>
      <c r="AY224" s="18" t="s">
        <v>133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84</v>
      </c>
      <c r="BK224" s="199">
        <f>ROUND(I224*H224,2)</f>
        <v>0</v>
      </c>
      <c r="BL224" s="18" t="s">
        <v>140</v>
      </c>
      <c r="BM224" s="198" t="s">
        <v>247</v>
      </c>
    </row>
    <row r="225" spans="2:51" s="13" customFormat="1" ht="11.25">
      <c r="B225" s="200"/>
      <c r="C225" s="201"/>
      <c r="D225" s="202" t="s">
        <v>142</v>
      </c>
      <c r="E225" s="203" t="s">
        <v>1</v>
      </c>
      <c r="F225" s="204" t="s">
        <v>232</v>
      </c>
      <c r="G225" s="201"/>
      <c r="H225" s="203" t="s">
        <v>1</v>
      </c>
      <c r="I225" s="205"/>
      <c r="J225" s="201"/>
      <c r="K225" s="201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142</v>
      </c>
      <c r="AU225" s="210" t="s">
        <v>86</v>
      </c>
      <c r="AV225" s="13" t="s">
        <v>84</v>
      </c>
      <c r="AW225" s="13" t="s">
        <v>32</v>
      </c>
      <c r="AX225" s="13" t="s">
        <v>76</v>
      </c>
      <c r="AY225" s="210" t="s">
        <v>133</v>
      </c>
    </row>
    <row r="226" spans="2:51" s="13" customFormat="1" ht="11.25">
      <c r="B226" s="200"/>
      <c r="C226" s="201"/>
      <c r="D226" s="202" t="s">
        <v>142</v>
      </c>
      <c r="E226" s="203" t="s">
        <v>1</v>
      </c>
      <c r="F226" s="204" t="s">
        <v>248</v>
      </c>
      <c r="G226" s="201"/>
      <c r="H226" s="203" t="s">
        <v>1</v>
      </c>
      <c r="I226" s="205"/>
      <c r="J226" s="201"/>
      <c r="K226" s="201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142</v>
      </c>
      <c r="AU226" s="210" t="s">
        <v>86</v>
      </c>
      <c r="AV226" s="13" t="s">
        <v>84</v>
      </c>
      <c r="AW226" s="13" t="s">
        <v>32</v>
      </c>
      <c r="AX226" s="13" t="s">
        <v>76</v>
      </c>
      <c r="AY226" s="210" t="s">
        <v>133</v>
      </c>
    </row>
    <row r="227" spans="2:51" s="14" customFormat="1" ht="11.25">
      <c r="B227" s="211"/>
      <c r="C227" s="212"/>
      <c r="D227" s="202" t="s">
        <v>142</v>
      </c>
      <c r="E227" s="213" t="s">
        <v>1</v>
      </c>
      <c r="F227" s="214" t="s">
        <v>249</v>
      </c>
      <c r="G227" s="212"/>
      <c r="H227" s="215">
        <v>1056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142</v>
      </c>
      <c r="AU227" s="221" t="s">
        <v>86</v>
      </c>
      <c r="AV227" s="14" t="s">
        <v>86</v>
      </c>
      <c r="AW227" s="14" t="s">
        <v>32</v>
      </c>
      <c r="AX227" s="14" t="s">
        <v>76</v>
      </c>
      <c r="AY227" s="221" t="s">
        <v>133</v>
      </c>
    </row>
    <row r="228" spans="2:51" s="13" customFormat="1" ht="11.25">
      <c r="B228" s="200"/>
      <c r="C228" s="201"/>
      <c r="D228" s="202" t="s">
        <v>142</v>
      </c>
      <c r="E228" s="203" t="s">
        <v>1</v>
      </c>
      <c r="F228" s="204" t="s">
        <v>250</v>
      </c>
      <c r="G228" s="201"/>
      <c r="H228" s="203" t="s">
        <v>1</v>
      </c>
      <c r="I228" s="205"/>
      <c r="J228" s="201"/>
      <c r="K228" s="201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142</v>
      </c>
      <c r="AU228" s="210" t="s">
        <v>86</v>
      </c>
      <c r="AV228" s="13" t="s">
        <v>84</v>
      </c>
      <c r="AW228" s="13" t="s">
        <v>32</v>
      </c>
      <c r="AX228" s="13" t="s">
        <v>76</v>
      </c>
      <c r="AY228" s="210" t="s">
        <v>133</v>
      </c>
    </row>
    <row r="229" spans="2:51" s="14" customFormat="1" ht="11.25">
      <c r="B229" s="211"/>
      <c r="C229" s="212"/>
      <c r="D229" s="202" t="s">
        <v>142</v>
      </c>
      <c r="E229" s="213" t="s">
        <v>1</v>
      </c>
      <c r="F229" s="214" t="s">
        <v>251</v>
      </c>
      <c r="G229" s="212"/>
      <c r="H229" s="215">
        <v>52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142</v>
      </c>
      <c r="AU229" s="221" t="s">
        <v>86</v>
      </c>
      <c r="AV229" s="14" t="s">
        <v>86</v>
      </c>
      <c r="AW229" s="14" t="s">
        <v>32</v>
      </c>
      <c r="AX229" s="14" t="s">
        <v>76</v>
      </c>
      <c r="AY229" s="221" t="s">
        <v>133</v>
      </c>
    </row>
    <row r="230" spans="2:51" s="15" customFormat="1" ht="11.25">
      <c r="B230" s="222"/>
      <c r="C230" s="223"/>
      <c r="D230" s="202" t="s">
        <v>142</v>
      </c>
      <c r="E230" s="224" t="s">
        <v>1</v>
      </c>
      <c r="F230" s="225" t="s">
        <v>152</v>
      </c>
      <c r="G230" s="223"/>
      <c r="H230" s="226">
        <v>1108</v>
      </c>
      <c r="I230" s="227"/>
      <c r="J230" s="223"/>
      <c r="K230" s="223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142</v>
      </c>
      <c r="AU230" s="232" t="s">
        <v>86</v>
      </c>
      <c r="AV230" s="15" t="s">
        <v>140</v>
      </c>
      <c r="AW230" s="15" t="s">
        <v>32</v>
      </c>
      <c r="AX230" s="15" t="s">
        <v>84</v>
      </c>
      <c r="AY230" s="232" t="s">
        <v>133</v>
      </c>
    </row>
    <row r="231" spans="1:65" s="2" customFormat="1" ht="37.9" customHeight="1">
      <c r="A231" s="35"/>
      <c r="B231" s="36"/>
      <c r="C231" s="187" t="s">
        <v>252</v>
      </c>
      <c r="D231" s="187" t="s">
        <v>135</v>
      </c>
      <c r="E231" s="188" t="s">
        <v>253</v>
      </c>
      <c r="F231" s="189" t="s">
        <v>254</v>
      </c>
      <c r="G231" s="190" t="s">
        <v>138</v>
      </c>
      <c r="H231" s="191">
        <v>19944</v>
      </c>
      <c r="I231" s="192"/>
      <c r="J231" s="193">
        <f>ROUND(I231*H231,2)</f>
        <v>0</v>
      </c>
      <c r="K231" s="189" t="s">
        <v>139</v>
      </c>
      <c r="L231" s="40"/>
      <c r="M231" s="194" t="s">
        <v>1</v>
      </c>
      <c r="N231" s="195" t="s">
        <v>41</v>
      </c>
      <c r="O231" s="72"/>
      <c r="P231" s="196">
        <f>O231*H231</f>
        <v>0</v>
      </c>
      <c r="Q231" s="196">
        <v>0</v>
      </c>
      <c r="R231" s="196">
        <f>Q231*H231</f>
        <v>0</v>
      </c>
      <c r="S231" s="196">
        <v>0</v>
      </c>
      <c r="T231" s="19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8" t="s">
        <v>140</v>
      </c>
      <c r="AT231" s="198" t="s">
        <v>135</v>
      </c>
      <c r="AU231" s="198" t="s">
        <v>86</v>
      </c>
      <c r="AY231" s="18" t="s">
        <v>133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8" t="s">
        <v>84</v>
      </c>
      <c r="BK231" s="199">
        <f>ROUND(I231*H231,2)</f>
        <v>0</v>
      </c>
      <c r="BL231" s="18" t="s">
        <v>140</v>
      </c>
      <c r="BM231" s="198" t="s">
        <v>255</v>
      </c>
    </row>
    <row r="232" spans="2:51" s="13" customFormat="1" ht="11.25">
      <c r="B232" s="200"/>
      <c r="C232" s="201"/>
      <c r="D232" s="202" t="s">
        <v>142</v>
      </c>
      <c r="E232" s="203" t="s">
        <v>1</v>
      </c>
      <c r="F232" s="204" t="s">
        <v>242</v>
      </c>
      <c r="G232" s="201"/>
      <c r="H232" s="203" t="s">
        <v>1</v>
      </c>
      <c r="I232" s="205"/>
      <c r="J232" s="201"/>
      <c r="K232" s="201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142</v>
      </c>
      <c r="AU232" s="210" t="s">
        <v>86</v>
      </c>
      <c r="AV232" s="13" t="s">
        <v>84</v>
      </c>
      <c r="AW232" s="13" t="s">
        <v>32</v>
      </c>
      <c r="AX232" s="13" t="s">
        <v>76</v>
      </c>
      <c r="AY232" s="210" t="s">
        <v>133</v>
      </c>
    </row>
    <row r="233" spans="2:51" s="14" customFormat="1" ht="11.25">
      <c r="B233" s="211"/>
      <c r="C233" s="212"/>
      <c r="D233" s="202" t="s">
        <v>142</v>
      </c>
      <c r="E233" s="213" t="s">
        <v>1</v>
      </c>
      <c r="F233" s="214" t="s">
        <v>256</v>
      </c>
      <c r="G233" s="212"/>
      <c r="H233" s="215">
        <v>19944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142</v>
      </c>
      <c r="AU233" s="221" t="s">
        <v>86</v>
      </c>
      <c r="AV233" s="14" t="s">
        <v>86</v>
      </c>
      <c r="AW233" s="14" t="s">
        <v>32</v>
      </c>
      <c r="AX233" s="14" t="s">
        <v>84</v>
      </c>
      <c r="AY233" s="221" t="s">
        <v>133</v>
      </c>
    </row>
    <row r="234" spans="1:65" s="2" customFormat="1" ht="14.45" customHeight="1">
      <c r="A234" s="35"/>
      <c r="B234" s="36"/>
      <c r="C234" s="187" t="s">
        <v>257</v>
      </c>
      <c r="D234" s="187" t="s">
        <v>135</v>
      </c>
      <c r="E234" s="188" t="s">
        <v>258</v>
      </c>
      <c r="F234" s="189" t="s">
        <v>259</v>
      </c>
      <c r="G234" s="190" t="s">
        <v>138</v>
      </c>
      <c r="H234" s="191">
        <v>1794</v>
      </c>
      <c r="I234" s="192"/>
      <c r="J234" s="193">
        <f>ROUND(I234*H234,2)</f>
        <v>0</v>
      </c>
      <c r="K234" s="189" t="s">
        <v>139</v>
      </c>
      <c r="L234" s="40"/>
      <c r="M234" s="194" t="s">
        <v>1</v>
      </c>
      <c r="N234" s="195" t="s">
        <v>41</v>
      </c>
      <c r="O234" s="72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8" t="s">
        <v>140</v>
      </c>
      <c r="AT234" s="198" t="s">
        <v>135</v>
      </c>
      <c r="AU234" s="198" t="s">
        <v>86</v>
      </c>
      <c r="AY234" s="18" t="s">
        <v>133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8" t="s">
        <v>84</v>
      </c>
      <c r="BK234" s="199">
        <f>ROUND(I234*H234,2)</f>
        <v>0</v>
      </c>
      <c r="BL234" s="18" t="s">
        <v>140</v>
      </c>
      <c r="BM234" s="198" t="s">
        <v>260</v>
      </c>
    </row>
    <row r="235" spans="2:51" s="13" customFormat="1" ht="11.25">
      <c r="B235" s="200"/>
      <c r="C235" s="201"/>
      <c r="D235" s="202" t="s">
        <v>142</v>
      </c>
      <c r="E235" s="203" t="s">
        <v>1</v>
      </c>
      <c r="F235" s="204" t="s">
        <v>261</v>
      </c>
      <c r="G235" s="201"/>
      <c r="H235" s="203" t="s">
        <v>1</v>
      </c>
      <c r="I235" s="205"/>
      <c r="J235" s="201"/>
      <c r="K235" s="201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142</v>
      </c>
      <c r="AU235" s="210" t="s">
        <v>86</v>
      </c>
      <c r="AV235" s="13" t="s">
        <v>84</v>
      </c>
      <c r="AW235" s="13" t="s">
        <v>32</v>
      </c>
      <c r="AX235" s="13" t="s">
        <v>76</v>
      </c>
      <c r="AY235" s="210" t="s">
        <v>133</v>
      </c>
    </row>
    <row r="236" spans="2:51" s="14" customFormat="1" ht="11.25">
      <c r="B236" s="211"/>
      <c r="C236" s="212"/>
      <c r="D236" s="202" t="s">
        <v>142</v>
      </c>
      <c r="E236" s="213" t="s">
        <v>1</v>
      </c>
      <c r="F236" s="214" t="s">
        <v>262</v>
      </c>
      <c r="G236" s="212"/>
      <c r="H236" s="215">
        <v>1794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142</v>
      </c>
      <c r="AU236" s="221" t="s">
        <v>86</v>
      </c>
      <c r="AV236" s="14" t="s">
        <v>86</v>
      </c>
      <c r="AW236" s="14" t="s">
        <v>32</v>
      </c>
      <c r="AX236" s="14" t="s">
        <v>84</v>
      </c>
      <c r="AY236" s="221" t="s">
        <v>133</v>
      </c>
    </row>
    <row r="237" spans="1:65" s="2" customFormat="1" ht="24.2" customHeight="1">
      <c r="A237" s="35"/>
      <c r="B237" s="36"/>
      <c r="C237" s="187" t="s">
        <v>263</v>
      </c>
      <c r="D237" s="187" t="s">
        <v>135</v>
      </c>
      <c r="E237" s="188" t="s">
        <v>264</v>
      </c>
      <c r="F237" s="189" t="s">
        <v>265</v>
      </c>
      <c r="G237" s="190" t="s">
        <v>266</v>
      </c>
      <c r="H237" s="191">
        <v>3588</v>
      </c>
      <c r="I237" s="192"/>
      <c r="J237" s="193">
        <f>ROUND(I237*H237,2)</f>
        <v>0</v>
      </c>
      <c r="K237" s="189" t="s">
        <v>1</v>
      </c>
      <c r="L237" s="40"/>
      <c r="M237" s="194" t="s">
        <v>1</v>
      </c>
      <c r="N237" s="195" t="s">
        <v>41</v>
      </c>
      <c r="O237" s="72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8" t="s">
        <v>140</v>
      </c>
      <c r="AT237" s="198" t="s">
        <v>135</v>
      </c>
      <c r="AU237" s="198" t="s">
        <v>86</v>
      </c>
      <c r="AY237" s="18" t="s">
        <v>133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8" t="s">
        <v>84</v>
      </c>
      <c r="BK237" s="199">
        <f>ROUND(I237*H237,2)</f>
        <v>0</v>
      </c>
      <c r="BL237" s="18" t="s">
        <v>140</v>
      </c>
      <c r="BM237" s="198" t="s">
        <v>267</v>
      </c>
    </row>
    <row r="238" spans="2:51" s="13" customFormat="1" ht="11.25">
      <c r="B238" s="200"/>
      <c r="C238" s="201"/>
      <c r="D238" s="202" t="s">
        <v>142</v>
      </c>
      <c r="E238" s="203" t="s">
        <v>1</v>
      </c>
      <c r="F238" s="204" t="s">
        <v>268</v>
      </c>
      <c r="G238" s="201"/>
      <c r="H238" s="203" t="s">
        <v>1</v>
      </c>
      <c r="I238" s="205"/>
      <c r="J238" s="201"/>
      <c r="K238" s="201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142</v>
      </c>
      <c r="AU238" s="210" t="s">
        <v>86</v>
      </c>
      <c r="AV238" s="13" t="s">
        <v>84</v>
      </c>
      <c r="AW238" s="13" t="s">
        <v>32</v>
      </c>
      <c r="AX238" s="13" t="s">
        <v>76</v>
      </c>
      <c r="AY238" s="210" t="s">
        <v>133</v>
      </c>
    </row>
    <row r="239" spans="2:51" s="14" customFormat="1" ht="11.25">
      <c r="B239" s="211"/>
      <c r="C239" s="212"/>
      <c r="D239" s="202" t="s">
        <v>142</v>
      </c>
      <c r="E239" s="213" t="s">
        <v>1</v>
      </c>
      <c r="F239" s="214" t="s">
        <v>269</v>
      </c>
      <c r="G239" s="212"/>
      <c r="H239" s="215">
        <v>3588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142</v>
      </c>
      <c r="AU239" s="221" t="s">
        <v>86</v>
      </c>
      <c r="AV239" s="14" t="s">
        <v>86</v>
      </c>
      <c r="AW239" s="14" t="s">
        <v>32</v>
      </c>
      <c r="AX239" s="14" t="s">
        <v>84</v>
      </c>
      <c r="AY239" s="221" t="s">
        <v>133</v>
      </c>
    </row>
    <row r="240" spans="1:65" s="2" customFormat="1" ht="24.2" customHeight="1">
      <c r="A240" s="35"/>
      <c r="B240" s="36"/>
      <c r="C240" s="187" t="s">
        <v>270</v>
      </c>
      <c r="D240" s="187" t="s">
        <v>135</v>
      </c>
      <c r="E240" s="188" t="s">
        <v>271</v>
      </c>
      <c r="F240" s="189" t="s">
        <v>272</v>
      </c>
      <c r="G240" s="190" t="s">
        <v>138</v>
      </c>
      <c r="H240" s="191">
        <v>47</v>
      </c>
      <c r="I240" s="192"/>
      <c r="J240" s="193">
        <f>ROUND(I240*H240,2)</f>
        <v>0</v>
      </c>
      <c r="K240" s="189" t="s">
        <v>139</v>
      </c>
      <c r="L240" s="40"/>
      <c r="M240" s="194" t="s">
        <v>1</v>
      </c>
      <c r="N240" s="195" t="s">
        <v>41</v>
      </c>
      <c r="O240" s="72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8" t="s">
        <v>140</v>
      </c>
      <c r="AT240" s="198" t="s">
        <v>135</v>
      </c>
      <c r="AU240" s="198" t="s">
        <v>86</v>
      </c>
      <c r="AY240" s="18" t="s">
        <v>133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84</v>
      </c>
      <c r="BK240" s="199">
        <f>ROUND(I240*H240,2)</f>
        <v>0</v>
      </c>
      <c r="BL240" s="18" t="s">
        <v>140</v>
      </c>
      <c r="BM240" s="198" t="s">
        <v>273</v>
      </c>
    </row>
    <row r="241" spans="2:51" s="13" customFormat="1" ht="11.25">
      <c r="B241" s="200"/>
      <c r="C241" s="201"/>
      <c r="D241" s="202" t="s">
        <v>142</v>
      </c>
      <c r="E241" s="203" t="s">
        <v>1</v>
      </c>
      <c r="F241" s="204" t="s">
        <v>274</v>
      </c>
      <c r="G241" s="201"/>
      <c r="H241" s="203" t="s">
        <v>1</v>
      </c>
      <c r="I241" s="205"/>
      <c r="J241" s="201"/>
      <c r="K241" s="201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142</v>
      </c>
      <c r="AU241" s="210" t="s">
        <v>86</v>
      </c>
      <c r="AV241" s="13" t="s">
        <v>84</v>
      </c>
      <c r="AW241" s="13" t="s">
        <v>32</v>
      </c>
      <c r="AX241" s="13" t="s">
        <v>76</v>
      </c>
      <c r="AY241" s="210" t="s">
        <v>133</v>
      </c>
    </row>
    <row r="242" spans="2:51" s="13" customFormat="1" ht="22.5">
      <c r="B242" s="200"/>
      <c r="C242" s="201"/>
      <c r="D242" s="202" t="s">
        <v>142</v>
      </c>
      <c r="E242" s="203" t="s">
        <v>1</v>
      </c>
      <c r="F242" s="204" t="s">
        <v>275</v>
      </c>
      <c r="G242" s="201"/>
      <c r="H242" s="203" t="s">
        <v>1</v>
      </c>
      <c r="I242" s="205"/>
      <c r="J242" s="201"/>
      <c r="K242" s="201"/>
      <c r="L242" s="206"/>
      <c r="M242" s="207"/>
      <c r="N242" s="208"/>
      <c r="O242" s="208"/>
      <c r="P242" s="208"/>
      <c r="Q242" s="208"/>
      <c r="R242" s="208"/>
      <c r="S242" s="208"/>
      <c r="T242" s="209"/>
      <c r="AT242" s="210" t="s">
        <v>142</v>
      </c>
      <c r="AU242" s="210" t="s">
        <v>86</v>
      </c>
      <c r="AV242" s="13" t="s">
        <v>84</v>
      </c>
      <c r="AW242" s="13" t="s">
        <v>32</v>
      </c>
      <c r="AX242" s="13" t="s">
        <v>76</v>
      </c>
      <c r="AY242" s="210" t="s">
        <v>133</v>
      </c>
    </row>
    <row r="243" spans="2:51" s="13" customFormat="1" ht="11.25">
      <c r="B243" s="200"/>
      <c r="C243" s="201"/>
      <c r="D243" s="202" t="s">
        <v>142</v>
      </c>
      <c r="E243" s="203" t="s">
        <v>1</v>
      </c>
      <c r="F243" s="204" t="s">
        <v>276</v>
      </c>
      <c r="G243" s="201"/>
      <c r="H243" s="203" t="s">
        <v>1</v>
      </c>
      <c r="I243" s="205"/>
      <c r="J243" s="201"/>
      <c r="K243" s="201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142</v>
      </c>
      <c r="AU243" s="210" t="s">
        <v>86</v>
      </c>
      <c r="AV243" s="13" t="s">
        <v>84</v>
      </c>
      <c r="AW243" s="13" t="s">
        <v>32</v>
      </c>
      <c r="AX243" s="13" t="s">
        <v>76</v>
      </c>
      <c r="AY243" s="210" t="s">
        <v>133</v>
      </c>
    </row>
    <row r="244" spans="2:51" s="14" customFormat="1" ht="11.25">
      <c r="B244" s="211"/>
      <c r="C244" s="212"/>
      <c r="D244" s="202" t="s">
        <v>142</v>
      </c>
      <c r="E244" s="213" t="s">
        <v>1</v>
      </c>
      <c r="F244" s="214" t="s">
        <v>277</v>
      </c>
      <c r="G244" s="212"/>
      <c r="H244" s="215">
        <v>87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142</v>
      </c>
      <c r="AU244" s="221" t="s">
        <v>86</v>
      </c>
      <c r="AV244" s="14" t="s">
        <v>86</v>
      </c>
      <c r="AW244" s="14" t="s">
        <v>32</v>
      </c>
      <c r="AX244" s="14" t="s">
        <v>76</v>
      </c>
      <c r="AY244" s="221" t="s">
        <v>133</v>
      </c>
    </row>
    <row r="245" spans="2:51" s="13" customFormat="1" ht="11.25">
      <c r="B245" s="200"/>
      <c r="C245" s="201"/>
      <c r="D245" s="202" t="s">
        <v>142</v>
      </c>
      <c r="E245" s="203" t="s">
        <v>1</v>
      </c>
      <c r="F245" s="204" t="s">
        <v>278</v>
      </c>
      <c r="G245" s="201"/>
      <c r="H245" s="203" t="s">
        <v>1</v>
      </c>
      <c r="I245" s="205"/>
      <c r="J245" s="201"/>
      <c r="K245" s="201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142</v>
      </c>
      <c r="AU245" s="210" t="s">
        <v>86</v>
      </c>
      <c r="AV245" s="13" t="s">
        <v>84</v>
      </c>
      <c r="AW245" s="13" t="s">
        <v>32</v>
      </c>
      <c r="AX245" s="13" t="s">
        <v>76</v>
      </c>
      <c r="AY245" s="210" t="s">
        <v>133</v>
      </c>
    </row>
    <row r="246" spans="2:51" s="14" customFormat="1" ht="11.25">
      <c r="B246" s="211"/>
      <c r="C246" s="212"/>
      <c r="D246" s="202" t="s">
        <v>142</v>
      </c>
      <c r="E246" s="213" t="s">
        <v>1</v>
      </c>
      <c r="F246" s="214" t="s">
        <v>279</v>
      </c>
      <c r="G246" s="212"/>
      <c r="H246" s="215">
        <v>-10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142</v>
      </c>
      <c r="AU246" s="221" t="s">
        <v>86</v>
      </c>
      <c r="AV246" s="14" t="s">
        <v>86</v>
      </c>
      <c r="AW246" s="14" t="s">
        <v>32</v>
      </c>
      <c r="AX246" s="14" t="s">
        <v>76</v>
      </c>
      <c r="AY246" s="221" t="s">
        <v>133</v>
      </c>
    </row>
    <row r="247" spans="2:51" s="13" customFormat="1" ht="11.25">
      <c r="B247" s="200"/>
      <c r="C247" s="201"/>
      <c r="D247" s="202" t="s">
        <v>142</v>
      </c>
      <c r="E247" s="203" t="s">
        <v>1</v>
      </c>
      <c r="F247" s="204" t="s">
        <v>280</v>
      </c>
      <c r="G247" s="201"/>
      <c r="H247" s="203" t="s">
        <v>1</v>
      </c>
      <c r="I247" s="205"/>
      <c r="J247" s="201"/>
      <c r="K247" s="201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142</v>
      </c>
      <c r="AU247" s="210" t="s">
        <v>86</v>
      </c>
      <c r="AV247" s="13" t="s">
        <v>84</v>
      </c>
      <c r="AW247" s="13" t="s">
        <v>32</v>
      </c>
      <c r="AX247" s="13" t="s">
        <v>76</v>
      </c>
      <c r="AY247" s="210" t="s">
        <v>133</v>
      </c>
    </row>
    <row r="248" spans="2:51" s="13" customFormat="1" ht="11.25">
      <c r="B248" s="200"/>
      <c r="C248" s="201"/>
      <c r="D248" s="202" t="s">
        <v>142</v>
      </c>
      <c r="E248" s="203" t="s">
        <v>1</v>
      </c>
      <c r="F248" s="204" t="s">
        <v>281</v>
      </c>
      <c r="G248" s="201"/>
      <c r="H248" s="203" t="s">
        <v>1</v>
      </c>
      <c r="I248" s="205"/>
      <c r="J248" s="201"/>
      <c r="K248" s="201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142</v>
      </c>
      <c r="AU248" s="210" t="s">
        <v>86</v>
      </c>
      <c r="AV248" s="13" t="s">
        <v>84</v>
      </c>
      <c r="AW248" s="13" t="s">
        <v>32</v>
      </c>
      <c r="AX248" s="13" t="s">
        <v>76</v>
      </c>
      <c r="AY248" s="210" t="s">
        <v>133</v>
      </c>
    </row>
    <row r="249" spans="2:51" s="14" customFormat="1" ht="11.25">
      <c r="B249" s="211"/>
      <c r="C249" s="212"/>
      <c r="D249" s="202" t="s">
        <v>142</v>
      </c>
      <c r="E249" s="213" t="s">
        <v>1</v>
      </c>
      <c r="F249" s="214" t="s">
        <v>282</v>
      </c>
      <c r="G249" s="212"/>
      <c r="H249" s="215">
        <v>-30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142</v>
      </c>
      <c r="AU249" s="221" t="s">
        <v>86</v>
      </c>
      <c r="AV249" s="14" t="s">
        <v>86</v>
      </c>
      <c r="AW249" s="14" t="s">
        <v>32</v>
      </c>
      <c r="AX249" s="14" t="s">
        <v>76</v>
      </c>
      <c r="AY249" s="221" t="s">
        <v>133</v>
      </c>
    </row>
    <row r="250" spans="2:51" s="15" customFormat="1" ht="11.25">
      <c r="B250" s="222"/>
      <c r="C250" s="223"/>
      <c r="D250" s="202" t="s">
        <v>142</v>
      </c>
      <c r="E250" s="224" t="s">
        <v>1</v>
      </c>
      <c r="F250" s="225" t="s">
        <v>152</v>
      </c>
      <c r="G250" s="223"/>
      <c r="H250" s="226">
        <v>47</v>
      </c>
      <c r="I250" s="227"/>
      <c r="J250" s="223"/>
      <c r="K250" s="223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142</v>
      </c>
      <c r="AU250" s="232" t="s">
        <v>86</v>
      </c>
      <c r="AV250" s="15" t="s">
        <v>140</v>
      </c>
      <c r="AW250" s="15" t="s">
        <v>32</v>
      </c>
      <c r="AX250" s="15" t="s">
        <v>84</v>
      </c>
      <c r="AY250" s="232" t="s">
        <v>133</v>
      </c>
    </row>
    <row r="251" spans="1:65" s="2" customFormat="1" ht="14.45" customHeight="1">
      <c r="A251" s="35"/>
      <c r="B251" s="36"/>
      <c r="C251" s="187" t="s">
        <v>7</v>
      </c>
      <c r="D251" s="187" t="s">
        <v>135</v>
      </c>
      <c r="E251" s="188" t="s">
        <v>283</v>
      </c>
      <c r="F251" s="189" t="s">
        <v>284</v>
      </c>
      <c r="G251" s="190" t="s">
        <v>138</v>
      </c>
      <c r="H251" s="191">
        <v>97</v>
      </c>
      <c r="I251" s="192"/>
      <c r="J251" s="193">
        <f>ROUND(I251*H251,2)</f>
        <v>0</v>
      </c>
      <c r="K251" s="189" t="s">
        <v>1</v>
      </c>
      <c r="L251" s="40"/>
      <c r="M251" s="194" t="s">
        <v>1</v>
      </c>
      <c r="N251" s="195" t="s">
        <v>41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140</v>
      </c>
      <c r="AT251" s="198" t="s">
        <v>135</v>
      </c>
      <c r="AU251" s="198" t="s">
        <v>86</v>
      </c>
      <c r="AY251" s="18" t="s">
        <v>133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84</v>
      </c>
      <c r="BK251" s="199">
        <f>ROUND(I251*H251,2)</f>
        <v>0</v>
      </c>
      <c r="BL251" s="18" t="s">
        <v>140</v>
      </c>
      <c r="BM251" s="198" t="s">
        <v>285</v>
      </c>
    </row>
    <row r="252" spans="2:51" s="13" customFormat="1" ht="22.5">
      <c r="B252" s="200"/>
      <c r="C252" s="201"/>
      <c r="D252" s="202" t="s">
        <v>142</v>
      </c>
      <c r="E252" s="203" t="s">
        <v>1</v>
      </c>
      <c r="F252" s="204" t="s">
        <v>275</v>
      </c>
      <c r="G252" s="201"/>
      <c r="H252" s="203" t="s">
        <v>1</v>
      </c>
      <c r="I252" s="205"/>
      <c r="J252" s="201"/>
      <c r="K252" s="201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142</v>
      </c>
      <c r="AU252" s="210" t="s">
        <v>86</v>
      </c>
      <c r="AV252" s="13" t="s">
        <v>84</v>
      </c>
      <c r="AW252" s="13" t="s">
        <v>32</v>
      </c>
      <c r="AX252" s="13" t="s">
        <v>76</v>
      </c>
      <c r="AY252" s="210" t="s">
        <v>133</v>
      </c>
    </row>
    <row r="253" spans="2:51" s="13" customFormat="1" ht="11.25">
      <c r="B253" s="200"/>
      <c r="C253" s="201"/>
      <c r="D253" s="202" t="s">
        <v>142</v>
      </c>
      <c r="E253" s="203" t="s">
        <v>1</v>
      </c>
      <c r="F253" s="204" t="s">
        <v>286</v>
      </c>
      <c r="G253" s="201"/>
      <c r="H253" s="203" t="s">
        <v>1</v>
      </c>
      <c r="I253" s="205"/>
      <c r="J253" s="201"/>
      <c r="K253" s="201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142</v>
      </c>
      <c r="AU253" s="210" t="s">
        <v>86</v>
      </c>
      <c r="AV253" s="13" t="s">
        <v>84</v>
      </c>
      <c r="AW253" s="13" t="s">
        <v>32</v>
      </c>
      <c r="AX253" s="13" t="s">
        <v>76</v>
      </c>
      <c r="AY253" s="210" t="s">
        <v>133</v>
      </c>
    </row>
    <row r="254" spans="2:51" s="14" customFormat="1" ht="11.25">
      <c r="B254" s="211"/>
      <c r="C254" s="212"/>
      <c r="D254" s="202" t="s">
        <v>142</v>
      </c>
      <c r="E254" s="213" t="s">
        <v>1</v>
      </c>
      <c r="F254" s="214" t="s">
        <v>222</v>
      </c>
      <c r="G254" s="212"/>
      <c r="H254" s="215">
        <v>47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142</v>
      </c>
      <c r="AU254" s="221" t="s">
        <v>86</v>
      </c>
      <c r="AV254" s="14" t="s">
        <v>86</v>
      </c>
      <c r="AW254" s="14" t="s">
        <v>32</v>
      </c>
      <c r="AX254" s="14" t="s">
        <v>76</v>
      </c>
      <c r="AY254" s="221" t="s">
        <v>133</v>
      </c>
    </row>
    <row r="255" spans="2:51" s="13" customFormat="1" ht="22.5">
      <c r="B255" s="200"/>
      <c r="C255" s="201"/>
      <c r="D255" s="202" t="s">
        <v>142</v>
      </c>
      <c r="E255" s="203" t="s">
        <v>1</v>
      </c>
      <c r="F255" s="204" t="s">
        <v>287</v>
      </c>
      <c r="G255" s="201"/>
      <c r="H255" s="203" t="s">
        <v>1</v>
      </c>
      <c r="I255" s="205"/>
      <c r="J255" s="201"/>
      <c r="K255" s="201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142</v>
      </c>
      <c r="AU255" s="210" t="s">
        <v>86</v>
      </c>
      <c r="AV255" s="13" t="s">
        <v>84</v>
      </c>
      <c r="AW255" s="13" t="s">
        <v>32</v>
      </c>
      <c r="AX255" s="13" t="s">
        <v>76</v>
      </c>
      <c r="AY255" s="210" t="s">
        <v>133</v>
      </c>
    </row>
    <row r="256" spans="2:51" s="13" customFormat="1" ht="11.25">
      <c r="B256" s="200"/>
      <c r="C256" s="201"/>
      <c r="D256" s="202" t="s">
        <v>142</v>
      </c>
      <c r="E256" s="203" t="s">
        <v>1</v>
      </c>
      <c r="F256" s="204" t="s">
        <v>288</v>
      </c>
      <c r="G256" s="201"/>
      <c r="H256" s="203" t="s">
        <v>1</v>
      </c>
      <c r="I256" s="205"/>
      <c r="J256" s="201"/>
      <c r="K256" s="201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142</v>
      </c>
      <c r="AU256" s="210" t="s">
        <v>86</v>
      </c>
      <c r="AV256" s="13" t="s">
        <v>84</v>
      </c>
      <c r="AW256" s="13" t="s">
        <v>32</v>
      </c>
      <c r="AX256" s="13" t="s">
        <v>76</v>
      </c>
      <c r="AY256" s="210" t="s">
        <v>133</v>
      </c>
    </row>
    <row r="257" spans="2:51" s="14" customFormat="1" ht="11.25">
      <c r="B257" s="211"/>
      <c r="C257" s="212"/>
      <c r="D257" s="202" t="s">
        <v>142</v>
      </c>
      <c r="E257" s="213" t="s">
        <v>1</v>
      </c>
      <c r="F257" s="214" t="s">
        <v>169</v>
      </c>
      <c r="G257" s="212"/>
      <c r="H257" s="215">
        <v>50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142</v>
      </c>
      <c r="AU257" s="221" t="s">
        <v>86</v>
      </c>
      <c r="AV257" s="14" t="s">
        <v>86</v>
      </c>
      <c r="AW257" s="14" t="s">
        <v>32</v>
      </c>
      <c r="AX257" s="14" t="s">
        <v>76</v>
      </c>
      <c r="AY257" s="221" t="s">
        <v>133</v>
      </c>
    </row>
    <row r="258" spans="2:51" s="15" customFormat="1" ht="11.25">
      <c r="B258" s="222"/>
      <c r="C258" s="223"/>
      <c r="D258" s="202" t="s">
        <v>142</v>
      </c>
      <c r="E258" s="224" t="s">
        <v>1</v>
      </c>
      <c r="F258" s="225" t="s">
        <v>152</v>
      </c>
      <c r="G258" s="223"/>
      <c r="H258" s="226">
        <v>97</v>
      </c>
      <c r="I258" s="227"/>
      <c r="J258" s="223"/>
      <c r="K258" s="223"/>
      <c r="L258" s="228"/>
      <c r="M258" s="229"/>
      <c r="N258" s="230"/>
      <c r="O258" s="230"/>
      <c r="P258" s="230"/>
      <c r="Q258" s="230"/>
      <c r="R258" s="230"/>
      <c r="S258" s="230"/>
      <c r="T258" s="231"/>
      <c r="AT258" s="232" t="s">
        <v>142</v>
      </c>
      <c r="AU258" s="232" t="s">
        <v>86</v>
      </c>
      <c r="AV258" s="15" t="s">
        <v>140</v>
      </c>
      <c r="AW258" s="15" t="s">
        <v>32</v>
      </c>
      <c r="AX258" s="15" t="s">
        <v>84</v>
      </c>
      <c r="AY258" s="232" t="s">
        <v>133</v>
      </c>
    </row>
    <row r="259" spans="1:65" s="2" customFormat="1" ht="24.2" customHeight="1">
      <c r="A259" s="35"/>
      <c r="B259" s="36"/>
      <c r="C259" s="187" t="s">
        <v>289</v>
      </c>
      <c r="D259" s="187" t="s">
        <v>135</v>
      </c>
      <c r="E259" s="188" t="s">
        <v>290</v>
      </c>
      <c r="F259" s="189" t="s">
        <v>291</v>
      </c>
      <c r="G259" s="190" t="s">
        <v>138</v>
      </c>
      <c r="H259" s="191">
        <v>28.7</v>
      </c>
      <c r="I259" s="192"/>
      <c r="J259" s="193">
        <f>ROUND(I259*H259,2)</f>
        <v>0</v>
      </c>
      <c r="K259" s="189" t="s">
        <v>139</v>
      </c>
      <c r="L259" s="40"/>
      <c r="M259" s="194" t="s">
        <v>1</v>
      </c>
      <c r="N259" s="195" t="s">
        <v>41</v>
      </c>
      <c r="O259" s="72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8" t="s">
        <v>140</v>
      </c>
      <c r="AT259" s="198" t="s">
        <v>135</v>
      </c>
      <c r="AU259" s="198" t="s">
        <v>86</v>
      </c>
      <c r="AY259" s="18" t="s">
        <v>133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84</v>
      </c>
      <c r="BK259" s="199">
        <f>ROUND(I259*H259,2)</f>
        <v>0</v>
      </c>
      <c r="BL259" s="18" t="s">
        <v>140</v>
      </c>
      <c r="BM259" s="198" t="s">
        <v>292</v>
      </c>
    </row>
    <row r="260" spans="2:51" s="13" customFormat="1" ht="11.25">
      <c r="B260" s="200"/>
      <c r="C260" s="201"/>
      <c r="D260" s="202" t="s">
        <v>142</v>
      </c>
      <c r="E260" s="203" t="s">
        <v>1</v>
      </c>
      <c r="F260" s="204" t="s">
        <v>293</v>
      </c>
      <c r="G260" s="201"/>
      <c r="H260" s="203" t="s">
        <v>1</v>
      </c>
      <c r="I260" s="205"/>
      <c r="J260" s="201"/>
      <c r="K260" s="201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142</v>
      </c>
      <c r="AU260" s="210" t="s">
        <v>86</v>
      </c>
      <c r="AV260" s="13" t="s">
        <v>84</v>
      </c>
      <c r="AW260" s="13" t="s">
        <v>32</v>
      </c>
      <c r="AX260" s="13" t="s">
        <v>76</v>
      </c>
      <c r="AY260" s="210" t="s">
        <v>133</v>
      </c>
    </row>
    <row r="261" spans="2:51" s="13" customFormat="1" ht="11.25">
      <c r="B261" s="200"/>
      <c r="C261" s="201"/>
      <c r="D261" s="202" t="s">
        <v>142</v>
      </c>
      <c r="E261" s="203" t="s">
        <v>1</v>
      </c>
      <c r="F261" s="204" t="s">
        <v>294</v>
      </c>
      <c r="G261" s="201"/>
      <c r="H261" s="203" t="s">
        <v>1</v>
      </c>
      <c r="I261" s="205"/>
      <c r="J261" s="201"/>
      <c r="K261" s="201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142</v>
      </c>
      <c r="AU261" s="210" t="s">
        <v>86</v>
      </c>
      <c r="AV261" s="13" t="s">
        <v>84</v>
      </c>
      <c r="AW261" s="13" t="s">
        <v>32</v>
      </c>
      <c r="AX261" s="13" t="s">
        <v>76</v>
      </c>
      <c r="AY261" s="210" t="s">
        <v>133</v>
      </c>
    </row>
    <row r="262" spans="2:51" s="14" customFormat="1" ht="11.25">
      <c r="B262" s="211"/>
      <c r="C262" s="212"/>
      <c r="D262" s="202" t="s">
        <v>142</v>
      </c>
      <c r="E262" s="213" t="s">
        <v>1</v>
      </c>
      <c r="F262" s="214" t="s">
        <v>295</v>
      </c>
      <c r="G262" s="212"/>
      <c r="H262" s="215">
        <v>30</v>
      </c>
      <c r="I262" s="216"/>
      <c r="J262" s="212"/>
      <c r="K262" s="212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142</v>
      </c>
      <c r="AU262" s="221" t="s">
        <v>86</v>
      </c>
      <c r="AV262" s="14" t="s">
        <v>86</v>
      </c>
      <c r="AW262" s="14" t="s">
        <v>32</v>
      </c>
      <c r="AX262" s="14" t="s">
        <v>76</v>
      </c>
      <c r="AY262" s="221" t="s">
        <v>133</v>
      </c>
    </row>
    <row r="263" spans="2:51" s="16" customFormat="1" ht="11.25">
      <c r="B263" s="233"/>
      <c r="C263" s="234"/>
      <c r="D263" s="202" t="s">
        <v>142</v>
      </c>
      <c r="E263" s="235" t="s">
        <v>1</v>
      </c>
      <c r="F263" s="236" t="s">
        <v>224</v>
      </c>
      <c r="G263" s="234"/>
      <c r="H263" s="237">
        <v>30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142</v>
      </c>
      <c r="AU263" s="243" t="s">
        <v>86</v>
      </c>
      <c r="AV263" s="16" t="s">
        <v>160</v>
      </c>
      <c r="AW263" s="16" t="s">
        <v>32</v>
      </c>
      <c r="AX263" s="16" t="s">
        <v>76</v>
      </c>
      <c r="AY263" s="243" t="s">
        <v>133</v>
      </c>
    </row>
    <row r="264" spans="2:51" s="13" customFormat="1" ht="11.25">
      <c r="B264" s="200"/>
      <c r="C264" s="201"/>
      <c r="D264" s="202" t="s">
        <v>142</v>
      </c>
      <c r="E264" s="203" t="s">
        <v>1</v>
      </c>
      <c r="F264" s="204" t="s">
        <v>296</v>
      </c>
      <c r="G264" s="201"/>
      <c r="H264" s="203" t="s">
        <v>1</v>
      </c>
      <c r="I264" s="205"/>
      <c r="J264" s="201"/>
      <c r="K264" s="201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142</v>
      </c>
      <c r="AU264" s="210" t="s">
        <v>86</v>
      </c>
      <c r="AV264" s="13" t="s">
        <v>84</v>
      </c>
      <c r="AW264" s="13" t="s">
        <v>32</v>
      </c>
      <c r="AX264" s="13" t="s">
        <v>76</v>
      </c>
      <c r="AY264" s="210" t="s">
        <v>133</v>
      </c>
    </row>
    <row r="265" spans="2:51" s="14" customFormat="1" ht="11.25">
      <c r="B265" s="211"/>
      <c r="C265" s="212"/>
      <c r="D265" s="202" t="s">
        <v>142</v>
      </c>
      <c r="E265" s="213" t="s">
        <v>1</v>
      </c>
      <c r="F265" s="214" t="s">
        <v>297</v>
      </c>
      <c r="G265" s="212"/>
      <c r="H265" s="215">
        <v>-1.306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142</v>
      </c>
      <c r="AU265" s="221" t="s">
        <v>86</v>
      </c>
      <c r="AV265" s="14" t="s">
        <v>86</v>
      </c>
      <c r="AW265" s="14" t="s">
        <v>32</v>
      </c>
      <c r="AX265" s="14" t="s">
        <v>76</v>
      </c>
      <c r="AY265" s="221" t="s">
        <v>133</v>
      </c>
    </row>
    <row r="266" spans="2:51" s="14" customFormat="1" ht="11.25">
      <c r="B266" s="211"/>
      <c r="C266" s="212"/>
      <c r="D266" s="202" t="s">
        <v>142</v>
      </c>
      <c r="E266" s="213" t="s">
        <v>1</v>
      </c>
      <c r="F266" s="214" t="s">
        <v>298</v>
      </c>
      <c r="G266" s="212"/>
      <c r="H266" s="215">
        <v>0.006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142</v>
      </c>
      <c r="AU266" s="221" t="s">
        <v>86</v>
      </c>
      <c r="AV266" s="14" t="s">
        <v>86</v>
      </c>
      <c r="AW266" s="14" t="s">
        <v>32</v>
      </c>
      <c r="AX266" s="14" t="s">
        <v>76</v>
      </c>
      <c r="AY266" s="221" t="s">
        <v>133</v>
      </c>
    </row>
    <row r="267" spans="2:51" s="15" customFormat="1" ht="11.25">
      <c r="B267" s="222"/>
      <c r="C267" s="223"/>
      <c r="D267" s="202" t="s">
        <v>142</v>
      </c>
      <c r="E267" s="224" t="s">
        <v>1</v>
      </c>
      <c r="F267" s="225" t="s">
        <v>152</v>
      </c>
      <c r="G267" s="223"/>
      <c r="H267" s="226">
        <v>28.7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142</v>
      </c>
      <c r="AU267" s="232" t="s">
        <v>86</v>
      </c>
      <c r="AV267" s="15" t="s">
        <v>140</v>
      </c>
      <c r="AW267" s="15" t="s">
        <v>32</v>
      </c>
      <c r="AX267" s="15" t="s">
        <v>84</v>
      </c>
      <c r="AY267" s="232" t="s">
        <v>133</v>
      </c>
    </row>
    <row r="268" spans="1:65" s="2" customFormat="1" ht="14.45" customHeight="1">
      <c r="A268" s="35"/>
      <c r="B268" s="36"/>
      <c r="C268" s="244" t="s">
        <v>299</v>
      </c>
      <c r="D268" s="244" t="s">
        <v>300</v>
      </c>
      <c r="E268" s="245" t="s">
        <v>301</v>
      </c>
      <c r="F268" s="246" t="s">
        <v>302</v>
      </c>
      <c r="G268" s="247" t="s">
        <v>266</v>
      </c>
      <c r="H268" s="248">
        <v>57.4</v>
      </c>
      <c r="I268" s="249"/>
      <c r="J268" s="250">
        <f>ROUND(I268*H268,2)</f>
        <v>0</v>
      </c>
      <c r="K268" s="246" t="s">
        <v>139</v>
      </c>
      <c r="L268" s="251"/>
      <c r="M268" s="252" t="s">
        <v>1</v>
      </c>
      <c r="N268" s="253" t="s">
        <v>41</v>
      </c>
      <c r="O268" s="72"/>
      <c r="P268" s="196">
        <f>O268*H268</f>
        <v>0</v>
      </c>
      <c r="Q268" s="196">
        <v>1</v>
      </c>
      <c r="R268" s="196">
        <f>Q268*H268</f>
        <v>57.4</v>
      </c>
      <c r="S268" s="196">
        <v>0</v>
      </c>
      <c r="T268" s="19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8" t="s">
        <v>186</v>
      </c>
      <c r="AT268" s="198" t="s">
        <v>300</v>
      </c>
      <c r="AU268" s="198" t="s">
        <v>86</v>
      </c>
      <c r="AY268" s="18" t="s">
        <v>133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84</v>
      </c>
      <c r="BK268" s="199">
        <f>ROUND(I268*H268,2)</f>
        <v>0</v>
      </c>
      <c r="BL268" s="18" t="s">
        <v>140</v>
      </c>
      <c r="BM268" s="198" t="s">
        <v>303</v>
      </c>
    </row>
    <row r="269" spans="2:51" s="13" customFormat="1" ht="11.25">
      <c r="B269" s="200"/>
      <c r="C269" s="201"/>
      <c r="D269" s="202" t="s">
        <v>142</v>
      </c>
      <c r="E269" s="203" t="s">
        <v>1</v>
      </c>
      <c r="F269" s="204" t="s">
        <v>304</v>
      </c>
      <c r="G269" s="201"/>
      <c r="H269" s="203" t="s">
        <v>1</v>
      </c>
      <c r="I269" s="205"/>
      <c r="J269" s="201"/>
      <c r="K269" s="201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142</v>
      </c>
      <c r="AU269" s="210" t="s">
        <v>86</v>
      </c>
      <c r="AV269" s="13" t="s">
        <v>84</v>
      </c>
      <c r="AW269" s="13" t="s">
        <v>32</v>
      </c>
      <c r="AX269" s="13" t="s">
        <v>76</v>
      </c>
      <c r="AY269" s="210" t="s">
        <v>133</v>
      </c>
    </row>
    <row r="270" spans="2:51" s="13" customFormat="1" ht="11.25">
      <c r="B270" s="200"/>
      <c r="C270" s="201"/>
      <c r="D270" s="202" t="s">
        <v>142</v>
      </c>
      <c r="E270" s="203" t="s">
        <v>1</v>
      </c>
      <c r="F270" s="204" t="s">
        <v>305</v>
      </c>
      <c r="G270" s="201"/>
      <c r="H270" s="203" t="s">
        <v>1</v>
      </c>
      <c r="I270" s="205"/>
      <c r="J270" s="201"/>
      <c r="K270" s="201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142</v>
      </c>
      <c r="AU270" s="210" t="s">
        <v>86</v>
      </c>
      <c r="AV270" s="13" t="s">
        <v>84</v>
      </c>
      <c r="AW270" s="13" t="s">
        <v>32</v>
      </c>
      <c r="AX270" s="13" t="s">
        <v>76</v>
      </c>
      <c r="AY270" s="210" t="s">
        <v>133</v>
      </c>
    </row>
    <row r="271" spans="2:51" s="14" customFormat="1" ht="11.25">
      <c r="B271" s="211"/>
      <c r="C271" s="212"/>
      <c r="D271" s="202" t="s">
        <v>142</v>
      </c>
      <c r="E271" s="213" t="s">
        <v>1</v>
      </c>
      <c r="F271" s="214" t="s">
        <v>306</v>
      </c>
      <c r="G271" s="212"/>
      <c r="H271" s="215">
        <v>57.4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142</v>
      </c>
      <c r="AU271" s="221" t="s">
        <v>86</v>
      </c>
      <c r="AV271" s="14" t="s">
        <v>86</v>
      </c>
      <c r="AW271" s="14" t="s">
        <v>32</v>
      </c>
      <c r="AX271" s="14" t="s">
        <v>84</v>
      </c>
      <c r="AY271" s="221" t="s">
        <v>133</v>
      </c>
    </row>
    <row r="272" spans="1:65" s="2" customFormat="1" ht="24.2" customHeight="1">
      <c r="A272" s="35"/>
      <c r="B272" s="36"/>
      <c r="C272" s="187" t="s">
        <v>307</v>
      </c>
      <c r="D272" s="187" t="s">
        <v>135</v>
      </c>
      <c r="E272" s="188" t="s">
        <v>308</v>
      </c>
      <c r="F272" s="189" t="s">
        <v>309</v>
      </c>
      <c r="G272" s="190" t="s">
        <v>207</v>
      </c>
      <c r="H272" s="191">
        <v>620</v>
      </c>
      <c r="I272" s="192"/>
      <c r="J272" s="193">
        <f>ROUND(I272*H272,2)</f>
        <v>0</v>
      </c>
      <c r="K272" s="189" t="s">
        <v>139</v>
      </c>
      <c r="L272" s="40"/>
      <c r="M272" s="194" t="s">
        <v>1</v>
      </c>
      <c r="N272" s="195" t="s">
        <v>41</v>
      </c>
      <c r="O272" s="72"/>
      <c r="P272" s="196">
        <f>O272*H272</f>
        <v>0</v>
      </c>
      <c r="Q272" s="196">
        <v>0</v>
      </c>
      <c r="R272" s="196">
        <f>Q272*H272</f>
        <v>0</v>
      </c>
      <c r="S272" s="196">
        <v>0</v>
      </c>
      <c r="T272" s="19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8" t="s">
        <v>140</v>
      </c>
      <c r="AT272" s="198" t="s">
        <v>135</v>
      </c>
      <c r="AU272" s="198" t="s">
        <v>86</v>
      </c>
      <c r="AY272" s="18" t="s">
        <v>133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8" t="s">
        <v>84</v>
      </c>
      <c r="BK272" s="199">
        <f>ROUND(I272*H272,2)</f>
        <v>0</v>
      </c>
      <c r="BL272" s="18" t="s">
        <v>140</v>
      </c>
      <c r="BM272" s="198" t="s">
        <v>310</v>
      </c>
    </row>
    <row r="273" spans="2:51" s="13" customFormat="1" ht="11.25">
      <c r="B273" s="200"/>
      <c r="C273" s="201"/>
      <c r="D273" s="202" t="s">
        <v>142</v>
      </c>
      <c r="E273" s="203" t="s">
        <v>1</v>
      </c>
      <c r="F273" s="204" t="s">
        <v>311</v>
      </c>
      <c r="G273" s="201"/>
      <c r="H273" s="203" t="s">
        <v>1</v>
      </c>
      <c r="I273" s="205"/>
      <c r="J273" s="201"/>
      <c r="K273" s="201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142</v>
      </c>
      <c r="AU273" s="210" t="s">
        <v>86</v>
      </c>
      <c r="AV273" s="13" t="s">
        <v>84</v>
      </c>
      <c r="AW273" s="13" t="s">
        <v>32</v>
      </c>
      <c r="AX273" s="13" t="s">
        <v>76</v>
      </c>
      <c r="AY273" s="210" t="s">
        <v>133</v>
      </c>
    </row>
    <row r="274" spans="2:51" s="14" customFormat="1" ht="11.25">
      <c r="B274" s="211"/>
      <c r="C274" s="212"/>
      <c r="D274" s="202" t="s">
        <v>142</v>
      </c>
      <c r="E274" s="213" t="s">
        <v>1</v>
      </c>
      <c r="F274" s="214" t="s">
        <v>312</v>
      </c>
      <c r="G274" s="212"/>
      <c r="H274" s="215">
        <v>620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142</v>
      </c>
      <c r="AU274" s="221" t="s">
        <v>86</v>
      </c>
      <c r="AV274" s="14" t="s">
        <v>86</v>
      </c>
      <c r="AW274" s="14" t="s">
        <v>32</v>
      </c>
      <c r="AX274" s="14" t="s">
        <v>84</v>
      </c>
      <c r="AY274" s="221" t="s">
        <v>133</v>
      </c>
    </row>
    <row r="275" spans="1:65" s="2" customFormat="1" ht="24.2" customHeight="1">
      <c r="A275" s="35"/>
      <c r="B275" s="36"/>
      <c r="C275" s="187" t="s">
        <v>313</v>
      </c>
      <c r="D275" s="187" t="s">
        <v>135</v>
      </c>
      <c r="E275" s="188" t="s">
        <v>314</v>
      </c>
      <c r="F275" s="189" t="s">
        <v>315</v>
      </c>
      <c r="G275" s="190" t="s">
        <v>207</v>
      </c>
      <c r="H275" s="191">
        <v>1750</v>
      </c>
      <c r="I275" s="192"/>
      <c r="J275" s="193">
        <f>ROUND(I275*H275,2)</f>
        <v>0</v>
      </c>
      <c r="K275" s="189" t="s">
        <v>139</v>
      </c>
      <c r="L275" s="40"/>
      <c r="M275" s="194" t="s">
        <v>1</v>
      </c>
      <c r="N275" s="195" t="s">
        <v>41</v>
      </c>
      <c r="O275" s="72"/>
      <c r="P275" s="196">
        <f>O275*H275</f>
        <v>0</v>
      </c>
      <c r="Q275" s="196">
        <v>0</v>
      </c>
      <c r="R275" s="196">
        <f>Q275*H275</f>
        <v>0</v>
      </c>
      <c r="S275" s="196">
        <v>0</v>
      </c>
      <c r="T275" s="19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8" t="s">
        <v>140</v>
      </c>
      <c r="AT275" s="198" t="s">
        <v>135</v>
      </c>
      <c r="AU275" s="198" t="s">
        <v>86</v>
      </c>
      <c r="AY275" s="18" t="s">
        <v>133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8" t="s">
        <v>84</v>
      </c>
      <c r="BK275" s="199">
        <f>ROUND(I275*H275,2)</f>
        <v>0</v>
      </c>
      <c r="BL275" s="18" t="s">
        <v>140</v>
      </c>
      <c r="BM275" s="198" t="s">
        <v>316</v>
      </c>
    </row>
    <row r="276" spans="1:65" s="2" customFormat="1" ht="24.2" customHeight="1">
      <c r="A276" s="35"/>
      <c r="B276" s="36"/>
      <c r="C276" s="187" t="s">
        <v>317</v>
      </c>
      <c r="D276" s="187" t="s">
        <v>135</v>
      </c>
      <c r="E276" s="188" t="s">
        <v>318</v>
      </c>
      <c r="F276" s="189" t="s">
        <v>319</v>
      </c>
      <c r="G276" s="190" t="s">
        <v>207</v>
      </c>
      <c r="H276" s="191">
        <v>620</v>
      </c>
      <c r="I276" s="192"/>
      <c r="J276" s="193">
        <f>ROUND(I276*H276,2)</f>
        <v>0</v>
      </c>
      <c r="K276" s="189" t="s">
        <v>139</v>
      </c>
      <c r="L276" s="40"/>
      <c r="M276" s="194" t="s">
        <v>1</v>
      </c>
      <c r="N276" s="195" t="s">
        <v>41</v>
      </c>
      <c r="O276" s="72"/>
      <c r="P276" s="196">
        <f>O276*H276</f>
        <v>0</v>
      </c>
      <c r="Q276" s="196">
        <v>0</v>
      </c>
      <c r="R276" s="196">
        <f>Q276*H276</f>
        <v>0</v>
      </c>
      <c r="S276" s="196">
        <v>0</v>
      </c>
      <c r="T276" s="197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8" t="s">
        <v>140</v>
      </c>
      <c r="AT276" s="198" t="s">
        <v>135</v>
      </c>
      <c r="AU276" s="198" t="s">
        <v>86</v>
      </c>
      <c r="AY276" s="18" t="s">
        <v>133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8" t="s">
        <v>84</v>
      </c>
      <c r="BK276" s="199">
        <f>ROUND(I276*H276,2)</f>
        <v>0</v>
      </c>
      <c r="BL276" s="18" t="s">
        <v>140</v>
      </c>
      <c r="BM276" s="198" t="s">
        <v>320</v>
      </c>
    </row>
    <row r="277" spans="2:51" s="13" customFormat="1" ht="11.25">
      <c r="B277" s="200"/>
      <c r="C277" s="201"/>
      <c r="D277" s="202" t="s">
        <v>142</v>
      </c>
      <c r="E277" s="203" t="s">
        <v>1</v>
      </c>
      <c r="F277" s="204" t="s">
        <v>321</v>
      </c>
      <c r="G277" s="201"/>
      <c r="H277" s="203" t="s">
        <v>1</v>
      </c>
      <c r="I277" s="205"/>
      <c r="J277" s="201"/>
      <c r="K277" s="201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142</v>
      </c>
      <c r="AU277" s="210" t="s">
        <v>86</v>
      </c>
      <c r="AV277" s="13" t="s">
        <v>84</v>
      </c>
      <c r="AW277" s="13" t="s">
        <v>32</v>
      </c>
      <c r="AX277" s="13" t="s">
        <v>76</v>
      </c>
      <c r="AY277" s="210" t="s">
        <v>133</v>
      </c>
    </row>
    <row r="278" spans="2:51" s="14" customFormat="1" ht="11.25">
      <c r="B278" s="211"/>
      <c r="C278" s="212"/>
      <c r="D278" s="202" t="s">
        <v>142</v>
      </c>
      <c r="E278" s="213" t="s">
        <v>1</v>
      </c>
      <c r="F278" s="214" t="s">
        <v>312</v>
      </c>
      <c r="G278" s="212"/>
      <c r="H278" s="215">
        <v>620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142</v>
      </c>
      <c r="AU278" s="221" t="s">
        <v>86</v>
      </c>
      <c r="AV278" s="14" t="s">
        <v>86</v>
      </c>
      <c r="AW278" s="14" t="s">
        <v>32</v>
      </c>
      <c r="AX278" s="14" t="s">
        <v>84</v>
      </c>
      <c r="AY278" s="221" t="s">
        <v>133</v>
      </c>
    </row>
    <row r="279" spans="1:65" s="2" customFormat="1" ht="14.45" customHeight="1">
      <c r="A279" s="35"/>
      <c r="B279" s="36"/>
      <c r="C279" s="244" t="s">
        <v>322</v>
      </c>
      <c r="D279" s="244" t="s">
        <v>300</v>
      </c>
      <c r="E279" s="245" t="s">
        <v>323</v>
      </c>
      <c r="F279" s="246" t="s">
        <v>324</v>
      </c>
      <c r="G279" s="247" t="s">
        <v>266</v>
      </c>
      <c r="H279" s="248">
        <v>94</v>
      </c>
      <c r="I279" s="249"/>
      <c r="J279" s="250">
        <f>ROUND(I279*H279,2)</f>
        <v>0</v>
      </c>
      <c r="K279" s="246" t="s">
        <v>139</v>
      </c>
      <c r="L279" s="251"/>
      <c r="M279" s="252" t="s">
        <v>1</v>
      </c>
      <c r="N279" s="253" t="s">
        <v>41</v>
      </c>
      <c r="O279" s="72"/>
      <c r="P279" s="196">
        <f>O279*H279</f>
        <v>0</v>
      </c>
      <c r="Q279" s="196">
        <v>1</v>
      </c>
      <c r="R279" s="196">
        <f>Q279*H279</f>
        <v>94</v>
      </c>
      <c r="S279" s="196">
        <v>0</v>
      </c>
      <c r="T279" s="19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8" t="s">
        <v>186</v>
      </c>
      <c r="AT279" s="198" t="s">
        <v>300</v>
      </c>
      <c r="AU279" s="198" t="s">
        <v>86</v>
      </c>
      <c r="AY279" s="18" t="s">
        <v>133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8" t="s">
        <v>84</v>
      </c>
      <c r="BK279" s="199">
        <f>ROUND(I279*H279,2)</f>
        <v>0</v>
      </c>
      <c r="BL279" s="18" t="s">
        <v>140</v>
      </c>
      <c r="BM279" s="198" t="s">
        <v>325</v>
      </c>
    </row>
    <row r="280" spans="2:51" s="13" customFormat="1" ht="11.25">
      <c r="B280" s="200"/>
      <c r="C280" s="201"/>
      <c r="D280" s="202" t="s">
        <v>142</v>
      </c>
      <c r="E280" s="203" t="s">
        <v>1</v>
      </c>
      <c r="F280" s="204" t="s">
        <v>326</v>
      </c>
      <c r="G280" s="201"/>
      <c r="H280" s="203" t="s">
        <v>1</v>
      </c>
      <c r="I280" s="205"/>
      <c r="J280" s="201"/>
      <c r="K280" s="201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142</v>
      </c>
      <c r="AU280" s="210" t="s">
        <v>86</v>
      </c>
      <c r="AV280" s="13" t="s">
        <v>84</v>
      </c>
      <c r="AW280" s="13" t="s">
        <v>32</v>
      </c>
      <c r="AX280" s="13" t="s">
        <v>76</v>
      </c>
      <c r="AY280" s="210" t="s">
        <v>133</v>
      </c>
    </row>
    <row r="281" spans="2:51" s="13" customFormat="1" ht="11.25">
      <c r="B281" s="200"/>
      <c r="C281" s="201"/>
      <c r="D281" s="202" t="s">
        <v>142</v>
      </c>
      <c r="E281" s="203" t="s">
        <v>1</v>
      </c>
      <c r="F281" s="204" t="s">
        <v>327</v>
      </c>
      <c r="G281" s="201"/>
      <c r="H281" s="203" t="s">
        <v>1</v>
      </c>
      <c r="I281" s="205"/>
      <c r="J281" s="201"/>
      <c r="K281" s="201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142</v>
      </c>
      <c r="AU281" s="210" t="s">
        <v>86</v>
      </c>
      <c r="AV281" s="13" t="s">
        <v>84</v>
      </c>
      <c r="AW281" s="13" t="s">
        <v>32</v>
      </c>
      <c r="AX281" s="13" t="s">
        <v>76</v>
      </c>
      <c r="AY281" s="210" t="s">
        <v>133</v>
      </c>
    </row>
    <row r="282" spans="2:51" s="14" customFormat="1" ht="11.25">
      <c r="B282" s="211"/>
      <c r="C282" s="212"/>
      <c r="D282" s="202" t="s">
        <v>142</v>
      </c>
      <c r="E282" s="213" t="s">
        <v>1</v>
      </c>
      <c r="F282" s="214" t="s">
        <v>328</v>
      </c>
      <c r="G282" s="212"/>
      <c r="H282" s="215">
        <v>94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142</v>
      </c>
      <c r="AU282" s="221" t="s">
        <v>86</v>
      </c>
      <c r="AV282" s="14" t="s">
        <v>86</v>
      </c>
      <c r="AW282" s="14" t="s">
        <v>32</v>
      </c>
      <c r="AX282" s="14" t="s">
        <v>84</v>
      </c>
      <c r="AY282" s="221" t="s">
        <v>133</v>
      </c>
    </row>
    <row r="283" spans="1:65" s="2" customFormat="1" ht="24.2" customHeight="1">
      <c r="A283" s="35"/>
      <c r="B283" s="36"/>
      <c r="C283" s="187" t="s">
        <v>329</v>
      </c>
      <c r="D283" s="187" t="s">
        <v>135</v>
      </c>
      <c r="E283" s="188" t="s">
        <v>330</v>
      </c>
      <c r="F283" s="189" t="s">
        <v>331</v>
      </c>
      <c r="G283" s="190" t="s">
        <v>207</v>
      </c>
      <c r="H283" s="191">
        <v>620</v>
      </c>
      <c r="I283" s="192"/>
      <c r="J283" s="193">
        <f>ROUND(I283*H283,2)</f>
        <v>0</v>
      </c>
      <c r="K283" s="189" t="s">
        <v>139</v>
      </c>
      <c r="L283" s="40"/>
      <c r="M283" s="194" t="s">
        <v>1</v>
      </c>
      <c r="N283" s="195" t="s">
        <v>41</v>
      </c>
      <c r="O283" s="72"/>
      <c r="P283" s="196">
        <f>O283*H283</f>
        <v>0</v>
      </c>
      <c r="Q283" s="196">
        <v>0</v>
      </c>
      <c r="R283" s="196">
        <f>Q283*H283</f>
        <v>0</v>
      </c>
      <c r="S283" s="196">
        <v>0</v>
      </c>
      <c r="T283" s="19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8" t="s">
        <v>140</v>
      </c>
      <c r="AT283" s="198" t="s">
        <v>135</v>
      </c>
      <c r="AU283" s="198" t="s">
        <v>86</v>
      </c>
      <c r="AY283" s="18" t="s">
        <v>133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8" t="s">
        <v>84</v>
      </c>
      <c r="BK283" s="199">
        <f>ROUND(I283*H283,2)</f>
        <v>0</v>
      </c>
      <c r="BL283" s="18" t="s">
        <v>140</v>
      </c>
      <c r="BM283" s="198" t="s">
        <v>332</v>
      </c>
    </row>
    <row r="284" spans="2:51" s="13" customFormat="1" ht="11.25">
      <c r="B284" s="200"/>
      <c r="C284" s="201"/>
      <c r="D284" s="202" t="s">
        <v>142</v>
      </c>
      <c r="E284" s="203" t="s">
        <v>1</v>
      </c>
      <c r="F284" s="204" t="s">
        <v>333</v>
      </c>
      <c r="G284" s="201"/>
      <c r="H284" s="203" t="s">
        <v>1</v>
      </c>
      <c r="I284" s="205"/>
      <c r="J284" s="201"/>
      <c r="K284" s="201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142</v>
      </c>
      <c r="AU284" s="210" t="s">
        <v>86</v>
      </c>
      <c r="AV284" s="13" t="s">
        <v>84</v>
      </c>
      <c r="AW284" s="13" t="s">
        <v>32</v>
      </c>
      <c r="AX284" s="13" t="s">
        <v>76</v>
      </c>
      <c r="AY284" s="210" t="s">
        <v>133</v>
      </c>
    </row>
    <row r="285" spans="2:51" s="14" customFormat="1" ht="11.25">
      <c r="B285" s="211"/>
      <c r="C285" s="212"/>
      <c r="D285" s="202" t="s">
        <v>142</v>
      </c>
      <c r="E285" s="213" t="s">
        <v>1</v>
      </c>
      <c r="F285" s="214" t="s">
        <v>312</v>
      </c>
      <c r="G285" s="212"/>
      <c r="H285" s="215">
        <v>620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142</v>
      </c>
      <c r="AU285" s="221" t="s">
        <v>86</v>
      </c>
      <c r="AV285" s="14" t="s">
        <v>86</v>
      </c>
      <c r="AW285" s="14" t="s">
        <v>32</v>
      </c>
      <c r="AX285" s="14" t="s">
        <v>84</v>
      </c>
      <c r="AY285" s="221" t="s">
        <v>133</v>
      </c>
    </row>
    <row r="286" spans="1:65" s="2" customFormat="1" ht="14.45" customHeight="1">
      <c r="A286" s="35"/>
      <c r="B286" s="36"/>
      <c r="C286" s="244" t="s">
        <v>334</v>
      </c>
      <c r="D286" s="244" t="s">
        <v>300</v>
      </c>
      <c r="E286" s="245" t="s">
        <v>335</v>
      </c>
      <c r="F286" s="246" t="s">
        <v>336</v>
      </c>
      <c r="G286" s="247" t="s">
        <v>337</v>
      </c>
      <c r="H286" s="248">
        <v>13</v>
      </c>
      <c r="I286" s="249"/>
      <c r="J286" s="250">
        <f>ROUND(I286*H286,2)</f>
        <v>0</v>
      </c>
      <c r="K286" s="246" t="s">
        <v>139</v>
      </c>
      <c r="L286" s="251"/>
      <c r="M286" s="252" t="s">
        <v>1</v>
      </c>
      <c r="N286" s="253" t="s">
        <v>41</v>
      </c>
      <c r="O286" s="72"/>
      <c r="P286" s="196">
        <f>O286*H286</f>
        <v>0</v>
      </c>
      <c r="Q286" s="196">
        <v>0.001</v>
      </c>
      <c r="R286" s="196">
        <f>Q286*H286</f>
        <v>0.013000000000000001</v>
      </c>
      <c r="S286" s="196">
        <v>0</v>
      </c>
      <c r="T286" s="19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8" t="s">
        <v>186</v>
      </c>
      <c r="AT286" s="198" t="s">
        <v>300</v>
      </c>
      <c r="AU286" s="198" t="s">
        <v>86</v>
      </c>
      <c r="AY286" s="18" t="s">
        <v>133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8" t="s">
        <v>84</v>
      </c>
      <c r="BK286" s="199">
        <f>ROUND(I286*H286,2)</f>
        <v>0</v>
      </c>
      <c r="BL286" s="18" t="s">
        <v>140</v>
      </c>
      <c r="BM286" s="198" t="s">
        <v>338</v>
      </c>
    </row>
    <row r="287" spans="2:51" s="13" customFormat="1" ht="11.25">
      <c r="B287" s="200"/>
      <c r="C287" s="201"/>
      <c r="D287" s="202" t="s">
        <v>142</v>
      </c>
      <c r="E287" s="203" t="s">
        <v>1</v>
      </c>
      <c r="F287" s="204" t="s">
        <v>339</v>
      </c>
      <c r="G287" s="201"/>
      <c r="H287" s="203" t="s">
        <v>1</v>
      </c>
      <c r="I287" s="205"/>
      <c r="J287" s="201"/>
      <c r="K287" s="201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142</v>
      </c>
      <c r="AU287" s="210" t="s">
        <v>86</v>
      </c>
      <c r="AV287" s="13" t="s">
        <v>84</v>
      </c>
      <c r="AW287" s="13" t="s">
        <v>32</v>
      </c>
      <c r="AX287" s="13" t="s">
        <v>76</v>
      </c>
      <c r="AY287" s="210" t="s">
        <v>133</v>
      </c>
    </row>
    <row r="288" spans="2:51" s="13" customFormat="1" ht="11.25">
      <c r="B288" s="200"/>
      <c r="C288" s="201"/>
      <c r="D288" s="202" t="s">
        <v>142</v>
      </c>
      <c r="E288" s="203" t="s">
        <v>1</v>
      </c>
      <c r="F288" s="204" t="s">
        <v>340</v>
      </c>
      <c r="G288" s="201"/>
      <c r="H288" s="203" t="s">
        <v>1</v>
      </c>
      <c r="I288" s="205"/>
      <c r="J288" s="201"/>
      <c r="K288" s="201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142</v>
      </c>
      <c r="AU288" s="210" t="s">
        <v>86</v>
      </c>
      <c r="AV288" s="13" t="s">
        <v>84</v>
      </c>
      <c r="AW288" s="13" t="s">
        <v>32</v>
      </c>
      <c r="AX288" s="13" t="s">
        <v>76</v>
      </c>
      <c r="AY288" s="210" t="s">
        <v>133</v>
      </c>
    </row>
    <row r="289" spans="2:51" s="14" customFormat="1" ht="11.25">
      <c r="B289" s="211"/>
      <c r="C289" s="212"/>
      <c r="D289" s="202" t="s">
        <v>142</v>
      </c>
      <c r="E289" s="213" t="s">
        <v>1</v>
      </c>
      <c r="F289" s="214" t="s">
        <v>341</v>
      </c>
      <c r="G289" s="212"/>
      <c r="H289" s="215">
        <v>13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142</v>
      </c>
      <c r="AU289" s="221" t="s">
        <v>86</v>
      </c>
      <c r="AV289" s="14" t="s">
        <v>86</v>
      </c>
      <c r="AW289" s="14" t="s">
        <v>32</v>
      </c>
      <c r="AX289" s="14" t="s">
        <v>84</v>
      </c>
      <c r="AY289" s="221" t="s">
        <v>133</v>
      </c>
    </row>
    <row r="290" spans="1:65" s="2" customFormat="1" ht="14.45" customHeight="1">
      <c r="A290" s="35"/>
      <c r="B290" s="36"/>
      <c r="C290" s="187" t="s">
        <v>342</v>
      </c>
      <c r="D290" s="187" t="s">
        <v>135</v>
      </c>
      <c r="E290" s="188" t="s">
        <v>343</v>
      </c>
      <c r="F290" s="189" t="s">
        <v>344</v>
      </c>
      <c r="G290" s="190" t="s">
        <v>138</v>
      </c>
      <c r="H290" s="191">
        <v>6.2</v>
      </c>
      <c r="I290" s="192"/>
      <c r="J290" s="193">
        <f>ROUND(I290*H290,2)</f>
        <v>0</v>
      </c>
      <c r="K290" s="189" t="s">
        <v>139</v>
      </c>
      <c r="L290" s="40"/>
      <c r="M290" s="194" t="s">
        <v>1</v>
      </c>
      <c r="N290" s="195" t="s">
        <v>41</v>
      </c>
      <c r="O290" s="72"/>
      <c r="P290" s="196">
        <f>O290*H290</f>
        <v>0</v>
      </c>
      <c r="Q290" s="196">
        <v>0</v>
      </c>
      <c r="R290" s="196">
        <f>Q290*H290</f>
        <v>0</v>
      </c>
      <c r="S290" s="196">
        <v>0</v>
      </c>
      <c r="T290" s="19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8" t="s">
        <v>140</v>
      </c>
      <c r="AT290" s="198" t="s">
        <v>135</v>
      </c>
      <c r="AU290" s="198" t="s">
        <v>86</v>
      </c>
      <c r="AY290" s="18" t="s">
        <v>133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8" t="s">
        <v>84</v>
      </c>
      <c r="BK290" s="199">
        <f>ROUND(I290*H290,2)</f>
        <v>0</v>
      </c>
      <c r="BL290" s="18" t="s">
        <v>140</v>
      </c>
      <c r="BM290" s="198" t="s">
        <v>345</v>
      </c>
    </row>
    <row r="291" spans="2:51" s="13" customFormat="1" ht="11.25">
      <c r="B291" s="200"/>
      <c r="C291" s="201"/>
      <c r="D291" s="202" t="s">
        <v>142</v>
      </c>
      <c r="E291" s="203" t="s">
        <v>1</v>
      </c>
      <c r="F291" s="204" t="s">
        <v>346</v>
      </c>
      <c r="G291" s="201"/>
      <c r="H291" s="203" t="s">
        <v>1</v>
      </c>
      <c r="I291" s="205"/>
      <c r="J291" s="201"/>
      <c r="K291" s="201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142</v>
      </c>
      <c r="AU291" s="210" t="s">
        <v>86</v>
      </c>
      <c r="AV291" s="13" t="s">
        <v>84</v>
      </c>
      <c r="AW291" s="13" t="s">
        <v>32</v>
      </c>
      <c r="AX291" s="13" t="s">
        <v>76</v>
      </c>
      <c r="AY291" s="210" t="s">
        <v>133</v>
      </c>
    </row>
    <row r="292" spans="2:51" s="14" customFormat="1" ht="11.25">
      <c r="B292" s="211"/>
      <c r="C292" s="212"/>
      <c r="D292" s="202" t="s">
        <v>142</v>
      </c>
      <c r="E292" s="213" t="s">
        <v>1</v>
      </c>
      <c r="F292" s="214" t="s">
        <v>347</v>
      </c>
      <c r="G292" s="212"/>
      <c r="H292" s="215">
        <v>6.2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142</v>
      </c>
      <c r="AU292" s="221" t="s">
        <v>86</v>
      </c>
      <c r="AV292" s="14" t="s">
        <v>86</v>
      </c>
      <c r="AW292" s="14" t="s">
        <v>32</v>
      </c>
      <c r="AX292" s="14" t="s">
        <v>84</v>
      </c>
      <c r="AY292" s="221" t="s">
        <v>133</v>
      </c>
    </row>
    <row r="293" spans="1:65" s="2" customFormat="1" ht="14.45" customHeight="1">
      <c r="A293" s="35"/>
      <c r="B293" s="36"/>
      <c r="C293" s="187" t="s">
        <v>348</v>
      </c>
      <c r="D293" s="187" t="s">
        <v>135</v>
      </c>
      <c r="E293" s="188" t="s">
        <v>349</v>
      </c>
      <c r="F293" s="189" t="s">
        <v>350</v>
      </c>
      <c r="G293" s="190" t="s">
        <v>138</v>
      </c>
      <c r="H293" s="191">
        <v>6.2</v>
      </c>
      <c r="I293" s="192"/>
      <c r="J293" s="193">
        <f>ROUND(I293*H293,2)</f>
        <v>0</v>
      </c>
      <c r="K293" s="189" t="s">
        <v>139</v>
      </c>
      <c r="L293" s="40"/>
      <c r="M293" s="194" t="s">
        <v>1</v>
      </c>
      <c r="N293" s="195" t="s">
        <v>41</v>
      </c>
      <c r="O293" s="72"/>
      <c r="P293" s="196">
        <f>O293*H293</f>
        <v>0</v>
      </c>
      <c r="Q293" s="196">
        <v>0</v>
      </c>
      <c r="R293" s="196">
        <f>Q293*H293</f>
        <v>0</v>
      </c>
      <c r="S293" s="196">
        <v>0</v>
      </c>
      <c r="T293" s="19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8" t="s">
        <v>140</v>
      </c>
      <c r="AT293" s="198" t="s">
        <v>135</v>
      </c>
      <c r="AU293" s="198" t="s">
        <v>86</v>
      </c>
      <c r="AY293" s="18" t="s">
        <v>133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84</v>
      </c>
      <c r="BK293" s="199">
        <f>ROUND(I293*H293,2)</f>
        <v>0</v>
      </c>
      <c r="BL293" s="18" t="s">
        <v>140</v>
      </c>
      <c r="BM293" s="198" t="s">
        <v>351</v>
      </c>
    </row>
    <row r="294" spans="1:65" s="2" customFormat="1" ht="24.2" customHeight="1">
      <c r="A294" s="35"/>
      <c r="B294" s="36"/>
      <c r="C294" s="187" t="s">
        <v>352</v>
      </c>
      <c r="D294" s="187" t="s">
        <v>135</v>
      </c>
      <c r="E294" s="188" t="s">
        <v>353</v>
      </c>
      <c r="F294" s="189" t="s">
        <v>354</v>
      </c>
      <c r="G294" s="190" t="s">
        <v>138</v>
      </c>
      <c r="H294" s="191">
        <v>24.8</v>
      </c>
      <c r="I294" s="192"/>
      <c r="J294" s="193">
        <f>ROUND(I294*H294,2)</f>
        <v>0</v>
      </c>
      <c r="K294" s="189" t="s">
        <v>139</v>
      </c>
      <c r="L294" s="40"/>
      <c r="M294" s="194" t="s">
        <v>1</v>
      </c>
      <c r="N294" s="195" t="s">
        <v>41</v>
      </c>
      <c r="O294" s="72"/>
      <c r="P294" s="196">
        <f>O294*H294</f>
        <v>0</v>
      </c>
      <c r="Q294" s="196">
        <v>0</v>
      </c>
      <c r="R294" s="196">
        <f>Q294*H294</f>
        <v>0</v>
      </c>
      <c r="S294" s="196">
        <v>0</v>
      </c>
      <c r="T294" s="19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8" t="s">
        <v>140</v>
      </c>
      <c r="AT294" s="198" t="s">
        <v>135</v>
      </c>
      <c r="AU294" s="198" t="s">
        <v>86</v>
      </c>
      <c r="AY294" s="18" t="s">
        <v>133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8" t="s">
        <v>84</v>
      </c>
      <c r="BK294" s="199">
        <f>ROUND(I294*H294,2)</f>
        <v>0</v>
      </c>
      <c r="BL294" s="18" t="s">
        <v>140</v>
      </c>
      <c r="BM294" s="198" t="s">
        <v>355</v>
      </c>
    </row>
    <row r="295" spans="2:51" s="13" customFormat="1" ht="11.25">
      <c r="B295" s="200"/>
      <c r="C295" s="201"/>
      <c r="D295" s="202" t="s">
        <v>142</v>
      </c>
      <c r="E295" s="203" t="s">
        <v>1</v>
      </c>
      <c r="F295" s="204" t="s">
        <v>356</v>
      </c>
      <c r="G295" s="201"/>
      <c r="H295" s="203" t="s">
        <v>1</v>
      </c>
      <c r="I295" s="205"/>
      <c r="J295" s="201"/>
      <c r="K295" s="201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142</v>
      </c>
      <c r="AU295" s="210" t="s">
        <v>86</v>
      </c>
      <c r="AV295" s="13" t="s">
        <v>84</v>
      </c>
      <c r="AW295" s="13" t="s">
        <v>32</v>
      </c>
      <c r="AX295" s="13" t="s">
        <v>76</v>
      </c>
      <c r="AY295" s="210" t="s">
        <v>133</v>
      </c>
    </row>
    <row r="296" spans="2:51" s="14" customFormat="1" ht="11.25">
      <c r="B296" s="211"/>
      <c r="C296" s="212"/>
      <c r="D296" s="202" t="s">
        <v>142</v>
      </c>
      <c r="E296" s="213" t="s">
        <v>1</v>
      </c>
      <c r="F296" s="214" t="s">
        <v>357</v>
      </c>
      <c r="G296" s="212"/>
      <c r="H296" s="215">
        <v>24.8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142</v>
      </c>
      <c r="AU296" s="221" t="s">
        <v>86</v>
      </c>
      <c r="AV296" s="14" t="s">
        <v>86</v>
      </c>
      <c r="AW296" s="14" t="s">
        <v>32</v>
      </c>
      <c r="AX296" s="14" t="s">
        <v>84</v>
      </c>
      <c r="AY296" s="221" t="s">
        <v>133</v>
      </c>
    </row>
    <row r="297" spans="2:63" s="12" customFormat="1" ht="22.9" customHeight="1">
      <c r="B297" s="171"/>
      <c r="C297" s="172"/>
      <c r="D297" s="173" t="s">
        <v>75</v>
      </c>
      <c r="E297" s="185" t="s">
        <v>204</v>
      </c>
      <c r="F297" s="185" t="s">
        <v>358</v>
      </c>
      <c r="G297" s="172"/>
      <c r="H297" s="172"/>
      <c r="I297" s="175"/>
      <c r="J297" s="186">
        <f>BK297</f>
        <v>0</v>
      </c>
      <c r="K297" s="172"/>
      <c r="L297" s="177"/>
      <c r="M297" s="178"/>
      <c r="N297" s="179"/>
      <c r="O297" s="179"/>
      <c r="P297" s="180">
        <f>SUM(P298:P304)</f>
        <v>0</v>
      </c>
      <c r="Q297" s="179"/>
      <c r="R297" s="180">
        <f>SUM(R298:R304)</f>
        <v>0.128</v>
      </c>
      <c r="S297" s="179"/>
      <c r="T297" s="181">
        <f>SUM(T298:T304)</f>
        <v>549.4</v>
      </c>
      <c r="AR297" s="182" t="s">
        <v>84</v>
      </c>
      <c r="AT297" s="183" t="s">
        <v>75</v>
      </c>
      <c r="AU297" s="183" t="s">
        <v>84</v>
      </c>
      <c r="AY297" s="182" t="s">
        <v>133</v>
      </c>
      <c r="BK297" s="184">
        <f>SUM(BK298:BK304)</f>
        <v>0</v>
      </c>
    </row>
    <row r="298" spans="1:65" s="2" customFormat="1" ht="24.2" customHeight="1">
      <c r="A298" s="35"/>
      <c r="B298" s="36"/>
      <c r="C298" s="187" t="s">
        <v>359</v>
      </c>
      <c r="D298" s="187" t="s">
        <v>135</v>
      </c>
      <c r="E298" s="188" t="s">
        <v>360</v>
      </c>
      <c r="F298" s="189" t="s">
        <v>361</v>
      </c>
      <c r="G298" s="190" t="s">
        <v>207</v>
      </c>
      <c r="H298" s="191">
        <v>800</v>
      </c>
      <c r="I298" s="192"/>
      <c r="J298" s="193">
        <f>ROUND(I298*H298,2)</f>
        <v>0</v>
      </c>
      <c r="K298" s="189" t="s">
        <v>139</v>
      </c>
      <c r="L298" s="40"/>
      <c r="M298" s="194" t="s">
        <v>1</v>
      </c>
      <c r="N298" s="195" t="s">
        <v>41</v>
      </c>
      <c r="O298" s="72"/>
      <c r="P298" s="196">
        <f>O298*H298</f>
        <v>0</v>
      </c>
      <c r="Q298" s="196">
        <v>0.00016</v>
      </c>
      <c r="R298" s="196">
        <f>Q298*H298</f>
        <v>0.128</v>
      </c>
      <c r="S298" s="196">
        <v>0.23</v>
      </c>
      <c r="T298" s="197">
        <f>S298*H298</f>
        <v>184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8" t="s">
        <v>140</v>
      </c>
      <c r="AT298" s="198" t="s">
        <v>135</v>
      </c>
      <c r="AU298" s="198" t="s">
        <v>86</v>
      </c>
      <c r="AY298" s="18" t="s">
        <v>133</v>
      </c>
      <c r="BE298" s="199">
        <f>IF(N298="základní",J298,0)</f>
        <v>0</v>
      </c>
      <c r="BF298" s="199">
        <f>IF(N298="snížená",J298,0)</f>
        <v>0</v>
      </c>
      <c r="BG298" s="199">
        <f>IF(N298="zákl. přenesená",J298,0)</f>
        <v>0</v>
      </c>
      <c r="BH298" s="199">
        <f>IF(N298="sníž. přenesená",J298,0)</f>
        <v>0</v>
      </c>
      <c r="BI298" s="199">
        <f>IF(N298="nulová",J298,0)</f>
        <v>0</v>
      </c>
      <c r="BJ298" s="18" t="s">
        <v>84</v>
      </c>
      <c r="BK298" s="199">
        <f>ROUND(I298*H298,2)</f>
        <v>0</v>
      </c>
      <c r="BL298" s="18" t="s">
        <v>140</v>
      </c>
      <c r="BM298" s="198" t="s">
        <v>362</v>
      </c>
    </row>
    <row r="299" spans="1:65" s="2" customFormat="1" ht="24.2" customHeight="1">
      <c r="A299" s="35"/>
      <c r="B299" s="36"/>
      <c r="C299" s="187" t="s">
        <v>363</v>
      </c>
      <c r="D299" s="187" t="s">
        <v>135</v>
      </c>
      <c r="E299" s="188" t="s">
        <v>364</v>
      </c>
      <c r="F299" s="189" t="s">
        <v>365</v>
      </c>
      <c r="G299" s="190" t="s">
        <v>207</v>
      </c>
      <c r="H299" s="191">
        <v>590</v>
      </c>
      <c r="I299" s="192"/>
      <c r="J299" s="193">
        <f>ROUND(I299*H299,2)</f>
        <v>0</v>
      </c>
      <c r="K299" s="189" t="s">
        <v>139</v>
      </c>
      <c r="L299" s="40"/>
      <c r="M299" s="194" t="s">
        <v>1</v>
      </c>
      <c r="N299" s="195" t="s">
        <v>41</v>
      </c>
      <c r="O299" s="72"/>
      <c r="P299" s="196">
        <f>O299*H299</f>
        <v>0</v>
      </c>
      <c r="Q299" s="196">
        <v>0</v>
      </c>
      <c r="R299" s="196">
        <f>Q299*H299</f>
        <v>0</v>
      </c>
      <c r="S299" s="196">
        <v>0.22</v>
      </c>
      <c r="T299" s="197">
        <f>S299*H299</f>
        <v>129.8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8" t="s">
        <v>140</v>
      </c>
      <c r="AT299" s="198" t="s">
        <v>135</v>
      </c>
      <c r="AU299" s="198" t="s">
        <v>86</v>
      </c>
      <c r="AY299" s="18" t="s">
        <v>133</v>
      </c>
      <c r="BE299" s="199">
        <f>IF(N299="základní",J299,0)</f>
        <v>0</v>
      </c>
      <c r="BF299" s="199">
        <f>IF(N299="snížená",J299,0)</f>
        <v>0</v>
      </c>
      <c r="BG299" s="199">
        <f>IF(N299="zákl. přenesená",J299,0)</f>
        <v>0</v>
      </c>
      <c r="BH299" s="199">
        <f>IF(N299="sníž. přenesená",J299,0)</f>
        <v>0</v>
      </c>
      <c r="BI299" s="199">
        <f>IF(N299="nulová",J299,0)</f>
        <v>0</v>
      </c>
      <c r="BJ299" s="18" t="s">
        <v>84</v>
      </c>
      <c r="BK299" s="199">
        <f>ROUND(I299*H299,2)</f>
        <v>0</v>
      </c>
      <c r="BL299" s="18" t="s">
        <v>140</v>
      </c>
      <c r="BM299" s="198" t="s">
        <v>366</v>
      </c>
    </row>
    <row r="300" spans="1:65" s="2" customFormat="1" ht="24.2" customHeight="1">
      <c r="A300" s="35"/>
      <c r="B300" s="36"/>
      <c r="C300" s="187" t="s">
        <v>367</v>
      </c>
      <c r="D300" s="187" t="s">
        <v>135</v>
      </c>
      <c r="E300" s="188" t="s">
        <v>368</v>
      </c>
      <c r="F300" s="189" t="s">
        <v>369</v>
      </c>
      <c r="G300" s="190" t="s">
        <v>207</v>
      </c>
      <c r="H300" s="191">
        <v>800</v>
      </c>
      <c r="I300" s="192"/>
      <c r="J300" s="193">
        <f>ROUND(I300*H300,2)</f>
        <v>0</v>
      </c>
      <c r="K300" s="189" t="s">
        <v>139</v>
      </c>
      <c r="L300" s="40"/>
      <c r="M300" s="194" t="s">
        <v>1</v>
      </c>
      <c r="N300" s="195" t="s">
        <v>41</v>
      </c>
      <c r="O300" s="72"/>
      <c r="P300" s="196">
        <f>O300*H300</f>
        <v>0</v>
      </c>
      <c r="Q300" s="196">
        <v>0</v>
      </c>
      <c r="R300" s="196">
        <f>Q300*H300</f>
        <v>0</v>
      </c>
      <c r="S300" s="196">
        <v>0.29</v>
      </c>
      <c r="T300" s="197">
        <f>S300*H300</f>
        <v>231.99999999999997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8" t="s">
        <v>140</v>
      </c>
      <c r="AT300" s="198" t="s">
        <v>135</v>
      </c>
      <c r="AU300" s="198" t="s">
        <v>86</v>
      </c>
      <c r="AY300" s="18" t="s">
        <v>133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8" t="s">
        <v>84</v>
      </c>
      <c r="BK300" s="199">
        <f>ROUND(I300*H300,2)</f>
        <v>0</v>
      </c>
      <c r="BL300" s="18" t="s">
        <v>140</v>
      </c>
      <c r="BM300" s="198" t="s">
        <v>370</v>
      </c>
    </row>
    <row r="301" spans="2:51" s="13" customFormat="1" ht="22.5">
      <c r="B301" s="200"/>
      <c r="C301" s="201"/>
      <c r="D301" s="202" t="s">
        <v>142</v>
      </c>
      <c r="E301" s="203" t="s">
        <v>1</v>
      </c>
      <c r="F301" s="204" t="s">
        <v>371</v>
      </c>
      <c r="G301" s="201"/>
      <c r="H301" s="203" t="s">
        <v>1</v>
      </c>
      <c r="I301" s="205"/>
      <c r="J301" s="201"/>
      <c r="K301" s="201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142</v>
      </c>
      <c r="AU301" s="210" t="s">
        <v>86</v>
      </c>
      <c r="AV301" s="13" t="s">
        <v>84</v>
      </c>
      <c r="AW301" s="13" t="s">
        <v>32</v>
      </c>
      <c r="AX301" s="13" t="s">
        <v>76</v>
      </c>
      <c r="AY301" s="210" t="s">
        <v>133</v>
      </c>
    </row>
    <row r="302" spans="2:51" s="13" customFormat="1" ht="11.25">
      <c r="B302" s="200"/>
      <c r="C302" s="201"/>
      <c r="D302" s="202" t="s">
        <v>142</v>
      </c>
      <c r="E302" s="203" t="s">
        <v>1</v>
      </c>
      <c r="F302" s="204" t="s">
        <v>372</v>
      </c>
      <c r="G302" s="201"/>
      <c r="H302" s="203" t="s">
        <v>1</v>
      </c>
      <c r="I302" s="205"/>
      <c r="J302" s="201"/>
      <c r="K302" s="201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142</v>
      </c>
      <c r="AU302" s="210" t="s">
        <v>86</v>
      </c>
      <c r="AV302" s="13" t="s">
        <v>84</v>
      </c>
      <c r="AW302" s="13" t="s">
        <v>32</v>
      </c>
      <c r="AX302" s="13" t="s">
        <v>76</v>
      </c>
      <c r="AY302" s="210" t="s">
        <v>133</v>
      </c>
    </row>
    <row r="303" spans="2:51" s="14" customFormat="1" ht="11.25">
      <c r="B303" s="211"/>
      <c r="C303" s="212"/>
      <c r="D303" s="202" t="s">
        <v>142</v>
      </c>
      <c r="E303" s="213" t="s">
        <v>1</v>
      </c>
      <c r="F303" s="214" t="s">
        <v>373</v>
      </c>
      <c r="G303" s="212"/>
      <c r="H303" s="215">
        <v>800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142</v>
      </c>
      <c r="AU303" s="221" t="s">
        <v>86</v>
      </c>
      <c r="AV303" s="14" t="s">
        <v>86</v>
      </c>
      <c r="AW303" s="14" t="s">
        <v>32</v>
      </c>
      <c r="AX303" s="14" t="s">
        <v>84</v>
      </c>
      <c r="AY303" s="221" t="s">
        <v>133</v>
      </c>
    </row>
    <row r="304" spans="1:65" s="2" customFormat="1" ht="24.2" customHeight="1">
      <c r="A304" s="35"/>
      <c r="B304" s="36"/>
      <c r="C304" s="187" t="s">
        <v>374</v>
      </c>
      <c r="D304" s="187" t="s">
        <v>135</v>
      </c>
      <c r="E304" s="188" t="s">
        <v>375</v>
      </c>
      <c r="F304" s="189" t="s">
        <v>376</v>
      </c>
      <c r="G304" s="190" t="s">
        <v>207</v>
      </c>
      <c r="H304" s="191">
        <v>15</v>
      </c>
      <c r="I304" s="192"/>
      <c r="J304" s="193">
        <f>ROUND(I304*H304,2)</f>
        <v>0</v>
      </c>
      <c r="K304" s="189" t="s">
        <v>139</v>
      </c>
      <c r="L304" s="40"/>
      <c r="M304" s="194" t="s">
        <v>1</v>
      </c>
      <c r="N304" s="195" t="s">
        <v>41</v>
      </c>
      <c r="O304" s="72"/>
      <c r="P304" s="196">
        <f>O304*H304</f>
        <v>0</v>
      </c>
      <c r="Q304" s="196">
        <v>0</v>
      </c>
      <c r="R304" s="196">
        <f>Q304*H304</f>
        <v>0</v>
      </c>
      <c r="S304" s="196">
        <v>0.24</v>
      </c>
      <c r="T304" s="197">
        <f>S304*H304</f>
        <v>3.5999999999999996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8" t="s">
        <v>140</v>
      </c>
      <c r="AT304" s="198" t="s">
        <v>135</v>
      </c>
      <c r="AU304" s="198" t="s">
        <v>86</v>
      </c>
      <c r="AY304" s="18" t="s">
        <v>133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8" t="s">
        <v>84</v>
      </c>
      <c r="BK304" s="199">
        <f>ROUND(I304*H304,2)</f>
        <v>0</v>
      </c>
      <c r="BL304" s="18" t="s">
        <v>140</v>
      </c>
      <c r="BM304" s="198" t="s">
        <v>377</v>
      </c>
    </row>
    <row r="305" spans="2:63" s="12" customFormat="1" ht="22.9" customHeight="1">
      <c r="B305" s="171"/>
      <c r="C305" s="172"/>
      <c r="D305" s="173" t="s">
        <v>75</v>
      </c>
      <c r="E305" s="185" t="s">
        <v>7</v>
      </c>
      <c r="F305" s="185" t="s">
        <v>378</v>
      </c>
      <c r="G305" s="172"/>
      <c r="H305" s="172"/>
      <c r="I305" s="175"/>
      <c r="J305" s="186">
        <f>BK305</f>
        <v>0</v>
      </c>
      <c r="K305" s="172"/>
      <c r="L305" s="177"/>
      <c r="M305" s="178"/>
      <c r="N305" s="179"/>
      <c r="O305" s="179"/>
      <c r="P305" s="180">
        <f>SUM(P306:P317)</f>
        <v>0</v>
      </c>
      <c r="Q305" s="179"/>
      <c r="R305" s="180">
        <f>SUM(R306:R317)</f>
        <v>560.6483000000001</v>
      </c>
      <c r="S305" s="179"/>
      <c r="T305" s="181">
        <f>SUM(T306:T317)</f>
        <v>0</v>
      </c>
      <c r="AR305" s="182" t="s">
        <v>84</v>
      </c>
      <c r="AT305" s="183" t="s">
        <v>75</v>
      </c>
      <c r="AU305" s="183" t="s">
        <v>84</v>
      </c>
      <c r="AY305" s="182" t="s">
        <v>133</v>
      </c>
      <c r="BK305" s="184">
        <f>SUM(BK306:BK317)</f>
        <v>0</v>
      </c>
    </row>
    <row r="306" spans="1:65" s="2" customFormat="1" ht="37.9" customHeight="1">
      <c r="A306" s="35"/>
      <c r="B306" s="36"/>
      <c r="C306" s="187" t="s">
        <v>379</v>
      </c>
      <c r="D306" s="187" t="s">
        <v>135</v>
      </c>
      <c r="E306" s="188" t="s">
        <v>380</v>
      </c>
      <c r="F306" s="189" t="s">
        <v>381</v>
      </c>
      <c r="G306" s="190" t="s">
        <v>382</v>
      </c>
      <c r="H306" s="191">
        <v>520</v>
      </c>
      <c r="I306" s="192"/>
      <c r="J306" s="193">
        <f>ROUND(I306*H306,2)</f>
        <v>0</v>
      </c>
      <c r="K306" s="189" t="s">
        <v>139</v>
      </c>
      <c r="L306" s="40"/>
      <c r="M306" s="194" t="s">
        <v>1</v>
      </c>
      <c r="N306" s="195" t="s">
        <v>41</v>
      </c>
      <c r="O306" s="72"/>
      <c r="P306" s="196">
        <f>O306*H306</f>
        <v>0</v>
      </c>
      <c r="Q306" s="196">
        <v>0.31524</v>
      </c>
      <c r="R306" s="196">
        <f>Q306*H306</f>
        <v>163.9248</v>
      </c>
      <c r="S306" s="196">
        <v>0</v>
      </c>
      <c r="T306" s="19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8" t="s">
        <v>140</v>
      </c>
      <c r="AT306" s="198" t="s">
        <v>135</v>
      </c>
      <c r="AU306" s="198" t="s">
        <v>86</v>
      </c>
      <c r="AY306" s="18" t="s">
        <v>133</v>
      </c>
      <c r="BE306" s="199">
        <f>IF(N306="základní",J306,0)</f>
        <v>0</v>
      </c>
      <c r="BF306" s="199">
        <f>IF(N306="snížená",J306,0)</f>
        <v>0</v>
      </c>
      <c r="BG306" s="199">
        <f>IF(N306="zákl. přenesená",J306,0)</f>
        <v>0</v>
      </c>
      <c r="BH306" s="199">
        <f>IF(N306="sníž. přenesená",J306,0)</f>
        <v>0</v>
      </c>
      <c r="BI306" s="199">
        <f>IF(N306="nulová",J306,0)</f>
        <v>0</v>
      </c>
      <c r="BJ306" s="18" t="s">
        <v>84</v>
      </c>
      <c r="BK306" s="199">
        <f>ROUND(I306*H306,2)</f>
        <v>0</v>
      </c>
      <c r="BL306" s="18" t="s">
        <v>140</v>
      </c>
      <c r="BM306" s="198" t="s">
        <v>383</v>
      </c>
    </row>
    <row r="307" spans="1:65" s="2" customFormat="1" ht="37.9" customHeight="1">
      <c r="A307" s="35"/>
      <c r="B307" s="36"/>
      <c r="C307" s="187" t="s">
        <v>384</v>
      </c>
      <c r="D307" s="187" t="s">
        <v>135</v>
      </c>
      <c r="E307" s="188" t="s">
        <v>385</v>
      </c>
      <c r="F307" s="189" t="s">
        <v>386</v>
      </c>
      <c r="G307" s="190" t="s">
        <v>382</v>
      </c>
      <c r="H307" s="191">
        <v>50</v>
      </c>
      <c r="I307" s="192"/>
      <c r="J307" s="193">
        <f>ROUND(I307*H307,2)</f>
        <v>0</v>
      </c>
      <c r="K307" s="189" t="s">
        <v>139</v>
      </c>
      <c r="L307" s="40"/>
      <c r="M307" s="194" t="s">
        <v>1</v>
      </c>
      <c r="N307" s="195" t="s">
        <v>41</v>
      </c>
      <c r="O307" s="72"/>
      <c r="P307" s="196">
        <f>O307*H307</f>
        <v>0</v>
      </c>
      <c r="Q307" s="196">
        <v>0.57517</v>
      </c>
      <c r="R307" s="196">
        <f>Q307*H307</f>
        <v>28.758499999999998</v>
      </c>
      <c r="S307" s="196">
        <v>0</v>
      </c>
      <c r="T307" s="197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8" t="s">
        <v>140</v>
      </c>
      <c r="AT307" s="198" t="s">
        <v>135</v>
      </c>
      <c r="AU307" s="198" t="s">
        <v>86</v>
      </c>
      <c r="AY307" s="18" t="s">
        <v>133</v>
      </c>
      <c r="BE307" s="199">
        <f>IF(N307="základní",J307,0)</f>
        <v>0</v>
      </c>
      <c r="BF307" s="199">
        <f>IF(N307="snížená",J307,0)</f>
        <v>0</v>
      </c>
      <c r="BG307" s="199">
        <f>IF(N307="zákl. přenesená",J307,0)</f>
        <v>0</v>
      </c>
      <c r="BH307" s="199">
        <f>IF(N307="sníž. přenesená",J307,0)</f>
        <v>0</v>
      </c>
      <c r="BI307" s="199">
        <f>IF(N307="nulová",J307,0)</f>
        <v>0</v>
      </c>
      <c r="BJ307" s="18" t="s">
        <v>84</v>
      </c>
      <c r="BK307" s="199">
        <f>ROUND(I307*H307,2)</f>
        <v>0</v>
      </c>
      <c r="BL307" s="18" t="s">
        <v>140</v>
      </c>
      <c r="BM307" s="198" t="s">
        <v>387</v>
      </c>
    </row>
    <row r="308" spans="1:65" s="2" customFormat="1" ht="24.2" customHeight="1">
      <c r="A308" s="35"/>
      <c r="B308" s="36"/>
      <c r="C308" s="187" t="s">
        <v>388</v>
      </c>
      <c r="D308" s="187" t="s">
        <v>135</v>
      </c>
      <c r="E308" s="188" t="s">
        <v>389</v>
      </c>
      <c r="F308" s="189" t="s">
        <v>390</v>
      </c>
      <c r="G308" s="190" t="s">
        <v>138</v>
      </c>
      <c r="H308" s="191">
        <v>221</v>
      </c>
      <c r="I308" s="192"/>
      <c r="J308" s="193">
        <f>ROUND(I308*H308,2)</f>
        <v>0</v>
      </c>
      <c r="K308" s="189" t="s">
        <v>139</v>
      </c>
      <c r="L308" s="40"/>
      <c r="M308" s="194" t="s">
        <v>1</v>
      </c>
      <c r="N308" s="195" t="s">
        <v>41</v>
      </c>
      <c r="O308" s="72"/>
      <c r="P308" s="196">
        <f>O308*H308</f>
        <v>0</v>
      </c>
      <c r="Q308" s="196">
        <v>1.665</v>
      </c>
      <c r="R308" s="196">
        <f>Q308*H308</f>
        <v>367.96500000000003</v>
      </c>
      <c r="S308" s="196">
        <v>0</v>
      </c>
      <c r="T308" s="19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140</v>
      </c>
      <c r="AT308" s="198" t="s">
        <v>135</v>
      </c>
      <c r="AU308" s="198" t="s">
        <v>86</v>
      </c>
      <c r="AY308" s="18" t="s">
        <v>133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84</v>
      </c>
      <c r="BK308" s="199">
        <f>ROUND(I308*H308,2)</f>
        <v>0</v>
      </c>
      <c r="BL308" s="18" t="s">
        <v>140</v>
      </c>
      <c r="BM308" s="198" t="s">
        <v>391</v>
      </c>
    </row>
    <row r="309" spans="2:51" s="14" customFormat="1" ht="11.25">
      <c r="B309" s="211"/>
      <c r="C309" s="212"/>
      <c r="D309" s="202" t="s">
        <v>142</v>
      </c>
      <c r="E309" s="213" t="s">
        <v>1</v>
      </c>
      <c r="F309" s="214" t="s">
        <v>392</v>
      </c>
      <c r="G309" s="212"/>
      <c r="H309" s="215">
        <v>199.5</v>
      </c>
      <c r="I309" s="216"/>
      <c r="J309" s="212"/>
      <c r="K309" s="212"/>
      <c r="L309" s="217"/>
      <c r="M309" s="218"/>
      <c r="N309" s="219"/>
      <c r="O309" s="219"/>
      <c r="P309" s="219"/>
      <c r="Q309" s="219"/>
      <c r="R309" s="219"/>
      <c r="S309" s="219"/>
      <c r="T309" s="220"/>
      <c r="AT309" s="221" t="s">
        <v>142</v>
      </c>
      <c r="AU309" s="221" t="s">
        <v>86</v>
      </c>
      <c r="AV309" s="14" t="s">
        <v>86</v>
      </c>
      <c r="AW309" s="14" t="s">
        <v>32</v>
      </c>
      <c r="AX309" s="14" t="s">
        <v>76</v>
      </c>
      <c r="AY309" s="221" t="s">
        <v>133</v>
      </c>
    </row>
    <row r="310" spans="2:51" s="14" customFormat="1" ht="11.25">
      <c r="B310" s="211"/>
      <c r="C310" s="212"/>
      <c r="D310" s="202" t="s">
        <v>142</v>
      </c>
      <c r="E310" s="213" t="s">
        <v>1</v>
      </c>
      <c r="F310" s="214" t="s">
        <v>393</v>
      </c>
      <c r="G310" s="212"/>
      <c r="H310" s="215">
        <v>79.8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142</v>
      </c>
      <c r="AU310" s="221" t="s">
        <v>86</v>
      </c>
      <c r="AV310" s="14" t="s">
        <v>86</v>
      </c>
      <c r="AW310" s="14" t="s">
        <v>32</v>
      </c>
      <c r="AX310" s="14" t="s">
        <v>76</v>
      </c>
      <c r="AY310" s="221" t="s">
        <v>133</v>
      </c>
    </row>
    <row r="311" spans="2:51" s="13" customFormat="1" ht="11.25">
      <c r="B311" s="200"/>
      <c r="C311" s="201"/>
      <c r="D311" s="202" t="s">
        <v>142</v>
      </c>
      <c r="E311" s="203" t="s">
        <v>1</v>
      </c>
      <c r="F311" s="204" t="s">
        <v>394</v>
      </c>
      <c r="G311" s="201"/>
      <c r="H311" s="203" t="s">
        <v>1</v>
      </c>
      <c r="I311" s="205"/>
      <c r="J311" s="201"/>
      <c r="K311" s="201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142</v>
      </c>
      <c r="AU311" s="210" t="s">
        <v>86</v>
      </c>
      <c r="AV311" s="13" t="s">
        <v>84</v>
      </c>
      <c r="AW311" s="13" t="s">
        <v>32</v>
      </c>
      <c r="AX311" s="13" t="s">
        <v>76</v>
      </c>
      <c r="AY311" s="210" t="s">
        <v>133</v>
      </c>
    </row>
    <row r="312" spans="2:51" s="14" customFormat="1" ht="11.25">
      <c r="B312" s="211"/>
      <c r="C312" s="212"/>
      <c r="D312" s="202" t="s">
        <v>142</v>
      </c>
      <c r="E312" s="213" t="s">
        <v>1</v>
      </c>
      <c r="F312" s="214" t="s">
        <v>395</v>
      </c>
      <c r="G312" s="212"/>
      <c r="H312" s="215">
        <v>-16.328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142</v>
      </c>
      <c r="AU312" s="221" t="s">
        <v>86</v>
      </c>
      <c r="AV312" s="14" t="s">
        <v>86</v>
      </c>
      <c r="AW312" s="14" t="s">
        <v>32</v>
      </c>
      <c r="AX312" s="14" t="s">
        <v>76</v>
      </c>
      <c r="AY312" s="221" t="s">
        <v>133</v>
      </c>
    </row>
    <row r="313" spans="2:51" s="14" customFormat="1" ht="11.25">
      <c r="B313" s="211"/>
      <c r="C313" s="212"/>
      <c r="D313" s="202" t="s">
        <v>142</v>
      </c>
      <c r="E313" s="213" t="s">
        <v>1</v>
      </c>
      <c r="F313" s="214" t="s">
        <v>396</v>
      </c>
      <c r="G313" s="212"/>
      <c r="H313" s="215">
        <v>-2.453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142</v>
      </c>
      <c r="AU313" s="221" t="s">
        <v>86</v>
      </c>
      <c r="AV313" s="14" t="s">
        <v>86</v>
      </c>
      <c r="AW313" s="14" t="s">
        <v>32</v>
      </c>
      <c r="AX313" s="14" t="s">
        <v>76</v>
      </c>
      <c r="AY313" s="221" t="s">
        <v>133</v>
      </c>
    </row>
    <row r="314" spans="2:51" s="13" customFormat="1" ht="11.25">
      <c r="B314" s="200"/>
      <c r="C314" s="201"/>
      <c r="D314" s="202" t="s">
        <v>142</v>
      </c>
      <c r="E314" s="203" t="s">
        <v>1</v>
      </c>
      <c r="F314" s="204" t="s">
        <v>397</v>
      </c>
      <c r="G314" s="201"/>
      <c r="H314" s="203" t="s">
        <v>1</v>
      </c>
      <c r="I314" s="205"/>
      <c r="J314" s="201"/>
      <c r="K314" s="201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142</v>
      </c>
      <c r="AU314" s="210" t="s">
        <v>86</v>
      </c>
      <c r="AV314" s="13" t="s">
        <v>84</v>
      </c>
      <c r="AW314" s="13" t="s">
        <v>32</v>
      </c>
      <c r="AX314" s="13" t="s">
        <v>76</v>
      </c>
      <c r="AY314" s="210" t="s">
        <v>133</v>
      </c>
    </row>
    <row r="315" spans="2:51" s="14" customFormat="1" ht="11.25">
      <c r="B315" s="211"/>
      <c r="C315" s="212"/>
      <c r="D315" s="202" t="s">
        <v>142</v>
      </c>
      <c r="E315" s="213" t="s">
        <v>1</v>
      </c>
      <c r="F315" s="214" t="s">
        <v>398</v>
      </c>
      <c r="G315" s="212"/>
      <c r="H315" s="215">
        <v>-39.9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142</v>
      </c>
      <c r="AU315" s="221" t="s">
        <v>86</v>
      </c>
      <c r="AV315" s="14" t="s">
        <v>86</v>
      </c>
      <c r="AW315" s="14" t="s">
        <v>32</v>
      </c>
      <c r="AX315" s="14" t="s">
        <v>76</v>
      </c>
      <c r="AY315" s="221" t="s">
        <v>133</v>
      </c>
    </row>
    <row r="316" spans="2:51" s="14" customFormat="1" ht="11.25">
      <c r="B316" s="211"/>
      <c r="C316" s="212"/>
      <c r="D316" s="202" t="s">
        <v>142</v>
      </c>
      <c r="E316" s="213" t="s">
        <v>1</v>
      </c>
      <c r="F316" s="214" t="s">
        <v>399</v>
      </c>
      <c r="G316" s="212"/>
      <c r="H316" s="215">
        <v>0.381</v>
      </c>
      <c r="I316" s="216"/>
      <c r="J316" s="212"/>
      <c r="K316" s="212"/>
      <c r="L316" s="217"/>
      <c r="M316" s="218"/>
      <c r="N316" s="219"/>
      <c r="O316" s="219"/>
      <c r="P316" s="219"/>
      <c r="Q316" s="219"/>
      <c r="R316" s="219"/>
      <c r="S316" s="219"/>
      <c r="T316" s="220"/>
      <c r="AT316" s="221" t="s">
        <v>142</v>
      </c>
      <c r="AU316" s="221" t="s">
        <v>86</v>
      </c>
      <c r="AV316" s="14" t="s">
        <v>86</v>
      </c>
      <c r="AW316" s="14" t="s">
        <v>32</v>
      </c>
      <c r="AX316" s="14" t="s">
        <v>76</v>
      </c>
      <c r="AY316" s="221" t="s">
        <v>133</v>
      </c>
    </row>
    <row r="317" spans="2:51" s="15" customFormat="1" ht="11.25">
      <c r="B317" s="222"/>
      <c r="C317" s="223"/>
      <c r="D317" s="202" t="s">
        <v>142</v>
      </c>
      <c r="E317" s="224" t="s">
        <v>1</v>
      </c>
      <c r="F317" s="225" t="s">
        <v>152</v>
      </c>
      <c r="G317" s="223"/>
      <c r="H317" s="226">
        <v>221.00000000000006</v>
      </c>
      <c r="I317" s="227"/>
      <c r="J317" s="223"/>
      <c r="K317" s="223"/>
      <c r="L317" s="228"/>
      <c r="M317" s="229"/>
      <c r="N317" s="230"/>
      <c r="O317" s="230"/>
      <c r="P317" s="230"/>
      <c r="Q317" s="230"/>
      <c r="R317" s="230"/>
      <c r="S317" s="230"/>
      <c r="T317" s="231"/>
      <c r="AT317" s="232" t="s">
        <v>142</v>
      </c>
      <c r="AU317" s="232" t="s">
        <v>86</v>
      </c>
      <c r="AV317" s="15" t="s">
        <v>140</v>
      </c>
      <c r="AW317" s="15" t="s">
        <v>32</v>
      </c>
      <c r="AX317" s="15" t="s">
        <v>84</v>
      </c>
      <c r="AY317" s="232" t="s">
        <v>133</v>
      </c>
    </row>
    <row r="318" spans="2:63" s="12" customFormat="1" ht="22.9" customHeight="1">
      <c r="B318" s="171"/>
      <c r="C318" s="172"/>
      <c r="D318" s="173" t="s">
        <v>75</v>
      </c>
      <c r="E318" s="185" t="s">
        <v>400</v>
      </c>
      <c r="F318" s="185" t="s">
        <v>401</v>
      </c>
      <c r="G318" s="172"/>
      <c r="H318" s="172"/>
      <c r="I318" s="175"/>
      <c r="J318" s="186">
        <f>BK318</f>
        <v>0</v>
      </c>
      <c r="K318" s="172"/>
      <c r="L318" s="177"/>
      <c r="M318" s="178"/>
      <c r="N318" s="179"/>
      <c r="O318" s="179"/>
      <c r="P318" s="180">
        <f>SUM(P319:P326)</f>
        <v>0</v>
      </c>
      <c r="Q318" s="179"/>
      <c r="R318" s="180">
        <f>SUM(R319:R326)</f>
        <v>19.987700000000004</v>
      </c>
      <c r="S318" s="179"/>
      <c r="T318" s="181">
        <f>SUM(T319:T326)</f>
        <v>0</v>
      </c>
      <c r="AR318" s="182" t="s">
        <v>84</v>
      </c>
      <c r="AT318" s="183" t="s">
        <v>75</v>
      </c>
      <c r="AU318" s="183" t="s">
        <v>84</v>
      </c>
      <c r="AY318" s="182" t="s">
        <v>133</v>
      </c>
      <c r="BK318" s="184">
        <f>SUM(BK319:BK326)</f>
        <v>0</v>
      </c>
    </row>
    <row r="319" spans="1:65" s="2" customFormat="1" ht="14.45" customHeight="1">
      <c r="A319" s="35"/>
      <c r="B319" s="36"/>
      <c r="C319" s="187" t="s">
        <v>402</v>
      </c>
      <c r="D319" s="187" t="s">
        <v>135</v>
      </c>
      <c r="E319" s="188" t="s">
        <v>403</v>
      </c>
      <c r="F319" s="189" t="s">
        <v>404</v>
      </c>
      <c r="G319" s="190" t="s">
        <v>138</v>
      </c>
      <c r="H319" s="191">
        <v>10</v>
      </c>
      <c r="I319" s="192"/>
      <c r="J319" s="193">
        <f>ROUND(I319*H319,2)</f>
        <v>0</v>
      </c>
      <c r="K319" s="189" t="s">
        <v>139</v>
      </c>
      <c r="L319" s="40"/>
      <c r="M319" s="194" t="s">
        <v>1</v>
      </c>
      <c r="N319" s="195" t="s">
        <v>41</v>
      </c>
      <c r="O319" s="72"/>
      <c r="P319" s="196">
        <f>O319*H319</f>
        <v>0</v>
      </c>
      <c r="Q319" s="196">
        <v>1.89077</v>
      </c>
      <c r="R319" s="196">
        <f>Q319*H319</f>
        <v>18.907700000000002</v>
      </c>
      <c r="S319" s="196">
        <v>0</v>
      </c>
      <c r="T319" s="19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8" t="s">
        <v>140</v>
      </c>
      <c r="AT319" s="198" t="s">
        <v>135</v>
      </c>
      <c r="AU319" s="198" t="s">
        <v>86</v>
      </c>
      <c r="AY319" s="18" t="s">
        <v>133</v>
      </c>
      <c r="BE319" s="199">
        <f>IF(N319="základní",J319,0)</f>
        <v>0</v>
      </c>
      <c r="BF319" s="199">
        <f>IF(N319="snížená",J319,0)</f>
        <v>0</v>
      </c>
      <c r="BG319" s="199">
        <f>IF(N319="zákl. přenesená",J319,0)</f>
        <v>0</v>
      </c>
      <c r="BH319" s="199">
        <f>IF(N319="sníž. přenesená",J319,0)</f>
        <v>0</v>
      </c>
      <c r="BI319" s="199">
        <f>IF(N319="nulová",J319,0)</f>
        <v>0</v>
      </c>
      <c r="BJ319" s="18" t="s">
        <v>84</v>
      </c>
      <c r="BK319" s="199">
        <f>ROUND(I319*H319,2)</f>
        <v>0</v>
      </c>
      <c r="BL319" s="18" t="s">
        <v>140</v>
      </c>
      <c r="BM319" s="198" t="s">
        <v>405</v>
      </c>
    </row>
    <row r="320" spans="2:51" s="13" customFormat="1" ht="11.25">
      <c r="B320" s="200"/>
      <c r="C320" s="201"/>
      <c r="D320" s="202" t="s">
        <v>142</v>
      </c>
      <c r="E320" s="203" t="s">
        <v>1</v>
      </c>
      <c r="F320" s="204" t="s">
        <v>294</v>
      </c>
      <c r="G320" s="201"/>
      <c r="H320" s="203" t="s">
        <v>1</v>
      </c>
      <c r="I320" s="205"/>
      <c r="J320" s="201"/>
      <c r="K320" s="201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142</v>
      </c>
      <c r="AU320" s="210" t="s">
        <v>86</v>
      </c>
      <c r="AV320" s="13" t="s">
        <v>84</v>
      </c>
      <c r="AW320" s="13" t="s">
        <v>32</v>
      </c>
      <c r="AX320" s="13" t="s">
        <v>76</v>
      </c>
      <c r="AY320" s="210" t="s">
        <v>133</v>
      </c>
    </row>
    <row r="321" spans="2:51" s="14" customFormat="1" ht="11.25">
      <c r="B321" s="211"/>
      <c r="C321" s="212"/>
      <c r="D321" s="202" t="s">
        <v>142</v>
      </c>
      <c r="E321" s="213" t="s">
        <v>1</v>
      </c>
      <c r="F321" s="214" t="s">
        <v>406</v>
      </c>
      <c r="G321" s="212"/>
      <c r="H321" s="215">
        <v>9.75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142</v>
      </c>
      <c r="AU321" s="221" t="s">
        <v>86</v>
      </c>
      <c r="AV321" s="14" t="s">
        <v>86</v>
      </c>
      <c r="AW321" s="14" t="s">
        <v>32</v>
      </c>
      <c r="AX321" s="14" t="s">
        <v>76</v>
      </c>
      <c r="AY321" s="221" t="s">
        <v>133</v>
      </c>
    </row>
    <row r="322" spans="2:51" s="14" customFormat="1" ht="11.25">
      <c r="B322" s="211"/>
      <c r="C322" s="212"/>
      <c r="D322" s="202" t="s">
        <v>142</v>
      </c>
      <c r="E322" s="213" t="s">
        <v>1</v>
      </c>
      <c r="F322" s="214" t="s">
        <v>407</v>
      </c>
      <c r="G322" s="212"/>
      <c r="H322" s="215">
        <v>0.25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142</v>
      </c>
      <c r="AU322" s="221" t="s">
        <v>86</v>
      </c>
      <c r="AV322" s="14" t="s">
        <v>86</v>
      </c>
      <c r="AW322" s="14" t="s">
        <v>32</v>
      </c>
      <c r="AX322" s="14" t="s">
        <v>76</v>
      </c>
      <c r="AY322" s="221" t="s">
        <v>133</v>
      </c>
    </row>
    <row r="323" spans="2:51" s="15" customFormat="1" ht="11.25">
      <c r="B323" s="222"/>
      <c r="C323" s="223"/>
      <c r="D323" s="202" t="s">
        <v>142</v>
      </c>
      <c r="E323" s="224" t="s">
        <v>1</v>
      </c>
      <c r="F323" s="225" t="s">
        <v>152</v>
      </c>
      <c r="G323" s="223"/>
      <c r="H323" s="226">
        <v>10</v>
      </c>
      <c r="I323" s="227"/>
      <c r="J323" s="223"/>
      <c r="K323" s="223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142</v>
      </c>
      <c r="AU323" s="232" t="s">
        <v>86</v>
      </c>
      <c r="AV323" s="15" t="s">
        <v>140</v>
      </c>
      <c r="AW323" s="15" t="s">
        <v>32</v>
      </c>
      <c r="AX323" s="15" t="s">
        <v>84</v>
      </c>
      <c r="AY323" s="232" t="s">
        <v>133</v>
      </c>
    </row>
    <row r="324" spans="1:65" s="2" customFormat="1" ht="24.2" customHeight="1">
      <c r="A324" s="35"/>
      <c r="B324" s="36"/>
      <c r="C324" s="187" t="s">
        <v>408</v>
      </c>
      <c r="D324" s="187" t="s">
        <v>135</v>
      </c>
      <c r="E324" s="188" t="s">
        <v>409</v>
      </c>
      <c r="F324" s="189" t="s">
        <v>410</v>
      </c>
      <c r="G324" s="190" t="s">
        <v>138</v>
      </c>
      <c r="H324" s="191">
        <v>0.5</v>
      </c>
      <c r="I324" s="192"/>
      <c r="J324" s="193">
        <f>ROUND(I324*H324,2)</f>
        <v>0</v>
      </c>
      <c r="K324" s="189" t="s">
        <v>139</v>
      </c>
      <c r="L324" s="40"/>
      <c r="M324" s="194" t="s">
        <v>1</v>
      </c>
      <c r="N324" s="195" t="s">
        <v>41</v>
      </c>
      <c r="O324" s="72"/>
      <c r="P324" s="196">
        <f>O324*H324</f>
        <v>0</v>
      </c>
      <c r="Q324" s="196">
        <v>2.16</v>
      </c>
      <c r="R324" s="196">
        <f>Q324*H324</f>
        <v>1.08</v>
      </c>
      <c r="S324" s="196">
        <v>0</v>
      </c>
      <c r="T324" s="197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8" t="s">
        <v>140</v>
      </c>
      <c r="AT324" s="198" t="s">
        <v>135</v>
      </c>
      <c r="AU324" s="198" t="s">
        <v>86</v>
      </c>
      <c r="AY324" s="18" t="s">
        <v>133</v>
      </c>
      <c r="BE324" s="199">
        <f>IF(N324="základní",J324,0)</f>
        <v>0</v>
      </c>
      <c r="BF324" s="199">
        <f>IF(N324="snížená",J324,0)</f>
        <v>0</v>
      </c>
      <c r="BG324" s="199">
        <f>IF(N324="zákl. přenesená",J324,0)</f>
        <v>0</v>
      </c>
      <c r="BH324" s="199">
        <f>IF(N324="sníž. přenesená",J324,0)</f>
        <v>0</v>
      </c>
      <c r="BI324" s="199">
        <f>IF(N324="nulová",J324,0)</f>
        <v>0</v>
      </c>
      <c r="BJ324" s="18" t="s">
        <v>84</v>
      </c>
      <c r="BK324" s="199">
        <f>ROUND(I324*H324,2)</f>
        <v>0</v>
      </c>
      <c r="BL324" s="18" t="s">
        <v>140</v>
      </c>
      <c r="BM324" s="198" t="s">
        <v>411</v>
      </c>
    </row>
    <row r="325" spans="2:51" s="13" customFormat="1" ht="11.25">
      <c r="B325" s="200"/>
      <c r="C325" s="201"/>
      <c r="D325" s="202" t="s">
        <v>142</v>
      </c>
      <c r="E325" s="203" t="s">
        <v>1</v>
      </c>
      <c r="F325" s="204" t="s">
        <v>412</v>
      </c>
      <c r="G325" s="201"/>
      <c r="H325" s="203" t="s">
        <v>1</v>
      </c>
      <c r="I325" s="205"/>
      <c r="J325" s="201"/>
      <c r="K325" s="201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142</v>
      </c>
      <c r="AU325" s="210" t="s">
        <v>86</v>
      </c>
      <c r="AV325" s="13" t="s">
        <v>84</v>
      </c>
      <c r="AW325" s="13" t="s">
        <v>32</v>
      </c>
      <c r="AX325" s="13" t="s">
        <v>76</v>
      </c>
      <c r="AY325" s="210" t="s">
        <v>133</v>
      </c>
    </row>
    <row r="326" spans="2:51" s="14" customFormat="1" ht="11.25">
      <c r="B326" s="211"/>
      <c r="C326" s="212"/>
      <c r="D326" s="202" t="s">
        <v>142</v>
      </c>
      <c r="E326" s="213" t="s">
        <v>1</v>
      </c>
      <c r="F326" s="214" t="s">
        <v>413</v>
      </c>
      <c r="G326" s="212"/>
      <c r="H326" s="215">
        <v>0.5</v>
      </c>
      <c r="I326" s="216"/>
      <c r="J326" s="212"/>
      <c r="K326" s="212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142</v>
      </c>
      <c r="AU326" s="221" t="s">
        <v>86</v>
      </c>
      <c r="AV326" s="14" t="s">
        <v>86</v>
      </c>
      <c r="AW326" s="14" t="s">
        <v>32</v>
      </c>
      <c r="AX326" s="14" t="s">
        <v>84</v>
      </c>
      <c r="AY326" s="221" t="s">
        <v>133</v>
      </c>
    </row>
    <row r="327" spans="2:63" s="12" customFormat="1" ht="22.9" customHeight="1">
      <c r="B327" s="171"/>
      <c r="C327" s="172"/>
      <c r="D327" s="173" t="s">
        <v>75</v>
      </c>
      <c r="E327" s="185" t="s">
        <v>414</v>
      </c>
      <c r="F327" s="185" t="s">
        <v>415</v>
      </c>
      <c r="G327" s="172"/>
      <c r="H327" s="172"/>
      <c r="I327" s="175"/>
      <c r="J327" s="186">
        <f>BK327</f>
        <v>0</v>
      </c>
      <c r="K327" s="172"/>
      <c r="L327" s="177"/>
      <c r="M327" s="178"/>
      <c r="N327" s="179"/>
      <c r="O327" s="179"/>
      <c r="P327" s="180">
        <f>SUM(P328:P346)</f>
        <v>0</v>
      </c>
      <c r="Q327" s="179"/>
      <c r="R327" s="180">
        <f>SUM(R328:R346)</f>
        <v>10.058799999999998</v>
      </c>
      <c r="S327" s="179"/>
      <c r="T327" s="181">
        <f>SUM(T328:T346)</f>
        <v>0</v>
      </c>
      <c r="AR327" s="182" t="s">
        <v>84</v>
      </c>
      <c r="AT327" s="183" t="s">
        <v>75</v>
      </c>
      <c r="AU327" s="183" t="s">
        <v>84</v>
      </c>
      <c r="AY327" s="182" t="s">
        <v>133</v>
      </c>
      <c r="BK327" s="184">
        <f>SUM(BK328:BK346)</f>
        <v>0</v>
      </c>
    </row>
    <row r="328" spans="1:65" s="2" customFormat="1" ht="24.2" customHeight="1">
      <c r="A328" s="35"/>
      <c r="B328" s="36"/>
      <c r="C328" s="187" t="s">
        <v>416</v>
      </c>
      <c r="D328" s="187" t="s">
        <v>135</v>
      </c>
      <c r="E328" s="188" t="s">
        <v>417</v>
      </c>
      <c r="F328" s="189" t="s">
        <v>418</v>
      </c>
      <c r="G328" s="190" t="s">
        <v>207</v>
      </c>
      <c r="H328" s="191">
        <v>1450</v>
      </c>
      <c r="I328" s="192"/>
      <c r="J328" s="193">
        <f>ROUND(I328*H328,2)</f>
        <v>0</v>
      </c>
      <c r="K328" s="189" t="s">
        <v>139</v>
      </c>
      <c r="L328" s="40"/>
      <c r="M328" s="194" t="s">
        <v>1</v>
      </c>
      <c r="N328" s="195" t="s">
        <v>41</v>
      </c>
      <c r="O328" s="72"/>
      <c r="P328" s="196">
        <f>O328*H328</f>
        <v>0</v>
      </c>
      <c r="Q328" s="196">
        <v>0</v>
      </c>
      <c r="R328" s="196">
        <f>Q328*H328</f>
        <v>0</v>
      </c>
      <c r="S328" s="196">
        <v>0</v>
      </c>
      <c r="T328" s="197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8" t="s">
        <v>140</v>
      </c>
      <c r="AT328" s="198" t="s">
        <v>135</v>
      </c>
      <c r="AU328" s="198" t="s">
        <v>86</v>
      </c>
      <c r="AY328" s="18" t="s">
        <v>133</v>
      </c>
      <c r="BE328" s="199">
        <f>IF(N328="základní",J328,0)</f>
        <v>0</v>
      </c>
      <c r="BF328" s="199">
        <f>IF(N328="snížená",J328,0)</f>
        <v>0</v>
      </c>
      <c r="BG328" s="199">
        <f>IF(N328="zákl. přenesená",J328,0)</f>
        <v>0</v>
      </c>
      <c r="BH328" s="199">
        <f>IF(N328="sníž. přenesená",J328,0)</f>
        <v>0</v>
      </c>
      <c r="BI328" s="199">
        <f>IF(N328="nulová",J328,0)</f>
        <v>0</v>
      </c>
      <c r="BJ328" s="18" t="s">
        <v>84</v>
      </c>
      <c r="BK328" s="199">
        <f>ROUND(I328*H328,2)</f>
        <v>0</v>
      </c>
      <c r="BL328" s="18" t="s">
        <v>140</v>
      </c>
      <c r="BM328" s="198" t="s">
        <v>419</v>
      </c>
    </row>
    <row r="329" spans="2:51" s="13" customFormat="1" ht="11.25">
      <c r="B329" s="200"/>
      <c r="C329" s="201"/>
      <c r="D329" s="202" t="s">
        <v>142</v>
      </c>
      <c r="E329" s="203" t="s">
        <v>1</v>
      </c>
      <c r="F329" s="204" t="s">
        <v>144</v>
      </c>
      <c r="G329" s="201"/>
      <c r="H329" s="203" t="s">
        <v>1</v>
      </c>
      <c r="I329" s="205"/>
      <c r="J329" s="201"/>
      <c r="K329" s="201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142</v>
      </c>
      <c r="AU329" s="210" t="s">
        <v>86</v>
      </c>
      <c r="AV329" s="13" t="s">
        <v>84</v>
      </c>
      <c r="AW329" s="13" t="s">
        <v>32</v>
      </c>
      <c r="AX329" s="13" t="s">
        <v>76</v>
      </c>
      <c r="AY329" s="210" t="s">
        <v>133</v>
      </c>
    </row>
    <row r="330" spans="2:51" s="14" customFormat="1" ht="11.25">
      <c r="B330" s="211"/>
      <c r="C330" s="212"/>
      <c r="D330" s="202" t="s">
        <v>142</v>
      </c>
      <c r="E330" s="213" t="s">
        <v>1</v>
      </c>
      <c r="F330" s="214" t="s">
        <v>420</v>
      </c>
      <c r="G330" s="212"/>
      <c r="H330" s="215">
        <v>1450</v>
      </c>
      <c r="I330" s="216"/>
      <c r="J330" s="212"/>
      <c r="K330" s="212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142</v>
      </c>
      <c r="AU330" s="221" t="s">
        <v>86</v>
      </c>
      <c r="AV330" s="14" t="s">
        <v>86</v>
      </c>
      <c r="AW330" s="14" t="s">
        <v>32</v>
      </c>
      <c r="AX330" s="14" t="s">
        <v>84</v>
      </c>
      <c r="AY330" s="221" t="s">
        <v>133</v>
      </c>
    </row>
    <row r="331" spans="1:65" s="2" customFormat="1" ht="24.2" customHeight="1">
      <c r="A331" s="35"/>
      <c r="B331" s="36"/>
      <c r="C331" s="187" t="s">
        <v>421</v>
      </c>
      <c r="D331" s="187" t="s">
        <v>135</v>
      </c>
      <c r="E331" s="188" t="s">
        <v>422</v>
      </c>
      <c r="F331" s="189" t="s">
        <v>423</v>
      </c>
      <c r="G331" s="190" t="s">
        <v>207</v>
      </c>
      <c r="H331" s="191">
        <v>1450</v>
      </c>
      <c r="I331" s="192"/>
      <c r="J331" s="193">
        <f>ROUND(I331*H331,2)</f>
        <v>0</v>
      </c>
      <c r="K331" s="189" t="s">
        <v>139</v>
      </c>
      <c r="L331" s="40"/>
      <c r="M331" s="194" t="s">
        <v>1</v>
      </c>
      <c r="N331" s="195" t="s">
        <v>41</v>
      </c>
      <c r="O331" s="72"/>
      <c r="P331" s="196">
        <f>O331*H331</f>
        <v>0</v>
      </c>
      <c r="Q331" s="196">
        <v>0</v>
      </c>
      <c r="R331" s="196">
        <f>Q331*H331</f>
        <v>0</v>
      </c>
      <c r="S331" s="196">
        <v>0</v>
      </c>
      <c r="T331" s="197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8" t="s">
        <v>140</v>
      </c>
      <c r="AT331" s="198" t="s">
        <v>135</v>
      </c>
      <c r="AU331" s="198" t="s">
        <v>86</v>
      </c>
      <c r="AY331" s="18" t="s">
        <v>133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18" t="s">
        <v>84</v>
      </c>
      <c r="BK331" s="199">
        <f>ROUND(I331*H331,2)</f>
        <v>0</v>
      </c>
      <c r="BL331" s="18" t="s">
        <v>140</v>
      </c>
      <c r="BM331" s="198" t="s">
        <v>424</v>
      </c>
    </row>
    <row r="332" spans="1:65" s="2" customFormat="1" ht="24.2" customHeight="1">
      <c r="A332" s="35"/>
      <c r="B332" s="36"/>
      <c r="C332" s="187" t="s">
        <v>425</v>
      </c>
      <c r="D332" s="187" t="s">
        <v>135</v>
      </c>
      <c r="E332" s="188" t="s">
        <v>426</v>
      </c>
      <c r="F332" s="189" t="s">
        <v>427</v>
      </c>
      <c r="G332" s="190" t="s">
        <v>207</v>
      </c>
      <c r="H332" s="191">
        <v>1450</v>
      </c>
      <c r="I332" s="192"/>
      <c r="J332" s="193">
        <f>ROUND(I332*H332,2)</f>
        <v>0</v>
      </c>
      <c r="K332" s="189" t="s">
        <v>139</v>
      </c>
      <c r="L332" s="40"/>
      <c r="M332" s="194" t="s">
        <v>1</v>
      </c>
      <c r="N332" s="195" t="s">
        <v>41</v>
      </c>
      <c r="O332" s="72"/>
      <c r="P332" s="196">
        <f>O332*H332</f>
        <v>0</v>
      </c>
      <c r="Q332" s="196">
        <v>0</v>
      </c>
      <c r="R332" s="196">
        <f>Q332*H332</f>
        <v>0</v>
      </c>
      <c r="S332" s="196">
        <v>0</v>
      </c>
      <c r="T332" s="197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8" t="s">
        <v>140</v>
      </c>
      <c r="AT332" s="198" t="s">
        <v>135</v>
      </c>
      <c r="AU332" s="198" t="s">
        <v>86</v>
      </c>
      <c r="AY332" s="18" t="s">
        <v>133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18" t="s">
        <v>84</v>
      </c>
      <c r="BK332" s="199">
        <f>ROUND(I332*H332,2)</f>
        <v>0</v>
      </c>
      <c r="BL332" s="18" t="s">
        <v>140</v>
      </c>
      <c r="BM332" s="198" t="s">
        <v>428</v>
      </c>
    </row>
    <row r="333" spans="1:65" s="2" customFormat="1" ht="24.2" customHeight="1">
      <c r="A333" s="35"/>
      <c r="B333" s="36"/>
      <c r="C333" s="187" t="s">
        <v>400</v>
      </c>
      <c r="D333" s="187" t="s">
        <v>135</v>
      </c>
      <c r="E333" s="188" t="s">
        <v>429</v>
      </c>
      <c r="F333" s="189" t="s">
        <v>430</v>
      </c>
      <c r="G333" s="190" t="s">
        <v>207</v>
      </c>
      <c r="H333" s="191">
        <v>1450</v>
      </c>
      <c r="I333" s="192"/>
      <c r="J333" s="193">
        <f>ROUND(I333*H333,2)</f>
        <v>0</v>
      </c>
      <c r="K333" s="189" t="s">
        <v>139</v>
      </c>
      <c r="L333" s="40"/>
      <c r="M333" s="194" t="s">
        <v>1</v>
      </c>
      <c r="N333" s="195" t="s">
        <v>41</v>
      </c>
      <c r="O333" s="72"/>
      <c r="P333" s="196">
        <f>O333*H333</f>
        <v>0</v>
      </c>
      <c r="Q333" s="196">
        <v>0.00652</v>
      </c>
      <c r="R333" s="196">
        <f>Q333*H333</f>
        <v>9.453999999999999</v>
      </c>
      <c r="S333" s="196">
        <v>0</v>
      </c>
      <c r="T333" s="197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8" t="s">
        <v>140</v>
      </c>
      <c r="AT333" s="198" t="s">
        <v>135</v>
      </c>
      <c r="AU333" s="198" t="s">
        <v>86</v>
      </c>
      <c r="AY333" s="18" t="s">
        <v>133</v>
      </c>
      <c r="BE333" s="199">
        <f>IF(N333="základní",J333,0)</f>
        <v>0</v>
      </c>
      <c r="BF333" s="199">
        <f>IF(N333="snížená",J333,0)</f>
        <v>0</v>
      </c>
      <c r="BG333" s="199">
        <f>IF(N333="zákl. přenesená",J333,0)</f>
        <v>0</v>
      </c>
      <c r="BH333" s="199">
        <f>IF(N333="sníž. přenesená",J333,0)</f>
        <v>0</v>
      </c>
      <c r="BI333" s="199">
        <f>IF(N333="nulová",J333,0)</f>
        <v>0</v>
      </c>
      <c r="BJ333" s="18" t="s">
        <v>84</v>
      </c>
      <c r="BK333" s="199">
        <f>ROUND(I333*H333,2)</f>
        <v>0</v>
      </c>
      <c r="BL333" s="18" t="s">
        <v>140</v>
      </c>
      <c r="BM333" s="198" t="s">
        <v>431</v>
      </c>
    </row>
    <row r="334" spans="1:65" s="2" customFormat="1" ht="24.2" customHeight="1">
      <c r="A334" s="35"/>
      <c r="B334" s="36"/>
      <c r="C334" s="187" t="s">
        <v>432</v>
      </c>
      <c r="D334" s="187" t="s">
        <v>135</v>
      </c>
      <c r="E334" s="188" t="s">
        <v>433</v>
      </c>
      <c r="F334" s="189" t="s">
        <v>434</v>
      </c>
      <c r="G334" s="190" t="s">
        <v>207</v>
      </c>
      <c r="H334" s="191">
        <v>1465</v>
      </c>
      <c r="I334" s="192"/>
      <c r="J334" s="193">
        <f>ROUND(I334*H334,2)</f>
        <v>0</v>
      </c>
      <c r="K334" s="189" t="s">
        <v>139</v>
      </c>
      <c r="L334" s="40"/>
      <c r="M334" s="194" t="s">
        <v>1</v>
      </c>
      <c r="N334" s="195" t="s">
        <v>41</v>
      </c>
      <c r="O334" s="72"/>
      <c r="P334" s="196">
        <f>O334*H334</f>
        <v>0</v>
      </c>
      <c r="Q334" s="196">
        <v>0</v>
      </c>
      <c r="R334" s="196">
        <f>Q334*H334</f>
        <v>0</v>
      </c>
      <c r="S334" s="196">
        <v>0</v>
      </c>
      <c r="T334" s="197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8" t="s">
        <v>140</v>
      </c>
      <c r="AT334" s="198" t="s">
        <v>135</v>
      </c>
      <c r="AU334" s="198" t="s">
        <v>86</v>
      </c>
      <c r="AY334" s="18" t="s">
        <v>133</v>
      </c>
      <c r="BE334" s="199">
        <f>IF(N334="základní",J334,0)</f>
        <v>0</v>
      </c>
      <c r="BF334" s="199">
        <f>IF(N334="snížená",J334,0)</f>
        <v>0</v>
      </c>
      <c r="BG334" s="199">
        <f>IF(N334="zákl. přenesená",J334,0)</f>
        <v>0</v>
      </c>
      <c r="BH334" s="199">
        <f>IF(N334="sníž. přenesená",J334,0)</f>
        <v>0</v>
      </c>
      <c r="BI334" s="199">
        <f>IF(N334="nulová",J334,0)</f>
        <v>0</v>
      </c>
      <c r="BJ334" s="18" t="s">
        <v>84</v>
      </c>
      <c r="BK334" s="199">
        <f>ROUND(I334*H334,2)</f>
        <v>0</v>
      </c>
      <c r="BL334" s="18" t="s">
        <v>140</v>
      </c>
      <c r="BM334" s="198" t="s">
        <v>435</v>
      </c>
    </row>
    <row r="335" spans="2:51" s="14" customFormat="1" ht="11.25">
      <c r="B335" s="211"/>
      <c r="C335" s="212"/>
      <c r="D335" s="202" t="s">
        <v>142</v>
      </c>
      <c r="E335" s="213" t="s">
        <v>1</v>
      </c>
      <c r="F335" s="214" t="s">
        <v>420</v>
      </c>
      <c r="G335" s="212"/>
      <c r="H335" s="215">
        <v>1450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142</v>
      </c>
      <c r="AU335" s="221" t="s">
        <v>86</v>
      </c>
      <c r="AV335" s="14" t="s">
        <v>86</v>
      </c>
      <c r="AW335" s="14" t="s">
        <v>32</v>
      </c>
      <c r="AX335" s="14" t="s">
        <v>76</v>
      </c>
      <c r="AY335" s="221" t="s">
        <v>133</v>
      </c>
    </row>
    <row r="336" spans="2:51" s="13" customFormat="1" ht="11.25">
      <c r="B336" s="200"/>
      <c r="C336" s="201"/>
      <c r="D336" s="202" t="s">
        <v>142</v>
      </c>
      <c r="E336" s="203" t="s">
        <v>1</v>
      </c>
      <c r="F336" s="204" t="s">
        <v>436</v>
      </c>
      <c r="G336" s="201"/>
      <c r="H336" s="203" t="s">
        <v>1</v>
      </c>
      <c r="I336" s="205"/>
      <c r="J336" s="201"/>
      <c r="K336" s="201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142</v>
      </c>
      <c r="AU336" s="210" t="s">
        <v>86</v>
      </c>
      <c r="AV336" s="13" t="s">
        <v>84</v>
      </c>
      <c r="AW336" s="13" t="s">
        <v>32</v>
      </c>
      <c r="AX336" s="13" t="s">
        <v>76</v>
      </c>
      <c r="AY336" s="210" t="s">
        <v>133</v>
      </c>
    </row>
    <row r="337" spans="2:51" s="14" customFormat="1" ht="11.25">
      <c r="B337" s="211"/>
      <c r="C337" s="212"/>
      <c r="D337" s="202" t="s">
        <v>142</v>
      </c>
      <c r="E337" s="213" t="s">
        <v>1</v>
      </c>
      <c r="F337" s="214" t="s">
        <v>437</v>
      </c>
      <c r="G337" s="212"/>
      <c r="H337" s="215">
        <v>15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142</v>
      </c>
      <c r="AU337" s="221" t="s">
        <v>86</v>
      </c>
      <c r="AV337" s="14" t="s">
        <v>86</v>
      </c>
      <c r="AW337" s="14" t="s">
        <v>32</v>
      </c>
      <c r="AX337" s="14" t="s">
        <v>76</v>
      </c>
      <c r="AY337" s="221" t="s">
        <v>133</v>
      </c>
    </row>
    <row r="338" spans="2:51" s="15" customFormat="1" ht="11.25">
      <c r="B338" s="222"/>
      <c r="C338" s="223"/>
      <c r="D338" s="202" t="s">
        <v>142</v>
      </c>
      <c r="E338" s="224" t="s">
        <v>1</v>
      </c>
      <c r="F338" s="225" t="s">
        <v>152</v>
      </c>
      <c r="G338" s="223"/>
      <c r="H338" s="226">
        <v>1465</v>
      </c>
      <c r="I338" s="227"/>
      <c r="J338" s="223"/>
      <c r="K338" s="223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142</v>
      </c>
      <c r="AU338" s="232" t="s">
        <v>86</v>
      </c>
      <c r="AV338" s="15" t="s">
        <v>140</v>
      </c>
      <c r="AW338" s="15" t="s">
        <v>32</v>
      </c>
      <c r="AX338" s="15" t="s">
        <v>84</v>
      </c>
      <c r="AY338" s="232" t="s">
        <v>133</v>
      </c>
    </row>
    <row r="339" spans="1:65" s="2" customFormat="1" ht="14.45" customHeight="1">
      <c r="A339" s="35"/>
      <c r="B339" s="36"/>
      <c r="C339" s="187" t="s">
        <v>438</v>
      </c>
      <c r="D339" s="187" t="s">
        <v>135</v>
      </c>
      <c r="E339" s="188" t="s">
        <v>439</v>
      </c>
      <c r="F339" s="189" t="s">
        <v>440</v>
      </c>
      <c r="G339" s="190" t="s">
        <v>207</v>
      </c>
      <c r="H339" s="191">
        <v>1652.5</v>
      </c>
      <c r="I339" s="192"/>
      <c r="J339" s="193">
        <f>ROUND(I339*H339,2)</f>
        <v>0</v>
      </c>
      <c r="K339" s="189" t="s">
        <v>139</v>
      </c>
      <c r="L339" s="40"/>
      <c r="M339" s="194" t="s">
        <v>1</v>
      </c>
      <c r="N339" s="195" t="s">
        <v>41</v>
      </c>
      <c r="O339" s="72"/>
      <c r="P339" s="196">
        <f>O339*H339</f>
        <v>0</v>
      </c>
      <c r="Q339" s="196">
        <v>0</v>
      </c>
      <c r="R339" s="196">
        <f>Q339*H339</f>
        <v>0</v>
      </c>
      <c r="S339" s="196">
        <v>0</v>
      </c>
      <c r="T339" s="19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8" t="s">
        <v>140</v>
      </c>
      <c r="AT339" s="198" t="s">
        <v>135</v>
      </c>
      <c r="AU339" s="198" t="s">
        <v>86</v>
      </c>
      <c r="AY339" s="18" t="s">
        <v>133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18" t="s">
        <v>84</v>
      </c>
      <c r="BK339" s="199">
        <f>ROUND(I339*H339,2)</f>
        <v>0</v>
      </c>
      <c r="BL339" s="18" t="s">
        <v>140</v>
      </c>
      <c r="BM339" s="198" t="s">
        <v>441</v>
      </c>
    </row>
    <row r="340" spans="2:51" s="14" customFormat="1" ht="11.25">
      <c r="B340" s="211"/>
      <c r="C340" s="212"/>
      <c r="D340" s="202" t="s">
        <v>142</v>
      </c>
      <c r="E340" s="213" t="s">
        <v>1</v>
      </c>
      <c r="F340" s="214" t="s">
        <v>420</v>
      </c>
      <c r="G340" s="212"/>
      <c r="H340" s="215">
        <v>1450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142</v>
      </c>
      <c r="AU340" s="221" t="s">
        <v>86</v>
      </c>
      <c r="AV340" s="14" t="s">
        <v>86</v>
      </c>
      <c r="AW340" s="14" t="s">
        <v>32</v>
      </c>
      <c r="AX340" s="14" t="s">
        <v>76</v>
      </c>
      <c r="AY340" s="221" t="s">
        <v>133</v>
      </c>
    </row>
    <row r="341" spans="2:51" s="13" customFormat="1" ht="11.25">
      <c r="B341" s="200"/>
      <c r="C341" s="201"/>
      <c r="D341" s="202" t="s">
        <v>142</v>
      </c>
      <c r="E341" s="203" t="s">
        <v>1</v>
      </c>
      <c r="F341" s="204" t="s">
        <v>442</v>
      </c>
      <c r="G341" s="201"/>
      <c r="H341" s="203" t="s">
        <v>1</v>
      </c>
      <c r="I341" s="205"/>
      <c r="J341" s="201"/>
      <c r="K341" s="201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142</v>
      </c>
      <c r="AU341" s="210" t="s">
        <v>86</v>
      </c>
      <c r="AV341" s="13" t="s">
        <v>84</v>
      </c>
      <c r="AW341" s="13" t="s">
        <v>32</v>
      </c>
      <c r="AX341" s="13" t="s">
        <v>76</v>
      </c>
      <c r="AY341" s="210" t="s">
        <v>133</v>
      </c>
    </row>
    <row r="342" spans="2:51" s="14" customFormat="1" ht="11.25">
      <c r="B342" s="211"/>
      <c r="C342" s="212"/>
      <c r="D342" s="202" t="s">
        <v>142</v>
      </c>
      <c r="E342" s="213" t="s">
        <v>1</v>
      </c>
      <c r="F342" s="214" t="s">
        <v>443</v>
      </c>
      <c r="G342" s="212"/>
      <c r="H342" s="215">
        <v>167.5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142</v>
      </c>
      <c r="AU342" s="221" t="s">
        <v>86</v>
      </c>
      <c r="AV342" s="14" t="s">
        <v>86</v>
      </c>
      <c r="AW342" s="14" t="s">
        <v>32</v>
      </c>
      <c r="AX342" s="14" t="s">
        <v>76</v>
      </c>
      <c r="AY342" s="221" t="s">
        <v>133</v>
      </c>
    </row>
    <row r="343" spans="2:51" s="13" customFormat="1" ht="11.25">
      <c r="B343" s="200"/>
      <c r="C343" s="201"/>
      <c r="D343" s="202" t="s">
        <v>142</v>
      </c>
      <c r="E343" s="203" t="s">
        <v>1</v>
      </c>
      <c r="F343" s="204" t="s">
        <v>436</v>
      </c>
      <c r="G343" s="201"/>
      <c r="H343" s="203" t="s">
        <v>1</v>
      </c>
      <c r="I343" s="205"/>
      <c r="J343" s="201"/>
      <c r="K343" s="201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142</v>
      </c>
      <c r="AU343" s="210" t="s">
        <v>86</v>
      </c>
      <c r="AV343" s="13" t="s">
        <v>84</v>
      </c>
      <c r="AW343" s="13" t="s">
        <v>32</v>
      </c>
      <c r="AX343" s="13" t="s">
        <v>76</v>
      </c>
      <c r="AY343" s="210" t="s">
        <v>133</v>
      </c>
    </row>
    <row r="344" spans="2:51" s="14" customFormat="1" ht="11.25">
      <c r="B344" s="211"/>
      <c r="C344" s="212"/>
      <c r="D344" s="202" t="s">
        <v>142</v>
      </c>
      <c r="E344" s="213" t="s">
        <v>1</v>
      </c>
      <c r="F344" s="214" t="s">
        <v>444</v>
      </c>
      <c r="G344" s="212"/>
      <c r="H344" s="215">
        <v>35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142</v>
      </c>
      <c r="AU344" s="221" t="s">
        <v>86</v>
      </c>
      <c r="AV344" s="14" t="s">
        <v>86</v>
      </c>
      <c r="AW344" s="14" t="s">
        <v>32</v>
      </c>
      <c r="AX344" s="14" t="s">
        <v>76</v>
      </c>
      <c r="AY344" s="221" t="s">
        <v>133</v>
      </c>
    </row>
    <row r="345" spans="2:51" s="15" customFormat="1" ht="11.25">
      <c r="B345" s="222"/>
      <c r="C345" s="223"/>
      <c r="D345" s="202" t="s">
        <v>142</v>
      </c>
      <c r="E345" s="224" t="s">
        <v>1</v>
      </c>
      <c r="F345" s="225" t="s">
        <v>152</v>
      </c>
      <c r="G345" s="223"/>
      <c r="H345" s="226">
        <v>1652.5</v>
      </c>
      <c r="I345" s="227"/>
      <c r="J345" s="223"/>
      <c r="K345" s="223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142</v>
      </c>
      <c r="AU345" s="232" t="s">
        <v>86</v>
      </c>
      <c r="AV345" s="15" t="s">
        <v>140</v>
      </c>
      <c r="AW345" s="15" t="s">
        <v>32</v>
      </c>
      <c r="AX345" s="15" t="s">
        <v>84</v>
      </c>
      <c r="AY345" s="232" t="s">
        <v>133</v>
      </c>
    </row>
    <row r="346" spans="1:65" s="2" customFormat="1" ht="24.2" customHeight="1">
      <c r="A346" s="35"/>
      <c r="B346" s="36"/>
      <c r="C346" s="187" t="s">
        <v>445</v>
      </c>
      <c r="D346" s="187" t="s">
        <v>135</v>
      </c>
      <c r="E346" s="188" t="s">
        <v>446</v>
      </c>
      <c r="F346" s="189" t="s">
        <v>447</v>
      </c>
      <c r="G346" s="190" t="s">
        <v>207</v>
      </c>
      <c r="H346" s="191">
        <v>1680</v>
      </c>
      <c r="I346" s="192"/>
      <c r="J346" s="193">
        <f>ROUND(I346*H346,2)</f>
        <v>0</v>
      </c>
      <c r="K346" s="189" t="s">
        <v>139</v>
      </c>
      <c r="L346" s="40"/>
      <c r="M346" s="194" t="s">
        <v>1</v>
      </c>
      <c r="N346" s="195" t="s">
        <v>41</v>
      </c>
      <c r="O346" s="72"/>
      <c r="P346" s="196">
        <f>O346*H346</f>
        <v>0</v>
      </c>
      <c r="Q346" s="196">
        <v>0.00036</v>
      </c>
      <c r="R346" s="196">
        <f>Q346*H346</f>
        <v>0.6048</v>
      </c>
      <c r="S346" s="196">
        <v>0</v>
      </c>
      <c r="T346" s="197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8" t="s">
        <v>140</v>
      </c>
      <c r="AT346" s="198" t="s">
        <v>135</v>
      </c>
      <c r="AU346" s="198" t="s">
        <v>86</v>
      </c>
      <c r="AY346" s="18" t="s">
        <v>133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8" t="s">
        <v>84</v>
      </c>
      <c r="BK346" s="199">
        <f>ROUND(I346*H346,2)</f>
        <v>0</v>
      </c>
      <c r="BL346" s="18" t="s">
        <v>140</v>
      </c>
      <c r="BM346" s="198" t="s">
        <v>448</v>
      </c>
    </row>
    <row r="347" spans="2:63" s="12" customFormat="1" ht="22.9" customHeight="1">
      <c r="B347" s="171"/>
      <c r="C347" s="172"/>
      <c r="D347" s="173" t="s">
        <v>75</v>
      </c>
      <c r="E347" s="185" t="s">
        <v>449</v>
      </c>
      <c r="F347" s="185" t="s">
        <v>450</v>
      </c>
      <c r="G347" s="172"/>
      <c r="H347" s="172"/>
      <c r="I347" s="175"/>
      <c r="J347" s="186">
        <f>BK347</f>
        <v>0</v>
      </c>
      <c r="K347" s="172"/>
      <c r="L347" s="177"/>
      <c r="M347" s="178"/>
      <c r="N347" s="179"/>
      <c r="O347" s="179"/>
      <c r="P347" s="180">
        <f>SUM(P348:P360)</f>
        <v>0</v>
      </c>
      <c r="Q347" s="179"/>
      <c r="R347" s="180">
        <f>SUM(R348:R360)</f>
        <v>63.062760000000004</v>
      </c>
      <c r="S347" s="179"/>
      <c r="T347" s="181">
        <f>SUM(T348:T360)</f>
        <v>0</v>
      </c>
      <c r="AR347" s="182" t="s">
        <v>84</v>
      </c>
      <c r="AT347" s="183" t="s">
        <v>75</v>
      </c>
      <c r="AU347" s="183" t="s">
        <v>84</v>
      </c>
      <c r="AY347" s="182" t="s">
        <v>133</v>
      </c>
      <c r="BK347" s="184">
        <f>SUM(BK348:BK360)</f>
        <v>0</v>
      </c>
    </row>
    <row r="348" spans="1:65" s="2" customFormat="1" ht="24.2" customHeight="1">
      <c r="A348" s="35"/>
      <c r="B348" s="36"/>
      <c r="C348" s="187" t="s">
        <v>451</v>
      </c>
      <c r="D348" s="187" t="s">
        <v>135</v>
      </c>
      <c r="E348" s="188" t="s">
        <v>452</v>
      </c>
      <c r="F348" s="189" t="s">
        <v>453</v>
      </c>
      <c r="G348" s="190" t="s">
        <v>207</v>
      </c>
      <c r="H348" s="191">
        <v>60</v>
      </c>
      <c r="I348" s="192"/>
      <c r="J348" s="193">
        <f>ROUND(I348*H348,2)</f>
        <v>0</v>
      </c>
      <c r="K348" s="189" t="s">
        <v>1</v>
      </c>
      <c r="L348" s="40"/>
      <c r="M348" s="194" t="s">
        <v>1</v>
      </c>
      <c r="N348" s="195" t="s">
        <v>41</v>
      </c>
      <c r="O348" s="72"/>
      <c r="P348" s="196">
        <f>O348*H348</f>
        <v>0</v>
      </c>
      <c r="Q348" s="196">
        <v>0.07011</v>
      </c>
      <c r="R348" s="196">
        <f>Q348*H348</f>
        <v>4.2066</v>
      </c>
      <c r="S348" s="196">
        <v>0</v>
      </c>
      <c r="T348" s="197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8" t="s">
        <v>140</v>
      </c>
      <c r="AT348" s="198" t="s">
        <v>135</v>
      </c>
      <c r="AU348" s="198" t="s">
        <v>86</v>
      </c>
      <c r="AY348" s="18" t="s">
        <v>133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8" t="s">
        <v>84</v>
      </c>
      <c r="BK348" s="199">
        <f>ROUND(I348*H348,2)</f>
        <v>0</v>
      </c>
      <c r="BL348" s="18" t="s">
        <v>140</v>
      </c>
      <c r="BM348" s="198" t="s">
        <v>454</v>
      </c>
    </row>
    <row r="349" spans="2:51" s="13" customFormat="1" ht="11.25">
      <c r="B349" s="200"/>
      <c r="C349" s="201"/>
      <c r="D349" s="202" t="s">
        <v>142</v>
      </c>
      <c r="E349" s="203" t="s">
        <v>1</v>
      </c>
      <c r="F349" s="204" t="s">
        <v>455</v>
      </c>
      <c r="G349" s="201"/>
      <c r="H349" s="203" t="s">
        <v>1</v>
      </c>
      <c r="I349" s="205"/>
      <c r="J349" s="201"/>
      <c r="K349" s="201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142</v>
      </c>
      <c r="AU349" s="210" t="s">
        <v>86</v>
      </c>
      <c r="AV349" s="13" t="s">
        <v>84</v>
      </c>
      <c r="AW349" s="13" t="s">
        <v>32</v>
      </c>
      <c r="AX349" s="13" t="s">
        <v>76</v>
      </c>
      <c r="AY349" s="210" t="s">
        <v>133</v>
      </c>
    </row>
    <row r="350" spans="2:51" s="14" customFormat="1" ht="11.25">
      <c r="B350" s="211"/>
      <c r="C350" s="212"/>
      <c r="D350" s="202" t="s">
        <v>142</v>
      </c>
      <c r="E350" s="213" t="s">
        <v>1</v>
      </c>
      <c r="F350" s="214" t="s">
        <v>456</v>
      </c>
      <c r="G350" s="212"/>
      <c r="H350" s="215">
        <v>60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142</v>
      </c>
      <c r="AU350" s="221" t="s">
        <v>86</v>
      </c>
      <c r="AV350" s="14" t="s">
        <v>86</v>
      </c>
      <c r="AW350" s="14" t="s">
        <v>32</v>
      </c>
      <c r="AX350" s="14" t="s">
        <v>84</v>
      </c>
      <c r="AY350" s="221" t="s">
        <v>133</v>
      </c>
    </row>
    <row r="351" spans="1:65" s="2" customFormat="1" ht="14.45" customHeight="1">
      <c r="A351" s="35"/>
      <c r="B351" s="36"/>
      <c r="C351" s="187" t="s">
        <v>457</v>
      </c>
      <c r="D351" s="187" t="s">
        <v>135</v>
      </c>
      <c r="E351" s="188" t="s">
        <v>458</v>
      </c>
      <c r="F351" s="189" t="s">
        <v>459</v>
      </c>
      <c r="G351" s="190" t="s">
        <v>207</v>
      </c>
      <c r="H351" s="191">
        <v>60</v>
      </c>
      <c r="I351" s="192"/>
      <c r="J351" s="193">
        <f>ROUND(I351*H351,2)</f>
        <v>0</v>
      </c>
      <c r="K351" s="189" t="s">
        <v>139</v>
      </c>
      <c r="L351" s="40"/>
      <c r="M351" s="194" t="s">
        <v>1</v>
      </c>
      <c r="N351" s="195" t="s">
        <v>41</v>
      </c>
      <c r="O351" s="72"/>
      <c r="P351" s="196">
        <f>O351*H351</f>
        <v>0</v>
      </c>
      <c r="Q351" s="196">
        <v>0.60104</v>
      </c>
      <c r="R351" s="196">
        <f>Q351*H351</f>
        <v>36.062400000000004</v>
      </c>
      <c r="S351" s="196">
        <v>0</v>
      </c>
      <c r="T351" s="19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8" t="s">
        <v>140</v>
      </c>
      <c r="AT351" s="198" t="s">
        <v>135</v>
      </c>
      <c r="AU351" s="198" t="s">
        <v>86</v>
      </c>
      <c r="AY351" s="18" t="s">
        <v>133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8" t="s">
        <v>84</v>
      </c>
      <c r="BK351" s="199">
        <f>ROUND(I351*H351,2)</f>
        <v>0</v>
      </c>
      <c r="BL351" s="18" t="s">
        <v>140</v>
      </c>
      <c r="BM351" s="198" t="s">
        <v>460</v>
      </c>
    </row>
    <row r="352" spans="2:51" s="13" customFormat="1" ht="11.25">
      <c r="B352" s="200"/>
      <c r="C352" s="201"/>
      <c r="D352" s="202" t="s">
        <v>142</v>
      </c>
      <c r="E352" s="203" t="s">
        <v>1</v>
      </c>
      <c r="F352" s="204" t="s">
        <v>461</v>
      </c>
      <c r="G352" s="201"/>
      <c r="H352" s="203" t="s">
        <v>1</v>
      </c>
      <c r="I352" s="205"/>
      <c r="J352" s="201"/>
      <c r="K352" s="201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142</v>
      </c>
      <c r="AU352" s="210" t="s">
        <v>86</v>
      </c>
      <c r="AV352" s="13" t="s">
        <v>84</v>
      </c>
      <c r="AW352" s="13" t="s">
        <v>32</v>
      </c>
      <c r="AX352" s="13" t="s">
        <v>76</v>
      </c>
      <c r="AY352" s="210" t="s">
        <v>133</v>
      </c>
    </row>
    <row r="353" spans="2:51" s="14" customFormat="1" ht="11.25">
      <c r="B353" s="211"/>
      <c r="C353" s="212"/>
      <c r="D353" s="202" t="s">
        <v>142</v>
      </c>
      <c r="E353" s="213" t="s">
        <v>1</v>
      </c>
      <c r="F353" s="214" t="s">
        <v>456</v>
      </c>
      <c r="G353" s="212"/>
      <c r="H353" s="215">
        <v>60</v>
      </c>
      <c r="I353" s="216"/>
      <c r="J353" s="212"/>
      <c r="K353" s="212"/>
      <c r="L353" s="217"/>
      <c r="M353" s="218"/>
      <c r="N353" s="219"/>
      <c r="O353" s="219"/>
      <c r="P353" s="219"/>
      <c r="Q353" s="219"/>
      <c r="R353" s="219"/>
      <c r="S353" s="219"/>
      <c r="T353" s="220"/>
      <c r="AT353" s="221" t="s">
        <v>142</v>
      </c>
      <c r="AU353" s="221" t="s">
        <v>86</v>
      </c>
      <c r="AV353" s="14" t="s">
        <v>86</v>
      </c>
      <c r="AW353" s="14" t="s">
        <v>32</v>
      </c>
      <c r="AX353" s="14" t="s">
        <v>84</v>
      </c>
      <c r="AY353" s="221" t="s">
        <v>133</v>
      </c>
    </row>
    <row r="354" spans="1:65" s="2" customFormat="1" ht="14.45" customHeight="1">
      <c r="A354" s="35"/>
      <c r="B354" s="36"/>
      <c r="C354" s="187" t="s">
        <v>462</v>
      </c>
      <c r="D354" s="187" t="s">
        <v>135</v>
      </c>
      <c r="E354" s="188" t="s">
        <v>463</v>
      </c>
      <c r="F354" s="189" t="s">
        <v>464</v>
      </c>
      <c r="G354" s="190" t="s">
        <v>207</v>
      </c>
      <c r="H354" s="191">
        <v>66</v>
      </c>
      <c r="I354" s="192"/>
      <c r="J354" s="193">
        <f>ROUND(I354*H354,2)</f>
        <v>0</v>
      </c>
      <c r="K354" s="189" t="s">
        <v>139</v>
      </c>
      <c r="L354" s="40"/>
      <c r="M354" s="194" t="s">
        <v>1</v>
      </c>
      <c r="N354" s="195" t="s">
        <v>41</v>
      </c>
      <c r="O354" s="72"/>
      <c r="P354" s="196">
        <f>O354*H354</f>
        <v>0</v>
      </c>
      <c r="Q354" s="196">
        <v>0.345</v>
      </c>
      <c r="R354" s="196">
        <f>Q354*H354</f>
        <v>22.77</v>
      </c>
      <c r="S354" s="196">
        <v>0</v>
      </c>
      <c r="T354" s="197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8" t="s">
        <v>140</v>
      </c>
      <c r="AT354" s="198" t="s">
        <v>135</v>
      </c>
      <c r="AU354" s="198" t="s">
        <v>86</v>
      </c>
      <c r="AY354" s="18" t="s">
        <v>133</v>
      </c>
      <c r="BE354" s="199">
        <f>IF(N354="základní",J354,0)</f>
        <v>0</v>
      </c>
      <c r="BF354" s="199">
        <f>IF(N354="snížená",J354,0)</f>
        <v>0</v>
      </c>
      <c r="BG354" s="199">
        <f>IF(N354="zákl. přenesená",J354,0)</f>
        <v>0</v>
      </c>
      <c r="BH354" s="199">
        <f>IF(N354="sníž. přenesená",J354,0)</f>
        <v>0</v>
      </c>
      <c r="BI354" s="199">
        <f>IF(N354="nulová",J354,0)</f>
        <v>0</v>
      </c>
      <c r="BJ354" s="18" t="s">
        <v>84</v>
      </c>
      <c r="BK354" s="199">
        <f>ROUND(I354*H354,2)</f>
        <v>0</v>
      </c>
      <c r="BL354" s="18" t="s">
        <v>140</v>
      </c>
      <c r="BM354" s="198" t="s">
        <v>465</v>
      </c>
    </row>
    <row r="355" spans="2:51" s="13" customFormat="1" ht="11.25">
      <c r="B355" s="200"/>
      <c r="C355" s="201"/>
      <c r="D355" s="202" t="s">
        <v>142</v>
      </c>
      <c r="E355" s="203" t="s">
        <v>1</v>
      </c>
      <c r="F355" s="204" t="s">
        <v>466</v>
      </c>
      <c r="G355" s="201"/>
      <c r="H355" s="203" t="s">
        <v>1</v>
      </c>
      <c r="I355" s="205"/>
      <c r="J355" s="201"/>
      <c r="K355" s="201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142</v>
      </c>
      <c r="AU355" s="210" t="s">
        <v>86</v>
      </c>
      <c r="AV355" s="13" t="s">
        <v>84</v>
      </c>
      <c r="AW355" s="13" t="s">
        <v>32</v>
      </c>
      <c r="AX355" s="13" t="s">
        <v>76</v>
      </c>
      <c r="AY355" s="210" t="s">
        <v>133</v>
      </c>
    </row>
    <row r="356" spans="2:51" s="14" customFormat="1" ht="11.25">
      <c r="B356" s="211"/>
      <c r="C356" s="212"/>
      <c r="D356" s="202" t="s">
        <v>142</v>
      </c>
      <c r="E356" s="213" t="s">
        <v>1</v>
      </c>
      <c r="F356" s="214" t="s">
        <v>456</v>
      </c>
      <c r="G356" s="212"/>
      <c r="H356" s="215">
        <v>60</v>
      </c>
      <c r="I356" s="216"/>
      <c r="J356" s="212"/>
      <c r="K356" s="212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142</v>
      </c>
      <c r="AU356" s="221" t="s">
        <v>86</v>
      </c>
      <c r="AV356" s="14" t="s">
        <v>86</v>
      </c>
      <c r="AW356" s="14" t="s">
        <v>32</v>
      </c>
      <c r="AX356" s="14" t="s">
        <v>76</v>
      </c>
      <c r="AY356" s="221" t="s">
        <v>133</v>
      </c>
    </row>
    <row r="357" spans="2:51" s="13" customFormat="1" ht="11.25">
      <c r="B357" s="200"/>
      <c r="C357" s="201"/>
      <c r="D357" s="202" t="s">
        <v>142</v>
      </c>
      <c r="E357" s="203" t="s">
        <v>1</v>
      </c>
      <c r="F357" s="204" t="s">
        <v>467</v>
      </c>
      <c r="G357" s="201"/>
      <c r="H357" s="203" t="s">
        <v>1</v>
      </c>
      <c r="I357" s="205"/>
      <c r="J357" s="201"/>
      <c r="K357" s="201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142</v>
      </c>
      <c r="AU357" s="210" t="s">
        <v>86</v>
      </c>
      <c r="AV357" s="13" t="s">
        <v>84</v>
      </c>
      <c r="AW357" s="13" t="s">
        <v>32</v>
      </c>
      <c r="AX357" s="13" t="s">
        <v>76</v>
      </c>
      <c r="AY357" s="210" t="s">
        <v>133</v>
      </c>
    </row>
    <row r="358" spans="2:51" s="14" customFormat="1" ht="11.25">
      <c r="B358" s="211"/>
      <c r="C358" s="212"/>
      <c r="D358" s="202" t="s">
        <v>142</v>
      </c>
      <c r="E358" s="213" t="s">
        <v>1</v>
      </c>
      <c r="F358" s="214" t="s">
        <v>468</v>
      </c>
      <c r="G358" s="212"/>
      <c r="H358" s="215">
        <v>6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142</v>
      </c>
      <c r="AU358" s="221" t="s">
        <v>86</v>
      </c>
      <c r="AV358" s="14" t="s">
        <v>86</v>
      </c>
      <c r="AW358" s="14" t="s">
        <v>32</v>
      </c>
      <c r="AX358" s="14" t="s">
        <v>76</v>
      </c>
      <c r="AY358" s="221" t="s">
        <v>133</v>
      </c>
    </row>
    <row r="359" spans="2:51" s="15" customFormat="1" ht="11.25">
      <c r="B359" s="222"/>
      <c r="C359" s="223"/>
      <c r="D359" s="202" t="s">
        <v>142</v>
      </c>
      <c r="E359" s="224" t="s">
        <v>1</v>
      </c>
      <c r="F359" s="225" t="s">
        <v>152</v>
      </c>
      <c r="G359" s="223"/>
      <c r="H359" s="226">
        <v>66</v>
      </c>
      <c r="I359" s="227"/>
      <c r="J359" s="223"/>
      <c r="K359" s="223"/>
      <c r="L359" s="228"/>
      <c r="M359" s="229"/>
      <c r="N359" s="230"/>
      <c r="O359" s="230"/>
      <c r="P359" s="230"/>
      <c r="Q359" s="230"/>
      <c r="R359" s="230"/>
      <c r="S359" s="230"/>
      <c r="T359" s="231"/>
      <c r="AT359" s="232" t="s">
        <v>142</v>
      </c>
      <c r="AU359" s="232" t="s">
        <v>86</v>
      </c>
      <c r="AV359" s="15" t="s">
        <v>140</v>
      </c>
      <c r="AW359" s="15" t="s">
        <v>32</v>
      </c>
      <c r="AX359" s="15" t="s">
        <v>84</v>
      </c>
      <c r="AY359" s="232" t="s">
        <v>133</v>
      </c>
    </row>
    <row r="360" spans="1:65" s="2" customFormat="1" ht="24.2" customHeight="1">
      <c r="A360" s="35"/>
      <c r="B360" s="36"/>
      <c r="C360" s="187" t="s">
        <v>469</v>
      </c>
      <c r="D360" s="187" t="s">
        <v>135</v>
      </c>
      <c r="E360" s="188" t="s">
        <v>446</v>
      </c>
      <c r="F360" s="189" t="s">
        <v>447</v>
      </c>
      <c r="G360" s="190" t="s">
        <v>207</v>
      </c>
      <c r="H360" s="191">
        <v>66</v>
      </c>
      <c r="I360" s="192"/>
      <c r="J360" s="193">
        <f>ROUND(I360*H360,2)</f>
        <v>0</v>
      </c>
      <c r="K360" s="189" t="s">
        <v>139</v>
      </c>
      <c r="L360" s="40"/>
      <c r="M360" s="194" t="s">
        <v>1</v>
      </c>
      <c r="N360" s="195" t="s">
        <v>41</v>
      </c>
      <c r="O360" s="72"/>
      <c r="P360" s="196">
        <f>O360*H360</f>
        <v>0</v>
      </c>
      <c r="Q360" s="196">
        <v>0.00036</v>
      </c>
      <c r="R360" s="196">
        <f>Q360*H360</f>
        <v>0.02376</v>
      </c>
      <c r="S360" s="196">
        <v>0</v>
      </c>
      <c r="T360" s="197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8" t="s">
        <v>140</v>
      </c>
      <c r="AT360" s="198" t="s">
        <v>135</v>
      </c>
      <c r="AU360" s="198" t="s">
        <v>86</v>
      </c>
      <c r="AY360" s="18" t="s">
        <v>133</v>
      </c>
      <c r="BE360" s="199">
        <f>IF(N360="základní",J360,0)</f>
        <v>0</v>
      </c>
      <c r="BF360" s="199">
        <f>IF(N360="snížená",J360,0)</f>
        <v>0</v>
      </c>
      <c r="BG360" s="199">
        <f>IF(N360="zákl. přenesená",J360,0)</f>
        <v>0</v>
      </c>
      <c r="BH360" s="199">
        <f>IF(N360="sníž. přenesená",J360,0)</f>
        <v>0</v>
      </c>
      <c r="BI360" s="199">
        <f>IF(N360="nulová",J360,0)</f>
        <v>0</v>
      </c>
      <c r="BJ360" s="18" t="s">
        <v>84</v>
      </c>
      <c r="BK360" s="199">
        <f>ROUND(I360*H360,2)</f>
        <v>0</v>
      </c>
      <c r="BL360" s="18" t="s">
        <v>140</v>
      </c>
      <c r="BM360" s="198" t="s">
        <v>470</v>
      </c>
    </row>
    <row r="361" spans="2:63" s="12" customFormat="1" ht="22.9" customHeight="1">
      <c r="B361" s="171"/>
      <c r="C361" s="172"/>
      <c r="D361" s="173" t="s">
        <v>75</v>
      </c>
      <c r="E361" s="185" t="s">
        <v>471</v>
      </c>
      <c r="F361" s="185" t="s">
        <v>472</v>
      </c>
      <c r="G361" s="172"/>
      <c r="H361" s="172"/>
      <c r="I361" s="175"/>
      <c r="J361" s="186">
        <f>BK361</f>
        <v>0</v>
      </c>
      <c r="K361" s="172"/>
      <c r="L361" s="177"/>
      <c r="M361" s="178"/>
      <c r="N361" s="179"/>
      <c r="O361" s="179"/>
      <c r="P361" s="180">
        <f>SUM(P362:P380)</f>
        <v>0</v>
      </c>
      <c r="Q361" s="179"/>
      <c r="R361" s="180">
        <f>SUM(R362:R380)</f>
        <v>3.4400999999999997</v>
      </c>
      <c r="S361" s="179"/>
      <c r="T361" s="181">
        <f>SUM(T362:T380)</f>
        <v>0</v>
      </c>
      <c r="AR361" s="182" t="s">
        <v>84</v>
      </c>
      <c r="AT361" s="183" t="s">
        <v>75</v>
      </c>
      <c r="AU361" s="183" t="s">
        <v>84</v>
      </c>
      <c r="AY361" s="182" t="s">
        <v>133</v>
      </c>
      <c r="BK361" s="184">
        <f>SUM(BK362:BK380)</f>
        <v>0</v>
      </c>
    </row>
    <row r="362" spans="1:65" s="2" customFormat="1" ht="24.2" customHeight="1">
      <c r="A362" s="35"/>
      <c r="B362" s="36"/>
      <c r="C362" s="187" t="s">
        <v>473</v>
      </c>
      <c r="D362" s="187" t="s">
        <v>135</v>
      </c>
      <c r="E362" s="188" t="s">
        <v>474</v>
      </c>
      <c r="F362" s="189" t="s">
        <v>475</v>
      </c>
      <c r="G362" s="190" t="s">
        <v>207</v>
      </c>
      <c r="H362" s="191">
        <v>6</v>
      </c>
      <c r="I362" s="192"/>
      <c r="J362" s="193">
        <f>ROUND(I362*H362,2)</f>
        <v>0</v>
      </c>
      <c r="K362" s="189" t="s">
        <v>139</v>
      </c>
      <c r="L362" s="40"/>
      <c r="M362" s="194" t="s">
        <v>1</v>
      </c>
      <c r="N362" s="195" t="s">
        <v>41</v>
      </c>
      <c r="O362" s="72"/>
      <c r="P362" s="196">
        <f>O362*H362</f>
        <v>0</v>
      </c>
      <c r="Q362" s="196">
        <v>0.08425</v>
      </c>
      <c r="R362" s="196">
        <f>Q362*H362</f>
        <v>0.5055000000000001</v>
      </c>
      <c r="S362" s="196">
        <v>0</v>
      </c>
      <c r="T362" s="197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98" t="s">
        <v>140</v>
      </c>
      <c r="AT362" s="198" t="s">
        <v>135</v>
      </c>
      <c r="AU362" s="198" t="s">
        <v>86</v>
      </c>
      <c r="AY362" s="18" t="s">
        <v>133</v>
      </c>
      <c r="BE362" s="199">
        <f>IF(N362="základní",J362,0)</f>
        <v>0</v>
      </c>
      <c r="BF362" s="199">
        <f>IF(N362="snížená",J362,0)</f>
        <v>0</v>
      </c>
      <c r="BG362" s="199">
        <f>IF(N362="zákl. přenesená",J362,0)</f>
        <v>0</v>
      </c>
      <c r="BH362" s="199">
        <f>IF(N362="sníž. přenesená",J362,0)</f>
        <v>0</v>
      </c>
      <c r="BI362" s="199">
        <f>IF(N362="nulová",J362,0)</f>
        <v>0</v>
      </c>
      <c r="BJ362" s="18" t="s">
        <v>84</v>
      </c>
      <c r="BK362" s="199">
        <f>ROUND(I362*H362,2)</f>
        <v>0</v>
      </c>
      <c r="BL362" s="18" t="s">
        <v>140</v>
      </c>
      <c r="BM362" s="198" t="s">
        <v>476</v>
      </c>
    </row>
    <row r="363" spans="2:51" s="13" customFormat="1" ht="11.25">
      <c r="B363" s="200"/>
      <c r="C363" s="201"/>
      <c r="D363" s="202" t="s">
        <v>142</v>
      </c>
      <c r="E363" s="203" t="s">
        <v>1</v>
      </c>
      <c r="F363" s="204" t="s">
        <v>477</v>
      </c>
      <c r="G363" s="201"/>
      <c r="H363" s="203" t="s">
        <v>1</v>
      </c>
      <c r="I363" s="205"/>
      <c r="J363" s="201"/>
      <c r="K363" s="201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142</v>
      </c>
      <c r="AU363" s="210" t="s">
        <v>86</v>
      </c>
      <c r="AV363" s="13" t="s">
        <v>84</v>
      </c>
      <c r="AW363" s="13" t="s">
        <v>32</v>
      </c>
      <c r="AX363" s="13" t="s">
        <v>76</v>
      </c>
      <c r="AY363" s="210" t="s">
        <v>133</v>
      </c>
    </row>
    <row r="364" spans="2:51" s="13" customFormat="1" ht="11.25">
      <c r="B364" s="200"/>
      <c r="C364" s="201"/>
      <c r="D364" s="202" t="s">
        <v>142</v>
      </c>
      <c r="E364" s="203" t="s">
        <v>1</v>
      </c>
      <c r="F364" s="204" t="s">
        <v>478</v>
      </c>
      <c r="G364" s="201"/>
      <c r="H364" s="203" t="s">
        <v>1</v>
      </c>
      <c r="I364" s="205"/>
      <c r="J364" s="201"/>
      <c r="K364" s="201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142</v>
      </c>
      <c r="AU364" s="210" t="s">
        <v>86</v>
      </c>
      <c r="AV364" s="13" t="s">
        <v>84</v>
      </c>
      <c r="AW364" s="13" t="s">
        <v>32</v>
      </c>
      <c r="AX364" s="13" t="s">
        <v>76</v>
      </c>
      <c r="AY364" s="210" t="s">
        <v>133</v>
      </c>
    </row>
    <row r="365" spans="2:51" s="14" customFormat="1" ht="11.25">
      <c r="B365" s="211"/>
      <c r="C365" s="212"/>
      <c r="D365" s="202" t="s">
        <v>142</v>
      </c>
      <c r="E365" s="213" t="s">
        <v>1</v>
      </c>
      <c r="F365" s="214" t="s">
        <v>479</v>
      </c>
      <c r="G365" s="212"/>
      <c r="H365" s="215">
        <v>5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142</v>
      </c>
      <c r="AU365" s="221" t="s">
        <v>86</v>
      </c>
      <c r="AV365" s="14" t="s">
        <v>86</v>
      </c>
      <c r="AW365" s="14" t="s">
        <v>32</v>
      </c>
      <c r="AX365" s="14" t="s">
        <v>76</v>
      </c>
      <c r="AY365" s="221" t="s">
        <v>133</v>
      </c>
    </row>
    <row r="366" spans="2:51" s="16" customFormat="1" ht="11.25">
      <c r="B366" s="233"/>
      <c r="C366" s="234"/>
      <c r="D366" s="202" t="s">
        <v>142</v>
      </c>
      <c r="E366" s="235" t="s">
        <v>1</v>
      </c>
      <c r="F366" s="236" t="s">
        <v>224</v>
      </c>
      <c r="G366" s="234"/>
      <c r="H366" s="237">
        <v>5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142</v>
      </c>
      <c r="AU366" s="243" t="s">
        <v>86</v>
      </c>
      <c r="AV366" s="16" t="s">
        <v>160</v>
      </c>
      <c r="AW366" s="16" t="s">
        <v>32</v>
      </c>
      <c r="AX366" s="16" t="s">
        <v>76</v>
      </c>
      <c r="AY366" s="243" t="s">
        <v>133</v>
      </c>
    </row>
    <row r="367" spans="2:51" s="13" customFormat="1" ht="22.5">
      <c r="B367" s="200"/>
      <c r="C367" s="201"/>
      <c r="D367" s="202" t="s">
        <v>142</v>
      </c>
      <c r="E367" s="203" t="s">
        <v>1</v>
      </c>
      <c r="F367" s="204" t="s">
        <v>480</v>
      </c>
      <c r="G367" s="201"/>
      <c r="H367" s="203" t="s">
        <v>1</v>
      </c>
      <c r="I367" s="205"/>
      <c r="J367" s="201"/>
      <c r="K367" s="201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142</v>
      </c>
      <c r="AU367" s="210" t="s">
        <v>86</v>
      </c>
      <c r="AV367" s="13" t="s">
        <v>84</v>
      </c>
      <c r="AW367" s="13" t="s">
        <v>32</v>
      </c>
      <c r="AX367" s="13" t="s">
        <v>76</v>
      </c>
      <c r="AY367" s="210" t="s">
        <v>133</v>
      </c>
    </row>
    <row r="368" spans="2:51" s="14" customFormat="1" ht="11.25">
      <c r="B368" s="211"/>
      <c r="C368" s="212"/>
      <c r="D368" s="202" t="s">
        <v>142</v>
      </c>
      <c r="E368" s="213" t="s">
        <v>1</v>
      </c>
      <c r="F368" s="214" t="s">
        <v>481</v>
      </c>
      <c r="G368" s="212"/>
      <c r="H368" s="215">
        <v>1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142</v>
      </c>
      <c r="AU368" s="221" t="s">
        <v>86</v>
      </c>
      <c r="AV368" s="14" t="s">
        <v>86</v>
      </c>
      <c r="AW368" s="14" t="s">
        <v>32</v>
      </c>
      <c r="AX368" s="14" t="s">
        <v>76</v>
      </c>
      <c r="AY368" s="221" t="s">
        <v>133</v>
      </c>
    </row>
    <row r="369" spans="2:51" s="16" customFormat="1" ht="11.25">
      <c r="B369" s="233"/>
      <c r="C369" s="234"/>
      <c r="D369" s="202" t="s">
        <v>142</v>
      </c>
      <c r="E369" s="235" t="s">
        <v>1</v>
      </c>
      <c r="F369" s="236" t="s">
        <v>227</v>
      </c>
      <c r="G369" s="234"/>
      <c r="H369" s="237">
        <v>1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142</v>
      </c>
      <c r="AU369" s="243" t="s">
        <v>86</v>
      </c>
      <c r="AV369" s="16" t="s">
        <v>160</v>
      </c>
      <c r="AW369" s="16" t="s">
        <v>32</v>
      </c>
      <c r="AX369" s="16" t="s">
        <v>76</v>
      </c>
      <c r="AY369" s="243" t="s">
        <v>133</v>
      </c>
    </row>
    <row r="370" spans="2:51" s="15" customFormat="1" ht="11.25">
      <c r="B370" s="222"/>
      <c r="C370" s="223"/>
      <c r="D370" s="202" t="s">
        <v>142</v>
      </c>
      <c r="E370" s="224" t="s">
        <v>1</v>
      </c>
      <c r="F370" s="225" t="s">
        <v>152</v>
      </c>
      <c r="G370" s="223"/>
      <c r="H370" s="226">
        <v>6</v>
      </c>
      <c r="I370" s="227"/>
      <c r="J370" s="223"/>
      <c r="K370" s="223"/>
      <c r="L370" s="228"/>
      <c r="M370" s="229"/>
      <c r="N370" s="230"/>
      <c r="O370" s="230"/>
      <c r="P370" s="230"/>
      <c r="Q370" s="230"/>
      <c r="R370" s="230"/>
      <c r="S370" s="230"/>
      <c r="T370" s="231"/>
      <c r="AT370" s="232" t="s">
        <v>142</v>
      </c>
      <c r="AU370" s="232" t="s">
        <v>86</v>
      </c>
      <c r="AV370" s="15" t="s">
        <v>140</v>
      </c>
      <c r="AW370" s="15" t="s">
        <v>32</v>
      </c>
      <c r="AX370" s="15" t="s">
        <v>84</v>
      </c>
      <c r="AY370" s="232" t="s">
        <v>133</v>
      </c>
    </row>
    <row r="371" spans="1:65" s="2" customFormat="1" ht="37.9" customHeight="1">
      <c r="A371" s="35"/>
      <c r="B371" s="36"/>
      <c r="C371" s="187" t="s">
        <v>482</v>
      </c>
      <c r="D371" s="187" t="s">
        <v>135</v>
      </c>
      <c r="E371" s="188" t="s">
        <v>483</v>
      </c>
      <c r="F371" s="189" t="s">
        <v>484</v>
      </c>
      <c r="G371" s="190" t="s">
        <v>207</v>
      </c>
      <c r="H371" s="191">
        <v>2</v>
      </c>
      <c r="I371" s="192"/>
      <c r="J371" s="193">
        <f>ROUND(I371*H371,2)</f>
        <v>0</v>
      </c>
      <c r="K371" s="189" t="s">
        <v>139</v>
      </c>
      <c r="L371" s="40"/>
      <c r="M371" s="194" t="s">
        <v>1</v>
      </c>
      <c r="N371" s="195" t="s">
        <v>41</v>
      </c>
      <c r="O371" s="72"/>
      <c r="P371" s="196">
        <f>O371*H371</f>
        <v>0</v>
      </c>
      <c r="Q371" s="196">
        <v>0</v>
      </c>
      <c r="R371" s="196">
        <f>Q371*H371</f>
        <v>0</v>
      </c>
      <c r="S371" s="196">
        <v>0</v>
      </c>
      <c r="T371" s="197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98" t="s">
        <v>140</v>
      </c>
      <c r="AT371" s="198" t="s">
        <v>135</v>
      </c>
      <c r="AU371" s="198" t="s">
        <v>86</v>
      </c>
      <c r="AY371" s="18" t="s">
        <v>133</v>
      </c>
      <c r="BE371" s="199">
        <f>IF(N371="základní",J371,0)</f>
        <v>0</v>
      </c>
      <c r="BF371" s="199">
        <f>IF(N371="snížená",J371,0)</f>
        <v>0</v>
      </c>
      <c r="BG371" s="199">
        <f>IF(N371="zákl. přenesená",J371,0)</f>
        <v>0</v>
      </c>
      <c r="BH371" s="199">
        <f>IF(N371="sníž. přenesená",J371,0)</f>
        <v>0</v>
      </c>
      <c r="BI371" s="199">
        <f>IF(N371="nulová",J371,0)</f>
        <v>0</v>
      </c>
      <c r="BJ371" s="18" t="s">
        <v>84</v>
      </c>
      <c r="BK371" s="199">
        <f>ROUND(I371*H371,2)</f>
        <v>0</v>
      </c>
      <c r="BL371" s="18" t="s">
        <v>140</v>
      </c>
      <c r="BM371" s="198" t="s">
        <v>485</v>
      </c>
    </row>
    <row r="372" spans="1:65" s="2" customFormat="1" ht="14.45" customHeight="1">
      <c r="A372" s="35"/>
      <c r="B372" s="36"/>
      <c r="C372" s="244" t="s">
        <v>486</v>
      </c>
      <c r="D372" s="244" t="s">
        <v>300</v>
      </c>
      <c r="E372" s="245" t="s">
        <v>487</v>
      </c>
      <c r="F372" s="246" t="s">
        <v>488</v>
      </c>
      <c r="G372" s="247" t="s">
        <v>207</v>
      </c>
      <c r="H372" s="248">
        <v>5.5</v>
      </c>
      <c r="I372" s="249"/>
      <c r="J372" s="250">
        <f>ROUND(I372*H372,2)</f>
        <v>0</v>
      </c>
      <c r="K372" s="246" t="s">
        <v>1</v>
      </c>
      <c r="L372" s="251"/>
      <c r="M372" s="252" t="s">
        <v>1</v>
      </c>
      <c r="N372" s="253" t="s">
        <v>41</v>
      </c>
      <c r="O372" s="72"/>
      <c r="P372" s="196">
        <f>O372*H372</f>
        <v>0</v>
      </c>
      <c r="Q372" s="196">
        <v>0.131</v>
      </c>
      <c r="R372" s="196">
        <f>Q372*H372</f>
        <v>0.7205</v>
      </c>
      <c r="S372" s="196">
        <v>0</v>
      </c>
      <c r="T372" s="197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8" t="s">
        <v>186</v>
      </c>
      <c r="AT372" s="198" t="s">
        <v>300</v>
      </c>
      <c r="AU372" s="198" t="s">
        <v>86</v>
      </c>
      <c r="AY372" s="18" t="s">
        <v>133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18" t="s">
        <v>84</v>
      </c>
      <c r="BK372" s="199">
        <f>ROUND(I372*H372,2)</f>
        <v>0</v>
      </c>
      <c r="BL372" s="18" t="s">
        <v>140</v>
      </c>
      <c r="BM372" s="198" t="s">
        <v>489</v>
      </c>
    </row>
    <row r="373" spans="2:51" s="13" customFormat="1" ht="11.25">
      <c r="B373" s="200"/>
      <c r="C373" s="201"/>
      <c r="D373" s="202" t="s">
        <v>142</v>
      </c>
      <c r="E373" s="203" t="s">
        <v>1</v>
      </c>
      <c r="F373" s="204" t="s">
        <v>490</v>
      </c>
      <c r="G373" s="201"/>
      <c r="H373" s="203" t="s">
        <v>1</v>
      </c>
      <c r="I373" s="205"/>
      <c r="J373" s="201"/>
      <c r="K373" s="201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142</v>
      </c>
      <c r="AU373" s="210" t="s">
        <v>86</v>
      </c>
      <c r="AV373" s="13" t="s">
        <v>84</v>
      </c>
      <c r="AW373" s="13" t="s">
        <v>32</v>
      </c>
      <c r="AX373" s="13" t="s">
        <v>76</v>
      </c>
      <c r="AY373" s="210" t="s">
        <v>133</v>
      </c>
    </row>
    <row r="374" spans="2:51" s="13" customFormat="1" ht="11.25">
      <c r="B374" s="200"/>
      <c r="C374" s="201"/>
      <c r="D374" s="202" t="s">
        <v>142</v>
      </c>
      <c r="E374" s="203" t="s">
        <v>1</v>
      </c>
      <c r="F374" s="204" t="s">
        <v>491</v>
      </c>
      <c r="G374" s="201"/>
      <c r="H374" s="203" t="s">
        <v>1</v>
      </c>
      <c r="I374" s="205"/>
      <c r="J374" s="201"/>
      <c r="K374" s="201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142</v>
      </c>
      <c r="AU374" s="210" t="s">
        <v>86</v>
      </c>
      <c r="AV374" s="13" t="s">
        <v>84</v>
      </c>
      <c r="AW374" s="13" t="s">
        <v>32</v>
      </c>
      <c r="AX374" s="13" t="s">
        <v>76</v>
      </c>
      <c r="AY374" s="210" t="s">
        <v>133</v>
      </c>
    </row>
    <row r="375" spans="2:51" s="14" customFormat="1" ht="11.25">
      <c r="B375" s="211"/>
      <c r="C375" s="212"/>
      <c r="D375" s="202" t="s">
        <v>142</v>
      </c>
      <c r="E375" s="213" t="s">
        <v>1</v>
      </c>
      <c r="F375" s="214" t="s">
        <v>492</v>
      </c>
      <c r="G375" s="212"/>
      <c r="H375" s="215">
        <v>5.5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142</v>
      </c>
      <c r="AU375" s="221" t="s">
        <v>86</v>
      </c>
      <c r="AV375" s="14" t="s">
        <v>86</v>
      </c>
      <c r="AW375" s="14" t="s">
        <v>32</v>
      </c>
      <c r="AX375" s="14" t="s">
        <v>84</v>
      </c>
      <c r="AY375" s="221" t="s">
        <v>133</v>
      </c>
    </row>
    <row r="376" spans="1:65" s="2" customFormat="1" ht="24.2" customHeight="1">
      <c r="A376" s="35"/>
      <c r="B376" s="36"/>
      <c r="C376" s="244" t="s">
        <v>493</v>
      </c>
      <c r="D376" s="244" t="s">
        <v>300</v>
      </c>
      <c r="E376" s="245" t="s">
        <v>494</v>
      </c>
      <c r="F376" s="246" t="s">
        <v>495</v>
      </c>
      <c r="G376" s="247" t="s">
        <v>207</v>
      </c>
      <c r="H376" s="248">
        <v>1.1</v>
      </c>
      <c r="I376" s="249"/>
      <c r="J376" s="250">
        <f>ROUND(I376*H376,2)</f>
        <v>0</v>
      </c>
      <c r="K376" s="246" t="s">
        <v>1</v>
      </c>
      <c r="L376" s="251"/>
      <c r="M376" s="252" t="s">
        <v>1</v>
      </c>
      <c r="N376" s="253" t="s">
        <v>41</v>
      </c>
      <c r="O376" s="72"/>
      <c r="P376" s="196">
        <f>O376*H376</f>
        <v>0</v>
      </c>
      <c r="Q376" s="196">
        <v>0.131</v>
      </c>
      <c r="R376" s="196">
        <f>Q376*H376</f>
        <v>0.1441</v>
      </c>
      <c r="S376" s="196">
        <v>0</v>
      </c>
      <c r="T376" s="197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98" t="s">
        <v>186</v>
      </c>
      <c r="AT376" s="198" t="s">
        <v>300</v>
      </c>
      <c r="AU376" s="198" t="s">
        <v>86</v>
      </c>
      <c r="AY376" s="18" t="s">
        <v>133</v>
      </c>
      <c r="BE376" s="199">
        <f>IF(N376="základní",J376,0)</f>
        <v>0</v>
      </c>
      <c r="BF376" s="199">
        <f>IF(N376="snížená",J376,0)</f>
        <v>0</v>
      </c>
      <c r="BG376" s="199">
        <f>IF(N376="zákl. přenesená",J376,0)</f>
        <v>0</v>
      </c>
      <c r="BH376" s="199">
        <f>IF(N376="sníž. přenesená",J376,0)</f>
        <v>0</v>
      </c>
      <c r="BI376" s="199">
        <f>IF(N376="nulová",J376,0)</f>
        <v>0</v>
      </c>
      <c r="BJ376" s="18" t="s">
        <v>84</v>
      </c>
      <c r="BK376" s="199">
        <f>ROUND(I376*H376,2)</f>
        <v>0</v>
      </c>
      <c r="BL376" s="18" t="s">
        <v>140</v>
      </c>
      <c r="BM376" s="198" t="s">
        <v>496</v>
      </c>
    </row>
    <row r="377" spans="2:51" s="13" customFormat="1" ht="11.25">
      <c r="B377" s="200"/>
      <c r="C377" s="201"/>
      <c r="D377" s="202" t="s">
        <v>142</v>
      </c>
      <c r="E377" s="203" t="s">
        <v>1</v>
      </c>
      <c r="F377" s="204" t="s">
        <v>497</v>
      </c>
      <c r="G377" s="201"/>
      <c r="H377" s="203" t="s">
        <v>1</v>
      </c>
      <c r="I377" s="205"/>
      <c r="J377" s="201"/>
      <c r="K377" s="201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142</v>
      </c>
      <c r="AU377" s="210" t="s">
        <v>86</v>
      </c>
      <c r="AV377" s="13" t="s">
        <v>84</v>
      </c>
      <c r="AW377" s="13" t="s">
        <v>32</v>
      </c>
      <c r="AX377" s="13" t="s">
        <v>76</v>
      </c>
      <c r="AY377" s="210" t="s">
        <v>133</v>
      </c>
    </row>
    <row r="378" spans="2:51" s="13" customFormat="1" ht="11.25">
      <c r="B378" s="200"/>
      <c r="C378" s="201"/>
      <c r="D378" s="202" t="s">
        <v>142</v>
      </c>
      <c r="E378" s="203" t="s">
        <v>1</v>
      </c>
      <c r="F378" s="204" t="s">
        <v>498</v>
      </c>
      <c r="G378" s="201"/>
      <c r="H378" s="203" t="s">
        <v>1</v>
      </c>
      <c r="I378" s="205"/>
      <c r="J378" s="201"/>
      <c r="K378" s="201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142</v>
      </c>
      <c r="AU378" s="210" t="s">
        <v>86</v>
      </c>
      <c r="AV378" s="13" t="s">
        <v>84</v>
      </c>
      <c r="AW378" s="13" t="s">
        <v>32</v>
      </c>
      <c r="AX378" s="13" t="s">
        <v>76</v>
      </c>
      <c r="AY378" s="210" t="s">
        <v>133</v>
      </c>
    </row>
    <row r="379" spans="2:51" s="14" customFormat="1" ht="11.25">
      <c r="B379" s="211"/>
      <c r="C379" s="212"/>
      <c r="D379" s="202" t="s">
        <v>142</v>
      </c>
      <c r="E379" s="213" t="s">
        <v>1</v>
      </c>
      <c r="F379" s="214" t="s">
        <v>499</v>
      </c>
      <c r="G379" s="212"/>
      <c r="H379" s="215">
        <v>1.1</v>
      </c>
      <c r="I379" s="216"/>
      <c r="J379" s="212"/>
      <c r="K379" s="212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142</v>
      </c>
      <c r="AU379" s="221" t="s">
        <v>86</v>
      </c>
      <c r="AV379" s="14" t="s">
        <v>86</v>
      </c>
      <c r="AW379" s="14" t="s">
        <v>32</v>
      </c>
      <c r="AX379" s="14" t="s">
        <v>84</v>
      </c>
      <c r="AY379" s="221" t="s">
        <v>133</v>
      </c>
    </row>
    <row r="380" spans="1:65" s="2" customFormat="1" ht="14.45" customHeight="1">
      <c r="A380" s="35"/>
      <c r="B380" s="36"/>
      <c r="C380" s="187" t="s">
        <v>500</v>
      </c>
      <c r="D380" s="187" t="s">
        <v>135</v>
      </c>
      <c r="E380" s="188" t="s">
        <v>463</v>
      </c>
      <c r="F380" s="189" t="s">
        <v>464</v>
      </c>
      <c r="G380" s="190" t="s">
        <v>207</v>
      </c>
      <c r="H380" s="191">
        <v>6</v>
      </c>
      <c r="I380" s="192"/>
      <c r="J380" s="193">
        <f>ROUND(I380*H380,2)</f>
        <v>0</v>
      </c>
      <c r="K380" s="189" t="s">
        <v>139</v>
      </c>
      <c r="L380" s="40"/>
      <c r="M380" s="194" t="s">
        <v>1</v>
      </c>
      <c r="N380" s="195" t="s">
        <v>41</v>
      </c>
      <c r="O380" s="72"/>
      <c r="P380" s="196">
        <f>O380*H380</f>
        <v>0</v>
      </c>
      <c r="Q380" s="196">
        <v>0.345</v>
      </c>
      <c r="R380" s="196">
        <f>Q380*H380</f>
        <v>2.07</v>
      </c>
      <c r="S380" s="196">
        <v>0</v>
      </c>
      <c r="T380" s="197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98" t="s">
        <v>140</v>
      </c>
      <c r="AT380" s="198" t="s">
        <v>135</v>
      </c>
      <c r="AU380" s="198" t="s">
        <v>86</v>
      </c>
      <c r="AY380" s="18" t="s">
        <v>133</v>
      </c>
      <c r="BE380" s="199">
        <f>IF(N380="základní",J380,0)</f>
        <v>0</v>
      </c>
      <c r="BF380" s="199">
        <f>IF(N380="snížená",J380,0)</f>
        <v>0</v>
      </c>
      <c r="BG380" s="199">
        <f>IF(N380="zákl. přenesená",J380,0)</f>
        <v>0</v>
      </c>
      <c r="BH380" s="199">
        <f>IF(N380="sníž. přenesená",J380,0)</f>
        <v>0</v>
      </c>
      <c r="BI380" s="199">
        <f>IF(N380="nulová",J380,0)</f>
        <v>0</v>
      </c>
      <c r="BJ380" s="18" t="s">
        <v>84</v>
      </c>
      <c r="BK380" s="199">
        <f>ROUND(I380*H380,2)</f>
        <v>0</v>
      </c>
      <c r="BL380" s="18" t="s">
        <v>140</v>
      </c>
      <c r="BM380" s="198" t="s">
        <v>501</v>
      </c>
    </row>
    <row r="381" spans="2:63" s="12" customFormat="1" ht="22.9" customHeight="1">
      <c r="B381" s="171"/>
      <c r="C381" s="172"/>
      <c r="D381" s="173" t="s">
        <v>75</v>
      </c>
      <c r="E381" s="185" t="s">
        <v>502</v>
      </c>
      <c r="F381" s="185" t="s">
        <v>503</v>
      </c>
      <c r="G381" s="172"/>
      <c r="H381" s="172"/>
      <c r="I381" s="175"/>
      <c r="J381" s="186">
        <f>BK381</f>
        <v>0</v>
      </c>
      <c r="K381" s="172"/>
      <c r="L381" s="177"/>
      <c r="M381" s="178"/>
      <c r="N381" s="179"/>
      <c r="O381" s="179"/>
      <c r="P381" s="180">
        <f>SUM(P382:P390)</f>
        <v>0</v>
      </c>
      <c r="Q381" s="179"/>
      <c r="R381" s="180">
        <f>SUM(R382:R390)</f>
        <v>0</v>
      </c>
      <c r="S381" s="179"/>
      <c r="T381" s="181">
        <f>SUM(T382:T390)</f>
        <v>0</v>
      </c>
      <c r="AR381" s="182" t="s">
        <v>84</v>
      </c>
      <c r="AT381" s="183" t="s">
        <v>75</v>
      </c>
      <c r="AU381" s="183" t="s">
        <v>84</v>
      </c>
      <c r="AY381" s="182" t="s">
        <v>133</v>
      </c>
      <c r="BK381" s="184">
        <f>SUM(BK382:BK390)</f>
        <v>0</v>
      </c>
    </row>
    <row r="382" spans="1:65" s="2" customFormat="1" ht="14.45" customHeight="1">
      <c r="A382" s="35"/>
      <c r="B382" s="36"/>
      <c r="C382" s="187" t="s">
        <v>504</v>
      </c>
      <c r="D382" s="187" t="s">
        <v>135</v>
      </c>
      <c r="E382" s="188" t="s">
        <v>505</v>
      </c>
      <c r="F382" s="189" t="s">
        <v>506</v>
      </c>
      <c r="G382" s="190" t="s">
        <v>207</v>
      </c>
      <c r="H382" s="191">
        <v>1510</v>
      </c>
      <c r="I382" s="192"/>
      <c r="J382" s="193">
        <f>ROUND(I382*H382,2)</f>
        <v>0</v>
      </c>
      <c r="K382" s="189" t="s">
        <v>139</v>
      </c>
      <c r="L382" s="40"/>
      <c r="M382" s="194" t="s">
        <v>1</v>
      </c>
      <c r="N382" s="195" t="s">
        <v>41</v>
      </c>
      <c r="O382" s="72"/>
      <c r="P382" s="196">
        <f>O382*H382</f>
        <v>0</v>
      </c>
      <c r="Q382" s="196">
        <v>0</v>
      </c>
      <c r="R382" s="196">
        <f>Q382*H382</f>
        <v>0</v>
      </c>
      <c r="S382" s="196">
        <v>0</v>
      </c>
      <c r="T382" s="197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8" t="s">
        <v>140</v>
      </c>
      <c r="AT382" s="198" t="s">
        <v>135</v>
      </c>
      <c r="AU382" s="198" t="s">
        <v>86</v>
      </c>
      <c r="AY382" s="18" t="s">
        <v>133</v>
      </c>
      <c r="BE382" s="199">
        <f>IF(N382="základní",J382,0)</f>
        <v>0</v>
      </c>
      <c r="BF382" s="199">
        <f>IF(N382="snížená",J382,0)</f>
        <v>0</v>
      </c>
      <c r="BG382" s="199">
        <f>IF(N382="zákl. přenesená",J382,0)</f>
        <v>0</v>
      </c>
      <c r="BH382" s="199">
        <f>IF(N382="sníž. přenesená",J382,0)</f>
        <v>0</v>
      </c>
      <c r="BI382" s="199">
        <f>IF(N382="nulová",J382,0)</f>
        <v>0</v>
      </c>
      <c r="BJ382" s="18" t="s">
        <v>84</v>
      </c>
      <c r="BK382" s="199">
        <f>ROUND(I382*H382,2)</f>
        <v>0</v>
      </c>
      <c r="BL382" s="18" t="s">
        <v>140</v>
      </c>
      <c r="BM382" s="198" t="s">
        <v>507</v>
      </c>
    </row>
    <row r="383" spans="2:51" s="13" customFormat="1" ht="11.25">
      <c r="B383" s="200"/>
      <c r="C383" s="201"/>
      <c r="D383" s="202" t="s">
        <v>142</v>
      </c>
      <c r="E383" s="203" t="s">
        <v>1</v>
      </c>
      <c r="F383" s="204" t="s">
        <v>508</v>
      </c>
      <c r="G383" s="201"/>
      <c r="H383" s="203" t="s">
        <v>1</v>
      </c>
      <c r="I383" s="205"/>
      <c r="J383" s="201"/>
      <c r="K383" s="201"/>
      <c r="L383" s="206"/>
      <c r="M383" s="207"/>
      <c r="N383" s="208"/>
      <c r="O383" s="208"/>
      <c r="P383" s="208"/>
      <c r="Q383" s="208"/>
      <c r="R383" s="208"/>
      <c r="S383" s="208"/>
      <c r="T383" s="209"/>
      <c r="AT383" s="210" t="s">
        <v>142</v>
      </c>
      <c r="AU383" s="210" t="s">
        <v>86</v>
      </c>
      <c r="AV383" s="13" t="s">
        <v>84</v>
      </c>
      <c r="AW383" s="13" t="s">
        <v>32</v>
      </c>
      <c r="AX383" s="13" t="s">
        <v>76</v>
      </c>
      <c r="AY383" s="210" t="s">
        <v>133</v>
      </c>
    </row>
    <row r="384" spans="2:51" s="14" customFormat="1" ht="11.25">
      <c r="B384" s="211"/>
      <c r="C384" s="212"/>
      <c r="D384" s="202" t="s">
        <v>142</v>
      </c>
      <c r="E384" s="213" t="s">
        <v>1</v>
      </c>
      <c r="F384" s="214" t="s">
        <v>509</v>
      </c>
      <c r="G384" s="212"/>
      <c r="H384" s="215">
        <v>1510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142</v>
      </c>
      <c r="AU384" s="221" t="s">
        <v>86</v>
      </c>
      <c r="AV384" s="14" t="s">
        <v>86</v>
      </c>
      <c r="AW384" s="14" t="s">
        <v>32</v>
      </c>
      <c r="AX384" s="14" t="s">
        <v>84</v>
      </c>
      <c r="AY384" s="221" t="s">
        <v>133</v>
      </c>
    </row>
    <row r="385" spans="2:51" s="13" customFormat="1" ht="11.25">
      <c r="B385" s="200"/>
      <c r="C385" s="201"/>
      <c r="D385" s="202" t="s">
        <v>142</v>
      </c>
      <c r="E385" s="203" t="s">
        <v>1</v>
      </c>
      <c r="F385" s="204" t="s">
        <v>510</v>
      </c>
      <c r="G385" s="201"/>
      <c r="H385" s="203" t="s">
        <v>1</v>
      </c>
      <c r="I385" s="205"/>
      <c r="J385" s="201"/>
      <c r="K385" s="201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142</v>
      </c>
      <c r="AU385" s="210" t="s">
        <v>86</v>
      </c>
      <c r="AV385" s="13" t="s">
        <v>84</v>
      </c>
      <c r="AW385" s="13" t="s">
        <v>32</v>
      </c>
      <c r="AX385" s="13" t="s">
        <v>76</v>
      </c>
      <c r="AY385" s="210" t="s">
        <v>133</v>
      </c>
    </row>
    <row r="386" spans="2:51" s="13" customFormat="1" ht="22.5">
      <c r="B386" s="200"/>
      <c r="C386" s="201"/>
      <c r="D386" s="202" t="s">
        <v>142</v>
      </c>
      <c r="E386" s="203" t="s">
        <v>1</v>
      </c>
      <c r="F386" s="204" t="s">
        <v>511</v>
      </c>
      <c r="G386" s="201"/>
      <c r="H386" s="203" t="s">
        <v>1</v>
      </c>
      <c r="I386" s="205"/>
      <c r="J386" s="201"/>
      <c r="K386" s="201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142</v>
      </c>
      <c r="AU386" s="210" t="s">
        <v>86</v>
      </c>
      <c r="AV386" s="13" t="s">
        <v>84</v>
      </c>
      <c r="AW386" s="13" t="s">
        <v>32</v>
      </c>
      <c r="AX386" s="13" t="s">
        <v>76</v>
      </c>
      <c r="AY386" s="210" t="s">
        <v>133</v>
      </c>
    </row>
    <row r="387" spans="2:51" s="13" customFormat="1" ht="22.5">
      <c r="B387" s="200"/>
      <c r="C387" s="201"/>
      <c r="D387" s="202" t="s">
        <v>142</v>
      </c>
      <c r="E387" s="203" t="s">
        <v>1</v>
      </c>
      <c r="F387" s="204" t="s">
        <v>512</v>
      </c>
      <c r="G387" s="201"/>
      <c r="H387" s="203" t="s">
        <v>1</v>
      </c>
      <c r="I387" s="205"/>
      <c r="J387" s="201"/>
      <c r="K387" s="201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142</v>
      </c>
      <c r="AU387" s="210" t="s">
        <v>86</v>
      </c>
      <c r="AV387" s="13" t="s">
        <v>84</v>
      </c>
      <c r="AW387" s="13" t="s">
        <v>32</v>
      </c>
      <c r="AX387" s="13" t="s">
        <v>76</v>
      </c>
      <c r="AY387" s="210" t="s">
        <v>133</v>
      </c>
    </row>
    <row r="388" spans="2:51" s="13" customFormat="1" ht="11.25">
      <c r="B388" s="200"/>
      <c r="C388" s="201"/>
      <c r="D388" s="202" t="s">
        <v>142</v>
      </c>
      <c r="E388" s="203" t="s">
        <v>1</v>
      </c>
      <c r="F388" s="204" t="s">
        <v>513</v>
      </c>
      <c r="G388" s="201"/>
      <c r="H388" s="203" t="s">
        <v>1</v>
      </c>
      <c r="I388" s="205"/>
      <c r="J388" s="201"/>
      <c r="K388" s="201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142</v>
      </c>
      <c r="AU388" s="210" t="s">
        <v>86</v>
      </c>
      <c r="AV388" s="13" t="s">
        <v>84</v>
      </c>
      <c r="AW388" s="13" t="s">
        <v>32</v>
      </c>
      <c r="AX388" s="13" t="s">
        <v>76</v>
      </c>
      <c r="AY388" s="210" t="s">
        <v>133</v>
      </c>
    </row>
    <row r="389" spans="2:51" s="13" customFormat="1" ht="22.5">
      <c r="B389" s="200"/>
      <c r="C389" s="201"/>
      <c r="D389" s="202" t="s">
        <v>142</v>
      </c>
      <c r="E389" s="203" t="s">
        <v>1</v>
      </c>
      <c r="F389" s="204" t="s">
        <v>514</v>
      </c>
      <c r="G389" s="201"/>
      <c r="H389" s="203" t="s">
        <v>1</v>
      </c>
      <c r="I389" s="205"/>
      <c r="J389" s="201"/>
      <c r="K389" s="201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142</v>
      </c>
      <c r="AU389" s="210" t="s">
        <v>86</v>
      </c>
      <c r="AV389" s="13" t="s">
        <v>84</v>
      </c>
      <c r="AW389" s="13" t="s">
        <v>32</v>
      </c>
      <c r="AX389" s="13" t="s">
        <v>76</v>
      </c>
      <c r="AY389" s="210" t="s">
        <v>133</v>
      </c>
    </row>
    <row r="390" spans="2:51" s="13" customFormat="1" ht="11.25">
      <c r="B390" s="200"/>
      <c r="C390" s="201"/>
      <c r="D390" s="202" t="s">
        <v>142</v>
      </c>
      <c r="E390" s="203" t="s">
        <v>1</v>
      </c>
      <c r="F390" s="204" t="s">
        <v>515</v>
      </c>
      <c r="G390" s="201"/>
      <c r="H390" s="203" t="s">
        <v>1</v>
      </c>
      <c r="I390" s="205"/>
      <c r="J390" s="201"/>
      <c r="K390" s="201"/>
      <c r="L390" s="206"/>
      <c r="M390" s="207"/>
      <c r="N390" s="208"/>
      <c r="O390" s="208"/>
      <c r="P390" s="208"/>
      <c r="Q390" s="208"/>
      <c r="R390" s="208"/>
      <c r="S390" s="208"/>
      <c r="T390" s="209"/>
      <c r="AT390" s="210" t="s">
        <v>142</v>
      </c>
      <c r="AU390" s="210" t="s">
        <v>86</v>
      </c>
      <c r="AV390" s="13" t="s">
        <v>84</v>
      </c>
      <c r="AW390" s="13" t="s">
        <v>32</v>
      </c>
      <c r="AX390" s="13" t="s">
        <v>76</v>
      </c>
      <c r="AY390" s="210" t="s">
        <v>133</v>
      </c>
    </row>
    <row r="391" spans="2:63" s="12" customFormat="1" ht="22.9" customHeight="1">
      <c r="B391" s="171"/>
      <c r="C391" s="172"/>
      <c r="D391" s="173" t="s">
        <v>75</v>
      </c>
      <c r="E391" s="185" t="s">
        <v>516</v>
      </c>
      <c r="F391" s="185" t="s">
        <v>517</v>
      </c>
      <c r="G391" s="172"/>
      <c r="H391" s="172"/>
      <c r="I391" s="175"/>
      <c r="J391" s="186">
        <f>BK391</f>
        <v>0</v>
      </c>
      <c r="K391" s="172"/>
      <c r="L391" s="177"/>
      <c r="M391" s="178"/>
      <c r="N391" s="179"/>
      <c r="O391" s="179"/>
      <c r="P391" s="180">
        <f>SUM(P392:P409)</f>
        <v>0</v>
      </c>
      <c r="Q391" s="179"/>
      <c r="R391" s="180">
        <f>SUM(R392:R409)</f>
        <v>78.7458</v>
      </c>
      <c r="S391" s="179"/>
      <c r="T391" s="181">
        <f>SUM(T392:T409)</f>
        <v>0</v>
      </c>
      <c r="AR391" s="182" t="s">
        <v>84</v>
      </c>
      <c r="AT391" s="183" t="s">
        <v>75</v>
      </c>
      <c r="AU391" s="183" t="s">
        <v>84</v>
      </c>
      <c r="AY391" s="182" t="s">
        <v>133</v>
      </c>
      <c r="BK391" s="184">
        <f>SUM(BK392:BK409)</f>
        <v>0</v>
      </c>
    </row>
    <row r="392" spans="1:65" s="2" customFormat="1" ht="62.65" customHeight="1">
      <c r="A392" s="35"/>
      <c r="B392" s="36"/>
      <c r="C392" s="187" t="s">
        <v>518</v>
      </c>
      <c r="D392" s="187" t="s">
        <v>135</v>
      </c>
      <c r="E392" s="188" t="s">
        <v>519</v>
      </c>
      <c r="F392" s="189" t="s">
        <v>520</v>
      </c>
      <c r="G392" s="190" t="s">
        <v>207</v>
      </c>
      <c r="H392" s="191">
        <v>224</v>
      </c>
      <c r="I392" s="192"/>
      <c r="J392" s="193">
        <f>ROUND(I392*H392,2)</f>
        <v>0</v>
      </c>
      <c r="K392" s="189" t="s">
        <v>139</v>
      </c>
      <c r="L392" s="40"/>
      <c r="M392" s="194" t="s">
        <v>1</v>
      </c>
      <c r="N392" s="195" t="s">
        <v>41</v>
      </c>
      <c r="O392" s="72"/>
      <c r="P392" s="196">
        <f>O392*H392</f>
        <v>0</v>
      </c>
      <c r="Q392" s="196">
        <v>0.098</v>
      </c>
      <c r="R392" s="196">
        <f>Q392*H392</f>
        <v>21.952</v>
      </c>
      <c r="S392" s="196">
        <v>0</v>
      </c>
      <c r="T392" s="197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8" t="s">
        <v>140</v>
      </c>
      <c r="AT392" s="198" t="s">
        <v>135</v>
      </c>
      <c r="AU392" s="198" t="s">
        <v>86</v>
      </c>
      <c r="AY392" s="18" t="s">
        <v>133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8" t="s">
        <v>84</v>
      </c>
      <c r="BK392" s="199">
        <f>ROUND(I392*H392,2)</f>
        <v>0</v>
      </c>
      <c r="BL392" s="18" t="s">
        <v>140</v>
      </c>
      <c r="BM392" s="198" t="s">
        <v>521</v>
      </c>
    </row>
    <row r="393" spans="2:51" s="13" customFormat="1" ht="11.25">
      <c r="B393" s="200"/>
      <c r="C393" s="201"/>
      <c r="D393" s="202" t="s">
        <v>142</v>
      </c>
      <c r="E393" s="203" t="s">
        <v>1</v>
      </c>
      <c r="F393" s="204" t="s">
        <v>522</v>
      </c>
      <c r="G393" s="201"/>
      <c r="H393" s="203" t="s">
        <v>1</v>
      </c>
      <c r="I393" s="205"/>
      <c r="J393" s="201"/>
      <c r="K393" s="201"/>
      <c r="L393" s="206"/>
      <c r="M393" s="207"/>
      <c r="N393" s="208"/>
      <c r="O393" s="208"/>
      <c r="P393" s="208"/>
      <c r="Q393" s="208"/>
      <c r="R393" s="208"/>
      <c r="S393" s="208"/>
      <c r="T393" s="209"/>
      <c r="AT393" s="210" t="s">
        <v>142</v>
      </c>
      <c r="AU393" s="210" t="s">
        <v>86</v>
      </c>
      <c r="AV393" s="13" t="s">
        <v>84</v>
      </c>
      <c r="AW393" s="13" t="s">
        <v>32</v>
      </c>
      <c r="AX393" s="13" t="s">
        <v>76</v>
      </c>
      <c r="AY393" s="210" t="s">
        <v>133</v>
      </c>
    </row>
    <row r="394" spans="2:51" s="13" customFormat="1" ht="22.5">
      <c r="B394" s="200"/>
      <c r="C394" s="201"/>
      <c r="D394" s="202" t="s">
        <v>142</v>
      </c>
      <c r="E394" s="203" t="s">
        <v>1</v>
      </c>
      <c r="F394" s="204" t="s">
        <v>523</v>
      </c>
      <c r="G394" s="201"/>
      <c r="H394" s="203" t="s">
        <v>1</v>
      </c>
      <c r="I394" s="205"/>
      <c r="J394" s="201"/>
      <c r="K394" s="201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142</v>
      </c>
      <c r="AU394" s="210" t="s">
        <v>86</v>
      </c>
      <c r="AV394" s="13" t="s">
        <v>84</v>
      </c>
      <c r="AW394" s="13" t="s">
        <v>32</v>
      </c>
      <c r="AX394" s="13" t="s">
        <v>76</v>
      </c>
      <c r="AY394" s="210" t="s">
        <v>133</v>
      </c>
    </row>
    <row r="395" spans="2:51" s="14" customFormat="1" ht="11.25">
      <c r="B395" s="211"/>
      <c r="C395" s="212"/>
      <c r="D395" s="202" t="s">
        <v>142</v>
      </c>
      <c r="E395" s="213" t="s">
        <v>1</v>
      </c>
      <c r="F395" s="214" t="s">
        <v>524</v>
      </c>
      <c r="G395" s="212"/>
      <c r="H395" s="215">
        <v>224</v>
      </c>
      <c r="I395" s="216"/>
      <c r="J395" s="212"/>
      <c r="K395" s="212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142</v>
      </c>
      <c r="AU395" s="221" t="s">
        <v>86</v>
      </c>
      <c r="AV395" s="14" t="s">
        <v>86</v>
      </c>
      <c r="AW395" s="14" t="s">
        <v>32</v>
      </c>
      <c r="AX395" s="14" t="s">
        <v>84</v>
      </c>
      <c r="AY395" s="221" t="s">
        <v>133</v>
      </c>
    </row>
    <row r="396" spans="1:65" s="2" customFormat="1" ht="14.45" customHeight="1">
      <c r="A396" s="35"/>
      <c r="B396" s="36"/>
      <c r="C396" s="244" t="s">
        <v>525</v>
      </c>
      <c r="D396" s="244" t="s">
        <v>300</v>
      </c>
      <c r="E396" s="245" t="s">
        <v>526</v>
      </c>
      <c r="F396" s="246" t="s">
        <v>527</v>
      </c>
      <c r="G396" s="247" t="s">
        <v>207</v>
      </c>
      <c r="H396" s="248">
        <v>231</v>
      </c>
      <c r="I396" s="249"/>
      <c r="J396" s="250">
        <f>ROUND(I396*H396,2)</f>
        <v>0</v>
      </c>
      <c r="K396" s="246" t="s">
        <v>139</v>
      </c>
      <c r="L396" s="251"/>
      <c r="M396" s="252" t="s">
        <v>1</v>
      </c>
      <c r="N396" s="253" t="s">
        <v>41</v>
      </c>
      <c r="O396" s="72"/>
      <c r="P396" s="196">
        <f>O396*H396</f>
        <v>0</v>
      </c>
      <c r="Q396" s="196">
        <v>0.135</v>
      </c>
      <c r="R396" s="196">
        <f>Q396*H396</f>
        <v>31.185000000000002</v>
      </c>
      <c r="S396" s="196">
        <v>0</v>
      </c>
      <c r="T396" s="197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98" t="s">
        <v>186</v>
      </c>
      <c r="AT396" s="198" t="s">
        <v>300</v>
      </c>
      <c r="AU396" s="198" t="s">
        <v>86</v>
      </c>
      <c r="AY396" s="18" t="s">
        <v>133</v>
      </c>
      <c r="BE396" s="199">
        <f>IF(N396="základní",J396,0)</f>
        <v>0</v>
      </c>
      <c r="BF396" s="199">
        <f>IF(N396="snížená",J396,0)</f>
        <v>0</v>
      </c>
      <c r="BG396" s="199">
        <f>IF(N396="zákl. přenesená",J396,0)</f>
        <v>0</v>
      </c>
      <c r="BH396" s="199">
        <f>IF(N396="sníž. přenesená",J396,0)</f>
        <v>0</v>
      </c>
      <c r="BI396" s="199">
        <f>IF(N396="nulová",J396,0)</f>
        <v>0</v>
      </c>
      <c r="BJ396" s="18" t="s">
        <v>84</v>
      </c>
      <c r="BK396" s="199">
        <f>ROUND(I396*H396,2)</f>
        <v>0</v>
      </c>
      <c r="BL396" s="18" t="s">
        <v>140</v>
      </c>
      <c r="BM396" s="198" t="s">
        <v>528</v>
      </c>
    </row>
    <row r="397" spans="2:51" s="13" customFormat="1" ht="11.25">
      <c r="B397" s="200"/>
      <c r="C397" s="201"/>
      <c r="D397" s="202" t="s">
        <v>142</v>
      </c>
      <c r="E397" s="203" t="s">
        <v>1</v>
      </c>
      <c r="F397" s="204" t="s">
        <v>529</v>
      </c>
      <c r="G397" s="201"/>
      <c r="H397" s="203" t="s">
        <v>1</v>
      </c>
      <c r="I397" s="205"/>
      <c r="J397" s="201"/>
      <c r="K397" s="201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142</v>
      </c>
      <c r="AU397" s="210" t="s">
        <v>86</v>
      </c>
      <c r="AV397" s="13" t="s">
        <v>84</v>
      </c>
      <c r="AW397" s="13" t="s">
        <v>32</v>
      </c>
      <c r="AX397" s="13" t="s">
        <v>76</v>
      </c>
      <c r="AY397" s="210" t="s">
        <v>133</v>
      </c>
    </row>
    <row r="398" spans="2:51" s="14" customFormat="1" ht="11.25">
      <c r="B398" s="211"/>
      <c r="C398" s="212"/>
      <c r="D398" s="202" t="s">
        <v>142</v>
      </c>
      <c r="E398" s="213" t="s">
        <v>1</v>
      </c>
      <c r="F398" s="214" t="s">
        <v>530</v>
      </c>
      <c r="G398" s="212"/>
      <c r="H398" s="215">
        <v>231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142</v>
      </c>
      <c r="AU398" s="221" t="s">
        <v>86</v>
      </c>
      <c r="AV398" s="14" t="s">
        <v>86</v>
      </c>
      <c r="AW398" s="14" t="s">
        <v>32</v>
      </c>
      <c r="AX398" s="14" t="s">
        <v>84</v>
      </c>
      <c r="AY398" s="221" t="s">
        <v>133</v>
      </c>
    </row>
    <row r="399" spans="1:65" s="2" customFormat="1" ht="14.45" customHeight="1">
      <c r="A399" s="35"/>
      <c r="B399" s="36"/>
      <c r="C399" s="244" t="s">
        <v>531</v>
      </c>
      <c r="D399" s="244" t="s">
        <v>300</v>
      </c>
      <c r="E399" s="245" t="s">
        <v>532</v>
      </c>
      <c r="F399" s="246" t="s">
        <v>533</v>
      </c>
      <c r="G399" s="247" t="s">
        <v>266</v>
      </c>
      <c r="H399" s="248">
        <v>20</v>
      </c>
      <c r="I399" s="249"/>
      <c r="J399" s="250">
        <f>ROUND(I399*H399,2)</f>
        <v>0</v>
      </c>
      <c r="K399" s="246" t="s">
        <v>1</v>
      </c>
      <c r="L399" s="251"/>
      <c r="M399" s="252" t="s">
        <v>1</v>
      </c>
      <c r="N399" s="253" t="s">
        <v>41</v>
      </c>
      <c r="O399" s="72"/>
      <c r="P399" s="196">
        <f>O399*H399</f>
        <v>0</v>
      </c>
      <c r="Q399" s="196">
        <v>1</v>
      </c>
      <c r="R399" s="196">
        <f>Q399*H399</f>
        <v>20</v>
      </c>
      <c r="S399" s="196">
        <v>0</v>
      </c>
      <c r="T399" s="197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98" t="s">
        <v>186</v>
      </c>
      <c r="AT399" s="198" t="s">
        <v>300</v>
      </c>
      <c r="AU399" s="198" t="s">
        <v>86</v>
      </c>
      <c r="AY399" s="18" t="s">
        <v>133</v>
      </c>
      <c r="BE399" s="199">
        <f>IF(N399="základní",J399,0)</f>
        <v>0</v>
      </c>
      <c r="BF399" s="199">
        <f>IF(N399="snížená",J399,0)</f>
        <v>0</v>
      </c>
      <c r="BG399" s="199">
        <f>IF(N399="zákl. přenesená",J399,0)</f>
        <v>0</v>
      </c>
      <c r="BH399" s="199">
        <f>IF(N399="sníž. přenesená",J399,0)</f>
        <v>0</v>
      </c>
      <c r="BI399" s="199">
        <f>IF(N399="nulová",J399,0)</f>
        <v>0</v>
      </c>
      <c r="BJ399" s="18" t="s">
        <v>84</v>
      </c>
      <c r="BK399" s="199">
        <f>ROUND(I399*H399,2)</f>
        <v>0</v>
      </c>
      <c r="BL399" s="18" t="s">
        <v>140</v>
      </c>
      <c r="BM399" s="198" t="s">
        <v>534</v>
      </c>
    </row>
    <row r="400" spans="2:51" s="13" customFormat="1" ht="11.25">
      <c r="B400" s="200"/>
      <c r="C400" s="201"/>
      <c r="D400" s="202" t="s">
        <v>142</v>
      </c>
      <c r="E400" s="203" t="s">
        <v>1</v>
      </c>
      <c r="F400" s="204" t="s">
        <v>535</v>
      </c>
      <c r="G400" s="201"/>
      <c r="H400" s="203" t="s">
        <v>1</v>
      </c>
      <c r="I400" s="205"/>
      <c r="J400" s="201"/>
      <c r="K400" s="201"/>
      <c r="L400" s="206"/>
      <c r="M400" s="207"/>
      <c r="N400" s="208"/>
      <c r="O400" s="208"/>
      <c r="P400" s="208"/>
      <c r="Q400" s="208"/>
      <c r="R400" s="208"/>
      <c r="S400" s="208"/>
      <c r="T400" s="209"/>
      <c r="AT400" s="210" t="s">
        <v>142</v>
      </c>
      <c r="AU400" s="210" t="s">
        <v>86</v>
      </c>
      <c r="AV400" s="13" t="s">
        <v>84</v>
      </c>
      <c r="AW400" s="13" t="s">
        <v>32</v>
      </c>
      <c r="AX400" s="13" t="s">
        <v>76</v>
      </c>
      <c r="AY400" s="210" t="s">
        <v>133</v>
      </c>
    </row>
    <row r="401" spans="2:51" s="14" customFormat="1" ht="11.25">
      <c r="B401" s="211"/>
      <c r="C401" s="212"/>
      <c r="D401" s="202" t="s">
        <v>142</v>
      </c>
      <c r="E401" s="213" t="s">
        <v>1</v>
      </c>
      <c r="F401" s="214" t="s">
        <v>536</v>
      </c>
      <c r="G401" s="212"/>
      <c r="H401" s="215">
        <v>19.958</v>
      </c>
      <c r="I401" s="216"/>
      <c r="J401" s="212"/>
      <c r="K401" s="212"/>
      <c r="L401" s="217"/>
      <c r="M401" s="218"/>
      <c r="N401" s="219"/>
      <c r="O401" s="219"/>
      <c r="P401" s="219"/>
      <c r="Q401" s="219"/>
      <c r="R401" s="219"/>
      <c r="S401" s="219"/>
      <c r="T401" s="220"/>
      <c r="AT401" s="221" t="s">
        <v>142</v>
      </c>
      <c r="AU401" s="221" t="s">
        <v>86</v>
      </c>
      <c r="AV401" s="14" t="s">
        <v>86</v>
      </c>
      <c r="AW401" s="14" t="s">
        <v>32</v>
      </c>
      <c r="AX401" s="14" t="s">
        <v>76</v>
      </c>
      <c r="AY401" s="221" t="s">
        <v>133</v>
      </c>
    </row>
    <row r="402" spans="2:51" s="14" customFormat="1" ht="11.25">
      <c r="B402" s="211"/>
      <c r="C402" s="212"/>
      <c r="D402" s="202" t="s">
        <v>142</v>
      </c>
      <c r="E402" s="213" t="s">
        <v>1</v>
      </c>
      <c r="F402" s="214" t="s">
        <v>537</v>
      </c>
      <c r="G402" s="212"/>
      <c r="H402" s="215">
        <v>0.042</v>
      </c>
      <c r="I402" s="216"/>
      <c r="J402" s="212"/>
      <c r="K402" s="212"/>
      <c r="L402" s="217"/>
      <c r="M402" s="218"/>
      <c r="N402" s="219"/>
      <c r="O402" s="219"/>
      <c r="P402" s="219"/>
      <c r="Q402" s="219"/>
      <c r="R402" s="219"/>
      <c r="S402" s="219"/>
      <c r="T402" s="220"/>
      <c r="AT402" s="221" t="s">
        <v>142</v>
      </c>
      <c r="AU402" s="221" t="s">
        <v>86</v>
      </c>
      <c r="AV402" s="14" t="s">
        <v>86</v>
      </c>
      <c r="AW402" s="14" t="s">
        <v>32</v>
      </c>
      <c r="AX402" s="14" t="s">
        <v>76</v>
      </c>
      <c r="AY402" s="221" t="s">
        <v>133</v>
      </c>
    </row>
    <row r="403" spans="2:51" s="15" customFormat="1" ht="11.25">
      <c r="B403" s="222"/>
      <c r="C403" s="223"/>
      <c r="D403" s="202" t="s">
        <v>142</v>
      </c>
      <c r="E403" s="224" t="s">
        <v>1</v>
      </c>
      <c r="F403" s="225" t="s">
        <v>152</v>
      </c>
      <c r="G403" s="223"/>
      <c r="H403" s="226">
        <v>20</v>
      </c>
      <c r="I403" s="227"/>
      <c r="J403" s="223"/>
      <c r="K403" s="223"/>
      <c r="L403" s="228"/>
      <c r="M403" s="229"/>
      <c r="N403" s="230"/>
      <c r="O403" s="230"/>
      <c r="P403" s="230"/>
      <c r="Q403" s="230"/>
      <c r="R403" s="230"/>
      <c r="S403" s="230"/>
      <c r="T403" s="231"/>
      <c r="AT403" s="232" t="s">
        <v>142</v>
      </c>
      <c r="AU403" s="232" t="s">
        <v>86</v>
      </c>
      <c r="AV403" s="15" t="s">
        <v>140</v>
      </c>
      <c r="AW403" s="15" t="s">
        <v>32</v>
      </c>
      <c r="AX403" s="15" t="s">
        <v>84</v>
      </c>
      <c r="AY403" s="232" t="s">
        <v>133</v>
      </c>
    </row>
    <row r="404" spans="1:65" s="2" customFormat="1" ht="14.45" customHeight="1">
      <c r="A404" s="35"/>
      <c r="B404" s="36"/>
      <c r="C404" s="187" t="s">
        <v>538</v>
      </c>
      <c r="D404" s="187" t="s">
        <v>135</v>
      </c>
      <c r="E404" s="188" t="s">
        <v>539</v>
      </c>
      <c r="F404" s="189" t="s">
        <v>540</v>
      </c>
      <c r="G404" s="190" t="s">
        <v>138</v>
      </c>
      <c r="H404" s="191">
        <v>25</v>
      </c>
      <c r="I404" s="192"/>
      <c r="J404" s="193">
        <f>ROUND(I404*H404,2)</f>
        <v>0</v>
      </c>
      <c r="K404" s="189" t="s">
        <v>139</v>
      </c>
      <c r="L404" s="40"/>
      <c r="M404" s="194" t="s">
        <v>1</v>
      </c>
      <c r="N404" s="195" t="s">
        <v>41</v>
      </c>
      <c r="O404" s="72"/>
      <c r="P404" s="196">
        <f>O404*H404</f>
        <v>0</v>
      </c>
      <c r="Q404" s="196">
        <v>0</v>
      </c>
      <c r="R404" s="196">
        <f>Q404*H404</f>
        <v>0</v>
      </c>
      <c r="S404" s="196">
        <v>0</v>
      </c>
      <c r="T404" s="197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8" t="s">
        <v>140</v>
      </c>
      <c r="AT404" s="198" t="s">
        <v>135</v>
      </c>
      <c r="AU404" s="198" t="s">
        <v>86</v>
      </c>
      <c r="AY404" s="18" t="s">
        <v>133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8" t="s">
        <v>84</v>
      </c>
      <c r="BK404" s="199">
        <f>ROUND(I404*H404,2)</f>
        <v>0</v>
      </c>
      <c r="BL404" s="18" t="s">
        <v>140</v>
      </c>
      <c r="BM404" s="198" t="s">
        <v>541</v>
      </c>
    </row>
    <row r="405" spans="2:51" s="13" customFormat="1" ht="11.25">
      <c r="B405" s="200"/>
      <c r="C405" s="201"/>
      <c r="D405" s="202" t="s">
        <v>142</v>
      </c>
      <c r="E405" s="203" t="s">
        <v>1</v>
      </c>
      <c r="F405" s="204" t="s">
        <v>542</v>
      </c>
      <c r="G405" s="201"/>
      <c r="H405" s="203" t="s">
        <v>1</v>
      </c>
      <c r="I405" s="205"/>
      <c r="J405" s="201"/>
      <c r="K405" s="201"/>
      <c r="L405" s="206"/>
      <c r="M405" s="207"/>
      <c r="N405" s="208"/>
      <c r="O405" s="208"/>
      <c r="P405" s="208"/>
      <c r="Q405" s="208"/>
      <c r="R405" s="208"/>
      <c r="S405" s="208"/>
      <c r="T405" s="209"/>
      <c r="AT405" s="210" t="s">
        <v>142</v>
      </c>
      <c r="AU405" s="210" t="s">
        <v>86</v>
      </c>
      <c r="AV405" s="13" t="s">
        <v>84</v>
      </c>
      <c r="AW405" s="13" t="s">
        <v>32</v>
      </c>
      <c r="AX405" s="13" t="s">
        <v>76</v>
      </c>
      <c r="AY405" s="210" t="s">
        <v>133</v>
      </c>
    </row>
    <row r="406" spans="2:51" s="14" customFormat="1" ht="11.25">
      <c r="B406" s="211"/>
      <c r="C406" s="212"/>
      <c r="D406" s="202" t="s">
        <v>142</v>
      </c>
      <c r="E406" s="213" t="s">
        <v>1</v>
      </c>
      <c r="F406" s="214" t="s">
        <v>543</v>
      </c>
      <c r="G406" s="212"/>
      <c r="H406" s="215">
        <v>25</v>
      </c>
      <c r="I406" s="216"/>
      <c r="J406" s="212"/>
      <c r="K406" s="212"/>
      <c r="L406" s="217"/>
      <c r="M406" s="218"/>
      <c r="N406" s="219"/>
      <c r="O406" s="219"/>
      <c r="P406" s="219"/>
      <c r="Q406" s="219"/>
      <c r="R406" s="219"/>
      <c r="S406" s="219"/>
      <c r="T406" s="220"/>
      <c r="AT406" s="221" t="s">
        <v>142</v>
      </c>
      <c r="AU406" s="221" t="s">
        <v>86</v>
      </c>
      <c r="AV406" s="14" t="s">
        <v>86</v>
      </c>
      <c r="AW406" s="14" t="s">
        <v>32</v>
      </c>
      <c r="AX406" s="14" t="s">
        <v>84</v>
      </c>
      <c r="AY406" s="221" t="s">
        <v>133</v>
      </c>
    </row>
    <row r="407" spans="1:65" s="2" customFormat="1" ht="14.45" customHeight="1">
      <c r="A407" s="35"/>
      <c r="B407" s="36"/>
      <c r="C407" s="187" t="s">
        <v>544</v>
      </c>
      <c r="D407" s="187" t="s">
        <v>135</v>
      </c>
      <c r="E407" s="188" t="s">
        <v>545</v>
      </c>
      <c r="F407" s="189" t="s">
        <v>546</v>
      </c>
      <c r="G407" s="190" t="s">
        <v>207</v>
      </c>
      <c r="H407" s="191">
        <v>80</v>
      </c>
      <c r="I407" s="192"/>
      <c r="J407" s="193">
        <f>ROUND(I407*H407,2)</f>
        <v>0</v>
      </c>
      <c r="K407" s="189" t="s">
        <v>1</v>
      </c>
      <c r="L407" s="40"/>
      <c r="M407" s="194" t="s">
        <v>1</v>
      </c>
      <c r="N407" s="195" t="s">
        <v>41</v>
      </c>
      <c r="O407" s="72"/>
      <c r="P407" s="196">
        <f>O407*H407</f>
        <v>0</v>
      </c>
      <c r="Q407" s="196">
        <v>0.07011</v>
      </c>
      <c r="R407" s="196">
        <f>Q407*H407</f>
        <v>5.6088000000000005</v>
      </c>
      <c r="S407" s="196">
        <v>0</v>
      </c>
      <c r="T407" s="197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98" t="s">
        <v>140</v>
      </c>
      <c r="AT407" s="198" t="s">
        <v>135</v>
      </c>
      <c r="AU407" s="198" t="s">
        <v>86</v>
      </c>
      <c r="AY407" s="18" t="s">
        <v>133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8" t="s">
        <v>84</v>
      </c>
      <c r="BK407" s="199">
        <f>ROUND(I407*H407,2)</f>
        <v>0</v>
      </c>
      <c r="BL407" s="18" t="s">
        <v>140</v>
      </c>
      <c r="BM407" s="198" t="s">
        <v>547</v>
      </c>
    </row>
    <row r="408" spans="2:51" s="13" customFormat="1" ht="11.25">
      <c r="B408" s="200"/>
      <c r="C408" s="201"/>
      <c r="D408" s="202" t="s">
        <v>142</v>
      </c>
      <c r="E408" s="203" t="s">
        <v>1</v>
      </c>
      <c r="F408" s="204" t="s">
        <v>548</v>
      </c>
      <c r="G408" s="201"/>
      <c r="H408" s="203" t="s">
        <v>1</v>
      </c>
      <c r="I408" s="205"/>
      <c r="J408" s="201"/>
      <c r="K408" s="201"/>
      <c r="L408" s="206"/>
      <c r="M408" s="207"/>
      <c r="N408" s="208"/>
      <c r="O408" s="208"/>
      <c r="P408" s="208"/>
      <c r="Q408" s="208"/>
      <c r="R408" s="208"/>
      <c r="S408" s="208"/>
      <c r="T408" s="209"/>
      <c r="AT408" s="210" t="s">
        <v>142</v>
      </c>
      <c r="AU408" s="210" t="s">
        <v>86</v>
      </c>
      <c r="AV408" s="13" t="s">
        <v>84</v>
      </c>
      <c r="AW408" s="13" t="s">
        <v>32</v>
      </c>
      <c r="AX408" s="13" t="s">
        <v>76</v>
      </c>
      <c r="AY408" s="210" t="s">
        <v>133</v>
      </c>
    </row>
    <row r="409" spans="2:51" s="14" customFormat="1" ht="11.25">
      <c r="B409" s="211"/>
      <c r="C409" s="212"/>
      <c r="D409" s="202" t="s">
        <v>142</v>
      </c>
      <c r="E409" s="213" t="s">
        <v>1</v>
      </c>
      <c r="F409" s="214" t="s">
        <v>549</v>
      </c>
      <c r="G409" s="212"/>
      <c r="H409" s="215">
        <v>80</v>
      </c>
      <c r="I409" s="216"/>
      <c r="J409" s="212"/>
      <c r="K409" s="212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142</v>
      </c>
      <c r="AU409" s="221" t="s">
        <v>86</v>
      </c>
      <c r="AV409" s="14" t="s">
        <v>86</v>
      </c>
      <c r="AW409" s="14" t="s">
        <v>32</v>
      </c>
      <c r="AX409" s="14" t="s">
        <v>84</v>
      </c>
      <c r="AY409" s="221" t="s">
        <v>133</v>
      </c>
    </row>
    <row r="410" spans="2:63" s="12" customFormat="1" ht="22.9" customHeight="1">
      <c r="B410" s="171"/>
      <c r="C410" s="172"/>
      <c r="D410" s="173" t="s">
        <v>75</v>
      </c>
      <c r="E410" s="185" t="s">
        <v>186</v>
      </c>
      <c r="F410" s="185" t="s">
        <v>550</v>
      </c>
      <c r="G410" s="172"/>
      <c r="H410" s="172"/>
      <c r="I410" s="175"/>
      <c r="J410" s="186">
        <f>BK410</f>
        <v>0</v>
      </c>
      <c r="K410" s="172"/>
      <c r="L410" s="177"/>
      <c r="M410" s="178"/>
      <c r="N410" s="179"/>
      <c r="O410" s="179"/>
      <c r="P410" s="180">
        <f>SUM(P411:P458)</f>
        <v>0</v>
      </c>
      <c r="Q410" s="179"/>
      <c r="R410" s="180">
        <f>SUM(R411:R458)</f>
        <v>16.86961</v>
      </c>
      <c r="S410" s="179"/>
      <c r="T410" s="181">
        <f>SUM(T411:T458)</f>
        <v>0</v>
      </c>
      <c r="AR410" s="182" t="s">
        <v>84</v>
      </c>
      <c r="AT410" s="183" t="s">
        <v>75</v>
      </c>
      <c r="AU410" s="183" t="s">
        <v>84</v>
      </c>
      <c r="AY410" s="182" t="s">
        <v>133</v>
      </c>
      <c r="BK410" s="184">
        <f>SUM(BK411:BK458)</f>
        <v>0</v>
      </c>
    </row>
    <row r="411" spans="1:65" s="2" customFormat="1" ht="24.2" customHeight="1">
      <c r="A411" s="35"/>
      <c r="B411" s="36"/>
      <c r="C411" s="187" t="s">
        <v>551</v>
      </c>
      <c r="D411" s="187" t="s">
        <v>135</v>
      </c>
      <c r="E411" s="188" t="s">
        <v>552</v>
      </c>
      <c r="F411" s="189" t="s">
        <v>553</v>
      </c>
      <c r="G411" s="190" t="s">
        <v>382</v>
      </c>
      <c r="H411" s="191">
        <v>65</v>
      </c>
      <c r="I411" s="192"/>
      <c r="J411" s="193">
        <f>ROUND(I411*H411,2)</f>
        <v>0</v>
      </c>
      <c r="K411" s="189" t="s">
        <v>139</v>
      </c>
      <c r="L411" s="40"/>
      <c r="M411" s="194" t="s">
        <v>1</v>
      </c>
      <c r="N411" s="195" t="s">
        <v>41</v>
      </c>
      <c r="O411" s="72"/>
      <c r="P411" s="196">
        <f>O411*H411</f>
        <v>0</v>
      </c>
      <c r="Q411" s="196">
        <v>0.00276</v>
      </c>
      <c r="R411" s="196">
        <f>Q411*H411</f>
        <v>0.1794</v>
      </c>
      <c r="S411" s="196">
        <v>0</v>
      </c>
      <c r="T411" s="197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8" t="s">
        <v>140</v>
      </c>
      <c r="AT411" s="198" t="s">
        <v>135</v>
      </c>
      <c r="AU411" s="198" t="s">
        <v>86</v>
      </c>
      <c r="AY411" s="18" t="s">
        <v>133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8" t="s">
        <v>84</v>
      </c>
      <c r="BK411" s="199">
        <f>ROUND(I411*H411,2)</f>
        <v>0</v>
      </c>
      <c r="BL411" s="18" t="s">
        <v>140</v>
      </c>
      <c r="BM411" s="198" t="s">
        <v>554</v>
      </c>
    </row>
    <row r="412" spans="2:51" s="13" customFormat="1" ht="11.25">
      <c r="B412" s="200"/>
      <c r="C412" s="201"/>
      <c r="D412" s="202" t="s">
        <v>142</v>
      </c>
      <c r="E412" s="203" t="s">
        <v>1</v>
      </c>
      <c r="F412" s="204" t="s">
        <v>555</v>
      </c>
      <c r="G412" s="201"/>
      <c r="H412" s="203" t="s">
        <v>1</v>
      </c>
      <c r="I412" s="205"/>
      <c r="J412" s="201"/>
      <c r="K412" s="201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142</v>
      </c>
      <c r="AU412" s="210" t="s">
        <v>86</v>
      </c>
      <c r="AV412" s="13" t="s">
        <v>84</v>
      </c>
      <c r="AW412" s="13" t="s">
        <v>32</v>
      </c>
      <c r="AX412" s="13" t="s">
        <v>76</v>
      </c>
      <c r="AY412" s="210" t="s">
        <v>133</v>
      </c>
    </row>
    <row r="413" spans="2:51" s="14" customFormat="1" ht="11.25">
      <c r="B413" s="211"/>
      <c r="C413" s="212"/>
      <c r="D413" s="202" t="s">
        <v>142</v>
      </c>
      <c r="E413" s="213" t="s">
        <v>1</v>
      </c>
      <c r="F413" s="214" t="s">
        <v>556</v>
      </c>
      <c r="G413" s="212"/>
      <c r="H413" s="215">
        <v>65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142</v>
      </c>
      <c r="AU413" s="221" t="s">
        <v>86</v>
      </c>
      <c r="AV413" s="14" t="s">
        <v>86</v>
      </c>
      <c r="AW413" s="14" t="s">
        <v>32</v>
      </c>
      <c r="AX413" s="14" t="s">
        <v>84</v>
      </c>
      <c r="AY413" s="221" t="s">
        <v>133</v>
      </c>
    </row>
    <row r="414" spans="1:65" s="2" customFormat="1" ht="37.9" customHeight="1">
      <c r="A414" s="35"/>
      <c r="B414" s="36"/>
      <c r="C414" s="187" t="s">
        <v>557</v>
      </c>
      <c r="D414" s="187" t="s">
        <v>135</v>
      </c>
      <c r="E414" s="188" t="s">
        <v>558</v>
      </c>
      <c r="F414" s="189" t="s">
        <v>559</v>
      </c>
      <c r="G414" s="190" t="s">
        <v>382</v>
      </c>
      <c r="H414" s="191">
        <v>65</v>
      </c>
      <c r="I414" s="192"/>
      <c r="J414" s="193">
        <f>ROUND(I414*H414,2)</f>
        <v>0</v>
      </c>
      <c r="K414" s="189" t="s">
        <v>1</v>
      </c>
      <c r="L414" s="40"/>
      <c r="M414" s="194" t="s">
        <v>1</v>
      </c>
      <c r="N414" s="195" t="s">
        <v>41</v>
      </c>
      <c r="O414" s="72"/>
      <c r="P414" s="196">
        <f>O414*H414</f>
        <v>0</v>
      </c>
      <c r="Q414" s="196">
        <v>0</v>
      </c>
      <c r="R414" s="196">
        <f>Q414*H414</f>
        <v>0</v>
      </c>
      <c r="S414" s="196">
        <v>0</v>
      </c>
      <c r="T414" s="197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98" t="s">
        <v>140</v>
      </c>
      <c r="AT414" s="198" t="s">
        <v>135</v>
      </c>
      <c r="AU414" s="198" t="s">
        <v>86</v>
      </c>
      <c r="AY414" s="18" t="s">
        <v>133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8" t="s">
        <v>84</v>
      </c>
      <c r="BK414" s="199">
        <f>ROUND(I414*H414,2)</f>
        <v>0</v>
      </c>
      <c r="BL414" s="18" t="s">
        <v>140</v>
      </c>
      <c r="BM414" s="198" t="s">
        <v>560</v>
      </c>
    </row>
    <row r="415" spans="2:51" s="13" customFormat="1" ht="22.5">
      <c r="B415" s="200"/>
      <c r="C415" s="201"/>
      <c r="D415" s="202" t="s">
        <v>142</v>
      </c>
      <c r="E415" s="203" t="s">
        <v>1</v>
      </c>
      <c r="F415" s="204" t="s">
        <v>561</v>
      </c>
      <c r="G415" s="201"/>
      <c r="H415" s="203" t="s">
        <v>1</v>
      </c>
      <c r="I415" s="205"/>
      <c r="J415" s="201"/>
      <c r="K415" s="201"/>
      <c r="L415" s="206"/>
      <c r="M415" s="207"/>
      <c r="N415" s="208"/>
      <c r="O415" s="208"/>
      <c r="P415" s="208"/>
      <c r="Q415" s="208"/>
      <c r="R415" s="208"/>
      <c r="S415" s="208"/>
      <c r="T415" s="209"/>
      <c r="AT415" s="210" t="s">
        <v>142</v>
      </c>
      <c r="AU415" s="210" t="s">
        <v>86</v>
      </c>
      <c r="AV415" s="13" t="s">
        <v>84</v>
      </c>
      <c r="AW415" s="13" t="s">
        <v>32</v>
      </c>
      <c r="AX415" s="13" t="s">
        <v>76</v>
      </c>
      <c r="AY415" s="210" t="s">
        <v>133</v>
      </c>
    </row>
    <row r="416" spans="2:51" s="14" customFormat="1" ht="11.25">
      <c r="B416" s="211"/>
      <c r="C416" s="212"/>
      <c r="D416" s="202" t="s">
        <v>142</v>
      </c>
      <c r="E416" s="213" t="s">
        <v>1</v>
      </c>
      <c r="F416" s="214" t="s">
        <v>556</v>
      </c>
      <c r="G416" s="212"/>
      <c r="H416" s="215">
        <v>65</v>
      </c>
      <c r="I416" s="216"/>
      <c r="J416" s="212"/>
      <c r="K416" s="212"/>
      <c r="L416" s="217"/>
      <c r="M416" s="218"/>
      <c r="N416" s="219"/>
      <c r="O416" s="219"/>
      <c r="P416" s="219"/>
      <c r="Q416" s="219"/>
      <c r="R416" s="219"/>
      <c r="S416" s="219"/>
      <c r="T416" s="220"/>
      <c r="AT416" s="221" t="s">
        <v>142</v>
      </c>
      <c r="AU416" s="221" t="s">
        <v>86</v>
      </c>
      <c r="AV416" s="14" t="s">
        <v>86</v>
      </c>
      <c r="AW416" s="14" t="s">
        <v>32</v>
      </c>
      <c r="AX416" s="14" t="s">
        <v>84</v>
      </c>
      <c r="AY416" s="221" t="s">
        <v>133</v>
      </c>
    </row>
    <row r="417" spans="1:65" s="2" customFormat="1" ht="24.2" customHeight="1">
      <c r="A417" s="35"/>
      <c r="B417" s="36"/>
      <c r="C417" s="187" t="s">
        <v>562</v>
      </c>
      <c r="D417" s="187" t="s">
        <v>135</v>
      </c>
      <c r="E417" s="188" t="s">
        <v>563</v>
      </c>
      <c r="F417" s="189" t="s">
        <v>564</v>
      </c>
      <c r="G417" s="190" t="s">
        <v>565</v>
      </c>
      <c r="H417" s="191">
        <v>8</v>
      </c>
      <c r="I417" s="192"/>
      <c r="J417" s="193">
        <f>ROUND(I417*H417,2)</f>
        <v>0</v>
      </c>
      <c r="K417" s="189" t="s">
        <v>139</v>
      </c>
      <c r="L417" s="40"/>
      <c r="M417" s="194" t="s">
        <v>1</v>
      </c>
      <c r="N417" s="195" t="s">
        <v>41</v>
      </c>
      <c r="O417" s="72"/>
      <c r="P417" s="196">
        <f>O417*H417</f>
        <v>0</v>
      </c>
      <c r="Q417" s="196">
        <v>0.0001</v>
      </c>
      <c r="R417" s="196">
        <f>Q417*H417</f>
        <v>0.0008</v>
      </c>
      <c r="S417" s="196">
        <v>0</v>
      </c>
      <c r="T417" s="197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98" t="s">
        <v>140</v>
      </c>
      <c r="AT417" s="198" t="s">
        <v>135</v>
      </c>
      <c r="AU417" s="198" t="s">
        <v>86</v>
      </c>
      <c r="AY417" s="18" t="s">
        <v>133</v>
      </c>
      <c r="BE417" s="199">
        <f>IF(N417="základní",J417,0)</f>
        <v>0</v>
      </c>
      <c r="BF417" s="199">
        <f>IF(N417="snížená",J417,0)</f>
        <v>0</v>
      </c>
      <c r="BG417" s="199">
        <f>IF(N417="zákl. přenesená",J417,0)</f>
        <v>0</v>
      </c>
      <c r="BH417" s="199">
        <f>IF(N417="sníž. přenesená",J417,0)</f>
        <v>0</v>
      </c>
      <c r="BI417" s="199">
        <f>IF(N417="nulová",J417,0)</f>
        <v>0</v>
      </c>
      <c r="BJ417" s="18" t="s">
        <v>84</v>
      </c>
      <c r="BK417" s="199">
        <f>ROUND(I417*H417,2)</f>
        <v>0</v>
      </c>
      <c r="BL417" s="18" t="s">
        <v>140</v>
      </c>
      <c r="BM417" s="198" t="s">
        <v>566</v>
      </c>
    </row>
    <row r="418" spans="1:65" s="2" customFormat="1" ht="24.2" customHeight="1">
      <c r="A418" s="35"/>
      <c r="B418" s="36"/>
      <c r="C418" s="187" t="s">
        <v>567</v>
      </c>
      <c r="D418" s="187" t="s">
        <v>135</v>
      </c>
      <c r="E418" s="188" t="s">
        <v>568</v>
      </c>
      <c r="F418" s="189" t="s">
        <v>569</v>
      </c>
      <c r="G418" s="190" t="s">
        <v>570</v>
      </c>
      <c r="H418" s="191">
        <v>1</v>
      </c>
      <c r="I418" s="192"/>
      <c r="J418" s="193">
        <f>ROUND(I418*H418,2)</f>
        <v>0</v>
      </c>
      <c r="K418" s="189" t="s">
        <v>139</v>
      </c>
      <c r="L418" s="40"/>
      <c r="M418" s="194" t="s">
        <v>1</v>
      </c>
      <c r="N418" s="195" t="s">
        <v>41</v>
      </c>
      <c r="O418" s="72"/>
      <c r="P418" s="196">
        <f>O418*H418</f>
        <v>0</v>
      </c>
      <c r="Q418" s="196">
        <v>0.3409</v>
      </c>
      <c r="R418" s="196">
        <f>Q418*H418</f>
        <v>0.3409</v>
      </c>
      <c r="S418" s="196">
        <v>0</v>
      </c>
      <c r="T418" s="197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98" t="s">
        <v>140</v>
      </c>
      <c r="AT418" s="198" t="s">
        <v>135</v>
      </c>
      <c r="AU418" s="198" t="s">
        <v>86</v>
      </c>
      <c r="AY418" s="18" t="s">
        <v>133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8" t="s">
        <v>84</v>
      </c>
      <c r="BK418" s="199">
        <f>ROUND(I418*H418,2)</f>
        <v>0</v>
      </c>
      <c r="BL418" s="18" t="s">
        <v>140</v>
      </c>
      <c r="BM418" s="198" t="s">
        <v>571</v>
      </c>
    </row>
    <row r="419" spans="2:51" s="13" customFormat="1" ht="11.25">
      <c r="B419" s="200"/>
      <c r="C419" s="201"/>
      <c r="D419" s="202" t="s">
        <v>142</v>
      </c>
      <c r="E419" s="203" t="s">
        <v>1</v>
      </c>
      <c r="F419" s="204" t="s">
        <v>572</v>
      </c>
      <c r="G419" s="201"/>
      <c r="H419" s="203" t="s">
        <v>1</v>
      </c>
      <c r="I419" s="205"/>
      <c r="J419" s="201"/>
      <c r="K419" s="201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142</v>
      </c>
      <c r="AU419" s="210" t="s">
        <v>86</v>
      </c>
      <c r="AV419" s="13" t="s">
        <v>84</v>
      </c>
      <c r="AW419" s="13" t="s">
        <v>32</v>
      </c>
      <c r="AX419" s="13" t="s">
        <v>76</v>
      </c>
      <c r="AY419" s="210" t="s">
        <v>133</v>
      </c>
    </row>
    <row r="420" spans="2:51" s="14" customFormat="1" ht="11.25">
      <c r="B420" s="211"/>
      <c r="C420" s="212"/>
      <c r="D420" s="202" t="s">
        <v>142</v>
      </c>
      <c r="E420" s="213" t="s">
        <v>1</v>
      </c>
      <c r="F420" s="214" t="s">
        <v>84</v>
      </c>
      <c r="G420" s="212"/>
      <c r="H420" s="215">
        <v>1</v>
      </c>
      <c r="I420" s="216"/>
      <c r="J420" s="212"/>
      <c r="K420" s="212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142</v>
      </c>
      <c r="AU420" s="221" t="s">
        <v>86</v>
      </c>
      <c r="AV420" s="14" t="s">
        <v>86</v>
      </c>
      <c r="AW420" s="14" t="s">
        <v>32</v>
      </c>
      <c r="AX420" s="14" t="s">
        <v>84</v>
      </c>
      <c r="AY420" s="221" t="s">
        <v>133</v>
      </c>
    </row>
    <row r="421" spans="1:65" s="2" customFormat="1" ht="24.2" customHeight="1">
      <c r="A421" s="35"/>
      <c r="B421" s="36"/>
      <c r="C421" s="187" t="s">
        <v>573</v>
      </c>
      <c r="D421" s="187" t="s">
        <v>135</v>
      </c>
      <c r="E421" s="188" t="s">
        <v>574</v>
      </c>
      <c r="F421" s="189" t="s">
        <v>575</v>
      </c>
      <c r="G421" s="190" t="s">
        <v>570</v>
      </c>
      <c r="H421" s="191">
        <v>1</v>
      </c>
      <c r="I421" s="192"/>
      <c r="J421" s="193">
        <f>ROUND(I421*H421,2)</f>
        <v>0</v>
      </c>
      <c r="K421" s="189" t="s">
        <v>139</v>
      </c>
      <c r="L421" s="40"/>
      <c r="M421" s="194" t="s">
        <v>1</v>
      </c>
      <c r="N421" s="195" t="s">
        <v>41</v>
      </c>
      <c r="O421" s="72"/>
      <c r="P421" s="196">
        <f>O421*H421</f>
        <v>0</v>
      </c>
      <c r="Q421" s="196">
        <v>0.21734</v>
      </c>
      <c r="R421" s="196">
        <f>Q421*H421</f>
        <v>0.21734</v>
      </c>
      <c r="S421" s="196">
        <v>0</v>
      </c>
      <c r="T421" s="197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98" t="s">
        <v>140</v>
      </c>
      <c r="AT421" s="198" t="s">
        <v>135</v>
      </c>
      <c r="AU421" s="198" t="s">
        <v>86</v>
      </c>
      <c r="AY421" s="18" t="s">
        <v>133</v>
      </c>
      <c r="BE421" s="199">
        <f>IF(N421="základní",J421,0)</f>
        <v>0</v>
      </c>
      <c r="BF421" s="199">
        <f>IF(N421="snížená",J421,0)</f>
        <v>0</v>
      </c>
      <c r="BG421" s="199">
        <f>IF(N421="zákl. přenesená",J421,0)</f>
        <v>0</v>
      </c>
      <c r="BH421" s="199">
        <f>IF(N421="sníž. přenesená",J421,0)</f>
        <v>0</v>
      </c>
      <c r="BI421" s="199">
        <f>IF(N421="nulová",J421,0)</f>
        <v>0</v>
      </c>
      <c r="BJ421" s="18" t="s">
        <v>84</v>
      </c>
      <c r="BK421" s="199">
        <f>ROUND(I421*H421,2)</f>
        <v>0</v>
      </c>
      <c r="BL421" s="18" t="s">
        <v>140</v>
      </c>
      <c r="BM421" s="198" t="s">
        <v>576</v>
      </c>
    </row>
    <row r="422" spans="2:51" s="13" customFormat="1" ht="11.25">
      <c r="B422" s="200"/>
      <c r="C422" s="201"/>
      <c r="D422" s="202" t="s">
        <v>142</v>
      </c>
      <c r="E422" s="203" t="s">
        <v>1</v>
      </c>
      <c r="F422" s="204" t="s">
        <v>577</v>
      </c>
      <c r="G422" s="201"/>
      <c r="H422" s="203" t="s">
        <v>1</v>
      </c>
      <c r="I422" s="205"/>
      <c r="J422" s="201"/>
      <c r="K422" s="201"/>
      <c r="L422" s="206"/>
      <c r="M422" s="207"/>
      <c r="N422" s="208"/>
      <c r="O422" s="208"/>
      <c r="P422" s="208"/>
      <c r="Q422" s="208"/>
      <c r="R422" s="208"/>
      <c r="S422" s="208"/>
      <c r="T422" s="209"/>
      <c r="AT422" s="210" t="s">
        <v>142</v>
      </c>
      <c r="AU422" s="210" t="s">
        <v>86</v>
      </c>
      <c r="AV422" s="13" t="s">
        <v>84</v>
      </c>
      <c r="AW422" s="13" t="s">
        <v>32</v>
      </c>
      <c r="AX422" s="13" t="s">
        <v>76</v>
      </c>
      <c r="AY422" s="210" t="s">
        <v>133</v>
      </c>
    </row>
    <row r="423" spans="2:51" s="14" customFormat="1" ht="11.25">
      <c r="B423" s="211"/>
      <c r="C423" s="212"/>
      <c r="D423" s="202" t="s">
        <v>142</v>
      </c>
      <c r="E423" s="213" t="s">
        <v>1</v>
      </c>
      <c r="F423" s="214" t="s">
        <v>84</v>
      </c>
      <c r="G423" s="212"/>
      <c r="H423" s="215">
        <v>1</v>
      </c>
      <c r="I423" s="216"/>
      <c r="J423" s="212"/>
      <c r="K423" s="212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142</v>
      </c>
      <c r="AU423" s="221" t="s">
        <v>86</v>
      </c>
      <c r="AV423" s="14" t="s">
        <v>86</v>
      </c>
      <c r="AW423" s="14" t="s">
        <v>32</v>
      </c>
      <c r="AX423" s="14" t="s">
        <v>84</v>
      </c>
      <c r="AY423" s="221" t="s">
        <v>133</v>
      </c>
    </row>
    <row r="424" spans="1:65" s="2" customFormat="1" ht="24.2" customHeight="1">
      <c r="A424" s="35"/>
      <c r="B424" s="36"/>
      <c r="C424" s="244" t="s">
        <v>578</v>
      </c>
      <c r="D424" s="244" t="s">
        <v>300</v>
      </c>
      <c r="E424" s="245" t="s">
        <v>579</v>
      </c>
      <c r="F424" s="246" t="s">
        <v>580</v>
      </c>
      <c r="G424" s="247" t="s">
        <v>570</v>
      </c>
      <c r="H424" s="248">
        <v>1</v>
      </c>
      <c r="I424" s="249"/>
      <c r="J424" s="250">
        <f>ROUND(I424*H424,2)</f>
        <v>0</v>
      </c>
      <c r="K424" s="246" t="s">
        <v>1</v>
      </c>
      <c r="L424" s="251"/>
      <c r="M424" s="252" t="s">
        <v>1</v>
      </c>
      <c r="N424" s="253" t="s">
        <v>41</v>
      </c>
      <c r="O424" s="72"/>
      <c r="P424" s="196">
        <f>O424*H424</f>
        <v>0</v>
      </c>
      <c r="Q424" s="196">
        <v>0.42</v>
      </c>
      <c r="R424" s="196">
        <f>Q424*H424</f>
        <v>0.42</v>
      </c>
      <c r="S424" s="196">
        <v>0</v>
      </c>
      <c r="T424" s="197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98" t="s">
        <v>186</v>
      </c>
      <c r="AT424" s="198" t="s">
        <v>300</v>
      </c>
      <c r="AU424" s="198" t="s">
        <v>86</v>
      </c>
      <c r="AY424" s="18" t="s">
        <v>133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18" t="s">
        <v>84</v>
      </c>
      <c r="BK424" s="199">
        <f>ROUND(I424*H424,2)</f>
        <v>0</v>
      </c>
      <c r="BL424" s="18" t="s">
        <v>140</v>
      </c>
      <c r="BM424" s="198" t="s">
        <v>581</v>
      </c>
    </row>
    <row r="425" spans="2:51" s="13" customFormat="1" ht="11.25">
      <c r="B425" s="200"/>
      <c r="C425" s="201"/>
      <c r="D425" s="202" t="s">
        <v>142</v>
      </c>
      <c r="E425" s="203" t="s">
        <v>1</v>
      </c>
      <c r="F425" s="204" t="s">
        <v>582</v>
      </c>
      <c r="G425" s="201"/>
      <c r="H425" s="203" t="s">
        <v>1</v>
      </c>
      <c r="I425" s="205"/>
      <c r="J425" s="201"/>
      <c r="K425" s="201"/>
      <c r="L425" s="206"/>
      <c r="M425" s="207"/>
      <c r="N425" s="208"/>
      <c r="O425" s="208"/>
      <c r="P425" s="208"/>
      <c r="Q425" s="208"/>
      <c r="R425" s="208"/>
      <c r="S425" s="208"/>
      <c r="T425" s="209"/>
      <c r="AT425" s="210" t="s">
        <v>142</v>
      </c>
      <c r="AU425" s="210" t="s">
        <v>86</v>
      </c>
      <c r="AV425" s="13" t="s">
        <v>84</v>
      </c>
      <c r="AW425" s="13" t="s">
        <v>32</v>
      </c>
      <c r="AX425" s="13" t="s">
        <v>76</v>
      </c>
      <c r="AY425" s="210" t="s">
        <v>133</v>
      </c>
    </row>
    <row r="426" spans="2:51" s="14" customFormat="1" ht="11.25">
      <c r="B426" s="211"/>
      <c r="C426" s="212"/>
      <c r="D426" s="202" t="s">
        <v>142</v>
      </c>
      <c r="E426" s="213" t="s">
        <v>1</v>
      </c>
      <c r="F426" s="214" t="s">
        <v>84</v>
      </c>
      <c r="G426" s="212"/>
      <c r="H426" s="215">
        <v>1</v>
      </c>
      <c r="I426" s="216"/>
      <c r="J426" s="212"/>
      <c r="K426" s="212"/>
      <c r="L426" s="217"/>
      <c r="M426" s="218"/>
      <c r="N426" s="219"/>
      <c r="O426" s="219"/>
      <c r="P426" s="219"/>
      <c r="Q426" s="219"/>
      <c r="R426" s="219"/>
      <c r="S426" s="219"/>
      <c r="T426" s="220"/>
      <c r="AT426" s="221" t="s">
        <v>142</v>
      </c>
      <c r="AU426" s="221" t="s">
        <v>86</v>
      </c>
      <c r="AV426" s="14" t="s">
        <v>86</v>
      </c>
      <c r="AW426" s="14" t="s">
        <v>32</v>
      </c>
      <c r="AX426" s="14" t="s">
        <v>84</v>
      </c>
      <c r="AY426" s="221" t="s">
        <v>133</v>
      </c>
    </row>
    <row r="427" spans="1:65" s="2" customFormat="1" ht="14.45" customHeight="1">
      <c r="A427" s="35"/>
      <c r="B427" s="36"/>
      <c r="C427" s="244" t="s">
        <v>583</v>
      </c>
      <c r="D427" s="244" t="s">
        <v>300</v>
      </c>
      <c r="E427" s="245" t="s">
        <v>584</v>
      </c>
      <c r="F427" s="246" t="s">
        <v>585</v>
      </c>
      <c r="G427" s="247" t="s">
        <v>570</v>
      </c>
      <c r="H427" s="248">
        <v>1</v>
      </c>
      <c r="I427" s="249"/>
      <c r="J427" s="250">
        <f>ROUND(I427*H427,2)</f>
        <v>0</v>
      </c>
      <c r="K427" s="246" t="s">
        <v>139</v>
      </c>
      <c r="L427" s="251"/>
      <c r="M427" s="252" t="s">
        <v>1</v>
      </c>
      <c r="N427" s="253" t="s">
        <v>41</v>
      </c>
      <c r="O427" s="72"/>
      <c r="P427" s="196">
        <f>O427*H427</f>
        <v>0</v>
      </c>
      <c r="Q427" s="196">
        <v>0.06</v>
      </c>
      <c r="R427" s="196">
        <f>Q427*H427</f>
        <v>0.06</v>
      </c>
      <c r="S427" s="196">
        <v>0</v>
      </c>
      <c r="T427" s="197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98" t="s">
        <v>186</v>
      </c>
      <c r="AT427" s="198" t="s">
        <v>300</v>
      </c>
      <c r="AU427" s="198" t="s">
        <v>86</v>
      </c>
      <c r="AY427" s="18" t="s">
        <v>133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18" t="s">
        <v>84</v>
      </c>
      <c r="BK427" s="199">
        <f>ROUND(I427*H427,2)</f>
        <v>0</v>
      </c>
      <c r="BL427" s="18" t="s">
        <v>140</v>
      </c>
      <c r="BM427" s="198" t="s">
        <v>586</v>
      </c>
    </row>
    <row r="428" spans="2:51" s="13" customFormat="1" ht="11.25">
      <c r="B428" s="200"/>
      <c r="C428" s="201"/>
      <c r="D428" s="202" t="s">
        <v>142</v>
      </c>
      <c r="E428" s="203" t="s">
        <v>1</v>
      </c>
      <c r="F428" s="204" t="s">
        <v>587</v>
      </c>
      <c r="G428" s="201"/>
      <c r="H428" s="203" t="s">
        <v>1</v>
      </c>
      <c r="I428" s="205"/>
      <c r="J428" s="201"/>
      <c r="K428" s="201"/>
      <c r="L428" s="206"/>
      <c r="M428" s="207"/>
      <c r="N428" s="208"/>
      <c r="O428" s="208"/>
      <c r="P428" s="208"/>
      <c r="Q428" s="208"/>
      <c r="R428" s="208"/>
      <c r="S428" s="208"/>
      <c r="T428" s="209"/>
      <c r="AT428" s="210" t="s">
        <v>142</v>
      </c>
      <c r="AU428" s="210" t="s">
        <v>86</v>
      </c>
      <c r="AV428" s="13" t="s">
        <v>84</v>
      </c>
      <c r="AW428" s="13" t="s">
        <v>32</v>
      </c>
      <c r="AX428" s="13" t="s">
        <v>76</v>
      </c>
      <c r="AY428" s="210" t="s">
        <v>133</v>
      </c>
    </row>
    <row r="429" spans="2:51" s="14" customFormat="1" ht="11.25">
      <c r="B429" s="211"/>
      <c r="C429" s="212"/>
      <c r="D429" s="202" t="s">
        <v>142</v>
      </c>
      <c r="E429" s="213" t="s">
        <v>1</v>
      </c>
      <c r="F429" s="214" t="s">
        <v>84</v>
      </c>
      <c r="G429" s="212"/>
      <c r="H429" s="215">
        <v>1</v>
      </c>
      <c r="I429" s="216"/>
      <c r="J429" s="212"/>
      <c r="K429" s="212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142</v>
      </c>
      <c r="AU429" s="221" t="s">
        <v>86</v>
      </c>
      <c r="AV429" s="14" t="s">
        <v>86</v>
      </c>
      <c r="AW429" s="14" t="s">
        <v>32</v>
      </c>
      <c r="AX429" s="14" t="s">
        <v>84</v>
      </c>
      <c r="AY429" s="221" t="s">
        <v>133</v>
      </c>
    </row>
    <row r="430" spans="1:65" s="2" customFormat="1" ht="14.45" customHeight="1">
      <c r="A430" s="35"/>
      <c r="B430" s="36"/>
      <c r="C430" s="244" t="s">
        <v>588</v>
      </c>
      <c r="D430" s="244" t="s">
        <v>300</v>
      </c>
      <c r="E430" s="245" t="s">
        <v>589</v>
      </c>
      <c r="F430" s="246" t="s">
        <v>590</v>
      </c>
      <c r="G430" s="247" t="s">
        <v>570</v>
      </c>
      <c r="H430" s="248">
        <v>1</v>
      </c>
      <c r="I430" s="249"/>
      <c r="J430" s="250">
        <f>ROUND(I430*H430,2)</f>
        <v>0</v>
      </c>
      <c r="K430" s="246" t="s">
        <v>139</v>
      </c>
      <c r="L430" s="251"/>
      <c r="M430" s="252" t="s">
        <v>1</v>
      </c>
      <c r="N430" s="253" t="s">
        <v>41</v>
      </c>
      <c r="O430" s="72"/>
      <c r="P430" s="196">
        <f>O430*H430</f>
        <v>0</v>
      </c>
      <c r="Q430" s="196">
        <v>0.0072</v>
      </c>
      <c r="R430" s="196">
        <f>Q430*H430</f>
        <v>0.0072</v>
      </c>
      <c r="S430" s="196">
        <v>0</v>
      </c>
      <c r="T430" s="197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98" t="s">
        <v>186</v>
      </c>
      <c r="AT430" s="198" t="s">
        <v>300</v>
      </c>
      <c r="AU430" s="198" t="s">
        <v>86</v>
      </c>
      <c r="AY430" s="18" t="s">
        <v>133</v>
      </c>
      <c r="BE430" s="199">
        <f>IF(N430="základní",J430,0)</f>
        <v>0</v>
      </c>
      <c r="BF430" s="199">
        <f>IF(N430="snížená",J430,0)</f>
        <v>0</v>
      </c>
      <c r="BG430" s="199">
        <f>IF(N430="zákl. přenesená",J430,0)</f>
        <v>0</v>
      </c>
      <c r="BH430" s="199">
        <f>IF(N430="sníž. přenesená",J430,0)</f>
        <v>0</v>
      </c>
      <c r="BI430" s="199">
        <f>IF(N430="nulová",J430,0)</f>
        <v>0</v>
      </c>
      <c r="BJ430" s="18" t="s">
        <v>84</v>
      </c>
      <c r="BK430" s="199">
        <f>ROUND(I430*H430,2)</f>
        <v>0</v>
      </c>
      <c r="BL430" s="18" t="s">
        <v>140</v>
      </c>
      <c r="BM430" s="198" t="s">
        <v>591</v>
      </c>
    </row>
    <row r="431" spans="2:51" s="13" customFormat="1" ht="11.25">
      <c r="B431" s="200"/>
      <c r="C431" s="201"/>
      <c r="D431" s="202" t="s">
        <v>142</v>
      </c>
      <c r="E431" s="203" t="s">
        <v>1</v>
      </c>
      <c r="F431" s="204" t="s">
        <v>587</v>
      </c>
      <c r="G431" s="201"/>
      <c r="H431" s="203" t="s">
        <v>1</v>
      </c>
      <c r="I431" s="205"/>
      <c r="J431" s="201"/>
      <c r="K431" s="201"/>
      <c r="L431" s="206"/>
      <c r="M431" s="207"/>
      <c r="N431" s="208"/>
      <c r="O431" s="208"/>
      <c r="P431" s="208"/>
      <c r="Q431" s="208"/>
      <c r="R431" s="208"/>
      <c r="S431" s="208"/>
      <c r="T431" s="209"/>
      <c r="AT431" s="210" t="s">
        <v>142</v>
      </c>
      <c r="AU431" s="210" t="s">
        <v>86</v>
      </c>
      <c r="AV431" s="13" t="s">
        <v>84</v>
      </c>
      <c r="AW431" s="13" t="s">
        <v>32</v>
      </c>
      <c r="AX431" s="13" t="s">
        <v>76</v>
      </c>
      <c r="AY431" s="210" t="s">
        <v>133</v>
      </c>
    </row>
    <row r="432" spans="2:51" s="14" customFormat="1" ht="11.25">
      <c r="B432" s="211"/>
      <c r="C432" s="212"/>
      <c r="D432" s="202" t="s">
        <v>142</v>
      </c>
      <c r="E432" s="213" t="s">
        <v>1</v>
      </c>
      <c r="F432" s="214" t="s">
        <v>84</v>
      </c>
      <c r="G432" s="212"/>
      <c r="H432" s="215">
        <v>1</v>
      </c>
      <c r="I432" s="216"/>
      <c r="J432" s="212"/>
      <c r="K432" s="212"/>
      <c r="L432" s="217"/>
      <c r="M432" s="218"/>
      <c r="N432" s="219"/>
      <c r="O432" s="219"/>
      <c r="P432" s="219"/>
      <c r="Q432" s="219"/>
      <c r="R432" s="219"/>
      <c r="S432" s="219"/>
      <c r="T432" s="220"/>
      <c r="AT432" s="221" t="s">
        <v>142</v>
      </c>
      <c r="AU432" s="221" t="s">
        <v>86</v>
      </c>
      <c r="AV432" s="14" t="s">
        <v>86</v>
      </c>
      <c r="AW432" s="14" t="s">
        <v>32</v>
      </c>
      <c r="AX432" s="14" t="s">
        <v>84</v>
      </c>
      <c r="AY432" s="221" t="s">
        <v>133</v>
      </c>
    </row>
    <row r="433" spans="1:65" s="2" customFormat="1" ht="24.2" customHeight="1">
      <c r="A433" s="35"/>
      <c r="B433" s="36"/>
      <c r="C433" s="187" t="s">
        <v>592</v>
      </c>
      <c r="D433" s="187" t="s">
        <v>135</v>
      </c>
      <c r="E433" s="188" t="s">
        <v>593</v>
      </c>
      <c r="F433" s="189" t="s">
        <v>594</v>
      </c>
      <c r="G433" s="190" t="s">
        <v>570</v>
      </c>
      <c r="H433" s="191">
        <v>15</v>
      </c>
      <c r="I433" s="192"/>
      <c r="J433" s="193">
        <f>ROUND(I433*H433,2)</f>
        <v>0</v>
      </c>
      <c r="K433" s="189" t="s">
        <v>139</v>
      </c>
      <c r="L433" s="40"/>
      <c r="M433" s="194" t="s">
        <v>1</v>
      </c>
      <c r="N433" s="195" t="s">
        <v>41</v>
      </c>
      <c r="O433" s="72"/>
      <c r="P433" s="196">
        <f>O433*H433</f>
        <v>0</v>
      </c>
      <c r="Q433" s="196">
        <v>0.4208</v>
      </c>
      <c r="R433" s="196">
        <f>Q433*H433</f>
        <v>6.312</v>
      </c>
      <c r="S433" s="196">
        <v>0</v>
      </c>
      <c r="T433" s="197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98" t="s">
        <v>140</v>
      </c>
      <c r="AT433" s="198" t="s">
        <v>135</v>
      </c>
      <c r="AU433" s="198" t="s">
        <v>86</v>
      </c>
      <c r="AY433" s="18" t="s">
        <v>133</v>
      </c>
      <c r="BE433" s="199">
        <f>IF(N433="základní",J433,0)</f>
        <v>0</v>
      </c>
      <c r="BF433" s="199">
        <f>IF(N433="snížená",J433,0)</f>
        <v>0</v>
      </c>
      <c r="BG433" s="199">
        <f>IF(N433="zákl. přenesená",J433,0)</f>
        <v>0</v>
      </c>
      <c r="BH433" s="199">
        <f>IF(N433="sníž. přenesená",J433,0)</f>
        <v>0</v>
      </c>
      <c r="BI433" s="199">
        <f>IF(N433="nulová",J433,0)</f>
        <v>0</v>
      </c>
      <c r="BJ433" s="18" t="s">
        <v>84</v>
      </c>
      <c r="BK433" s="199">
        <f>ROUND(I433*H433,2)</f>
        <v>0</v>
      </c>
      <c r="BL433" s="18" t="s">
        <v>140</v>
      </c>
      <c r="BM433" s="198" t="s">
        <v>595</v>
      </c>
    </row>
    <row r="434" spans="2:51" s="13" customFormat="1" ht="11.25">
      <c r="B434" s="200"/>
      <c r="C434" s="201"/>
      <c r="D434" s="202" t="s">
        <v>142</v>
      </c>
      <c r="E434" s="203" t="s">
        <v>1</v>
      </c>
      <c r="F434" s="204" t="s">
        <v>144</v>
      </c>
      <c r="G434" s="201"/>
      <c r="H434" s="203" t="s">
        <v>1</v>
      </c>
      <c r="I434" s="205"/>
      <c r="J434" s="201"/>
      <c r="K434" s="201"/>
      <c r="L434" s="206"/>
      <c r="M434" s="207"/>
      <c r="N434" s="208"/>
      <c r="O434" s="208"/>
      <c r="P434" s="208"/>
      <c r="Q434" s="208"/>
      <c r="R434" s="208"/>
      <c r="S434" s="208"/>
      <c r="T434" s="209"/>
      <c r="AT434" s="210" t="s">
        <v>142</v>
      </c>
      <c r="AU434" s="210" t="s">
        <v>86</v>
      </c>
      <c r="AV434" s="13" t="s">
        <v>84</v>
      </c>
      <c r="AW434" s="13" t="s">
        <v>32</v>
      </c>
      <c r="AX434" s="13" t="s">
        <v>76</v>
      </c>
      <c r="AY434" s="210" t="s">
        <v>133</v>
      </c>
    </row>
    <row r="435" spans="2:51" s="13" customFormat="1" ht="11.25">
      <c r="B435" s="200"/>
      <c r="C435" s="201"/>
      <c r="D435" s="202" t="s">
        <v>142</v>
      </c>
      <c r="E435" s="203" t="s">
        <v>1</v>
      </c>
      <c r="F435" s="204" t="s">
        <v>596</v>
      </c>
      <c r="G435" s="201"/>
      <c r="H435" s="203" t="s">
        <v>1</v>
      </c>
      <c r="I435" s="205"/>
      <c r="J435" s="201"/>
      <c r="K435" s="201"/>
      <c r="L435" s="206"/>
      <c r="M435" s="207"/>
      <c r="N435" s="208"/>
      <c r="O435" s="208"/>
      <c r="P435" s="208"/>
      <c r="Q435" s="208"/>
      <c r="R435" s="208"/>
      <c r="S435" s="208"/>
      <c r="T435" s="209"/>
      <c r="AT435" s="210" t="s">
        <v>142</v>
      </c>
      <c r="AU435" s="210" t="s">
        <v>86</v>
      </c>
      <c r="AV435" s="13" t="s">
        <v>84</v>
      </c>
      <c r="AW435" s="13" t="s">
        <v>32</v>
      </c>
      <c r="AX435" s="13" t="s">
        <v>76</v>
      </c>
      <c r="AY435" s="210" t="s">
        <v>133</v>
      </c>
    </row>
    <row r="436" spans="2:51" s="14" customFormat="1" ht="11.25">
      <c r="B436" s="211"/>
      <c r="C436" s="212"/>
      <c r="D436" s="202" t="s">
        <v>142</v>
      </c>
      <c r="E436" s="213" t="s">
        <v>1</v>
      </c>
      <c r="F436" s="214" t="s">
        <v>8</v>
      </c>
      <c r="G436" s="212"/>
      <c r="H436" s="215">
        <v>15</v>
      </c>
      <c r="I436" s="216"/>
      <c r="J436" s="212"/>
      <c r="K436" s="212"/>
      <c r="L436" s="217"/>
      <c r="M436" s="218"/>
      <c r="N436" s="219"/>
      <c r="O436" s="219"/>
      <c r="P436" s="219"/>
      <c r="Q436" s="219"/>
      <c r="R436" s="219"/>
      <c r="S436" s="219"/>
      <c r="T436" s="220"/>
      <c r="AT436" s="221" t="s">
        <v>142</v>
      </c>
      <c r="AU436" s="221" t="s">
        <v>86</v>
      </c>
      <c r="AV436" s="14" t="s">
        <v>86</v>
      </c>
      <c r="AW436" s="14" t="s">
        <v>32</v>
      </c>
      <c r="AX436" s="14" t="s">
        <v>84</v>
      </c>
      <c r="AY436" s="221" t="s">
        <v>133</v>
      </c>
    </row>
    <row r="437" spans="2:51" s="13" customFormat="1" ht="11.25">
      <c r="B437" s="200"/>
      <c r="C437" s="201"/>
      <c r="D437" s="202" t="s">
        <v>142</v>
      </c>
      <c r="E437" s="203" t="s">
        <v>1</v>
      </c>
      <c r="F437" s="204" t="s">
        <v>597</v>
      </c>
      <c r="G437" s="201"/>
      <c r="H437" s="203" t="s">
        <v>1</v>
      </c>
      <c r="I437" s="205"/>
      <c r="J437" s="201"/>
      <c r="K437" s="201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142</v>
      </c>
      <c r="AU437" s="210" t="s">
        <v>86</v>
      </c>
      <c r="AV437" s="13" t="s">
        <v>84</v>
      </c>
      <c r="AW437" s="13" t="s">
        <v>32</v>
      </c>
      <c r="AX437" s="13" t="s">
        <v>76</v>
      </c>
      <c r="AY437" s="210" t="s">
        <v>133</v>
      </c>
    </row>
    <row r="438" spans="1:65" s="2" customFormat="1" ht="24.2" customHeight="1">
      <c r="A438" s="35"/>
      <c r="B438" s="36"/>
      <c r="C438" s="187" t="s">
        <v>598</v>
      </c>
      <c r="D438" s="187" t="s">
        <v>135</v>
      </c>
      <c r="E438" s="188" t="s">
        <v>599</v>
      </c>
      <c r="F438" s="189" t="s">
        <v>600</v>
      </c>
      <c r="G438" s="190" t="s">
        <v>570</v>
      </c>
      <c r="H438" s="191">
        <v>15</v>
      </c>
      <c r="I438" s="192"/>
      <c r="J438" s="193">
        <f>ROUND(I438*H438,2)</f>
        <v>0</v>
      </c>
      <c r="K438" s="189" t="s">
        <v>139</v>
      </c>
      <c r="L438" s="40"/>
      <c r="M438" s="194" t="s">
        <v>1</v>
      </c>
      <c r="N438" s="195" t="s">
        <v>41</v>
      </c>
      <c r="O438" s="72"/>
      <c r="P438" s="196">
        <f>O438*H438</f>
        <v>0</v>
      </c>
      <c r="Q438" s="196">
        <v>0.21734</v>
      </c>
      <c r="R438" s="196">
        <f>Q438*H438</f>
        <v>3.2601</v>
      </c>
      <c r="S438" s="196">
        <v>0</v>
      </c>
      <c r="T438" s="197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98" t="s">
        <v>140</v>
      </c>
      <c r="AT438" s="198" t="s">
        <v>135</v>
      </c>
      <c r="AU438" s="198" t="s">
        <v>86</v>
      </c>
      <c r="AY438" s="18" t="s">
        <v>133</v>
      </c>
      <c r="BE438" s="199">
        <f>IF(N438="základní",J438,0)</f>
        <v>0</v>
      </c>
      <c r="BF438" s="199">
        <f>IF(N438="snížená",J438,0)</f>
        <v>0</v>
      </c>
      <c r="BG438" s="199">
        <f>IF(N438="zákl. přenesená",J438,0)</f>
        <v>0</v>
      </c>
      <c r="BH438" s="199">
        <f>IF(N438="sníž. přenesená",J438,0)</f>
        <v>0</v>
      </c>
      <c r="BI438" s="199">
        <f>IF(N438="nulová",J438,0)</f>
        <v>0</v>
      </c>
      <c r="BJ438" s="18" t="s">
        <v>84</v>
      </c>
      <c r="BK438" s="199">
        <f>ROUND(I438*H438,2)</f>
        <v>0</v>
      </c>
      <c r="BL438" s="18" t="s">
        <v>140</v>
      </c>
      <c r="BM438" s="198" t="s">
        <v>601</v>
      </c>
    </row>
    <row r="439" spans="2:51" s="13" customFormat="1" ht="11.25">
      <c r="B439" s="200"/>
      <c r="C439" s="201"/>
      <c r="D439" s="202" t="s">
        <v>142</v>
      </c>
      <c r="E439" s="203" t="s">
        <v>1</v>
      </c>
      <c r="F439" s="204" t="s">
        <v>144</v>
      </c>
      <c r="G439" s="201"/>
      <c r="H439" s="203" t="s">
        <v>1</v>
      </c>
      <c r="I439" s="205"/>
      <c r="J439" s="201"/>
      <c r="K439" s="201"/>
      <c r="L439" s="206"/>
      <c r="M439" s="207"/>
      <c r="N439" s="208"/>
      <c r="O439" s="208"/>
      <c r="P439" s="208"/>
      <c r="Q439" s="208"/>
      <c r="R439" s="208"/>
      <c r="S439" s="208"/>
      <c r="T439" s="209"/>
      <c r="AT439" s="210" t="s">
        <v>142</v>
      </c>
      <c r="AU439" s="210" t="s">
        <v>86</v>
      </c>
      <c r="AV439" s="13" t="s">
        <v>84</v>
      </c>
      <c r="AW439" s="13" t="s">
        <v>32</v>
      </c>
      <c r="AX439" s="13" t="s">
        <v>76</v>
      </c>
      <c r="AY439" s="210" t="s">
        <v>133</v>
      </c>
    </row>
    <row r="440" spans="2:51" s="13" customFormat="1" ht="22.5">
      <c r="B440" s="200"/>
      <c r="C440" s="201"/>
      <c r="D440" s="202" t="s">
        <v>142</v>
      </c>
      <c r="E440" s="203" t="s">
        <v>1</v>
      </c>
      <c r="F440" s="204" t="s">
        <v>602</v>
      </c>
      <c r="G440" s="201"/>
      <c r="H440" s="203" t="s">
        <v>1</v>
      </c>
      <c r="I440" s="205"/>
      <c r="J440" s="201"/>
      <c r="K440" s="201"/>
      <c r="L440" s="206"/>
      <c r="M440" s="207"/>
      <c r="N440" s="208"/>
      <c r="O440" s="208"/>
      <c r="P440" s="208"/>
      <c r="Q440" s="208"/>
      <c r="R440" s="208"/>
      <c r="S440" s="208"/>
      <c r="T440" s="209"/>
      <c r="AT440" s="210" t="s">
        <v>142</v>
      </c>
      <c r="AU440" s="210" t="s">
        <v>86</v>
      </c>
      <c r="AV440" s="13" t="s">
        <v>84</v>
      </c>
      <c r="AW440" s="13" t="s">
        <v>32</v>
      </c>
      <c r="AX440" s="13" t="s">
        <v>76</v>
      </c>
      <c r="AY440" s="210" t="s">
        <v>133</v>
      </c>
    </row>
    <row r="441" spans="2:51" s="14" customFormat="1" ht="11.25">
      <c r="B441" s="211"/>
      <c r="C441" s="212"/>
      <c r="D441" s="202" t="s">
        <v>142</v>
      </c>
      <c r="E441" s="213" t="s">
        <v>1</v>
      </c>
      <c r="F441" s="214" t="s">
        <v>8</v>
      </c>
      <c r="G441" s="212"/>
      <c r="H441" s="215">
        <v>15</v>
      </c>
      <c r="I441" s="216"/>
      <c r="J441" s="212"/>
      <c r="K441" s="212"/>
      <c r="L441" s="217"/>
      <c r="M441" s="218"/>
      <c r="N441" s="219"/>
      <c r="O441" s="219"/>
      <c r="P441" s="219"/>
      <c r="Q441" s="219"/>
      <c r="R441" s="219"/>
      <c r="S441" s="219"/>
      <c r="T441" s="220"/>
      <c r="AT441" s="221" t="s">
        <v>142</v>
      </c>
      <c r="AU441" s="221" t="s">
        <v>86</v>
      </c>
      <c r="AV441" s="14" t="s">
        <v>86</v>
      </c>
      <c r="AW441" s="14" t="s">
        <v>32</v>
      </c>
      <c r="AX441" s="14" t="s">
        <v>84</v>
      </c>
      <c r="AY441" s="221" t="s">
        <v>133</v>
      </c>
    </row>
    <row r="442" spans="1:65" s="2" customFormat="1" ht="14.45" customHeight="1">
      <c r="A442" s="35"/>
      <c r="B442" s="36"/>
      <c r="C442" s="244" t="s">
        <v>603</v>
      </c>
      <c r="D442" s="244" t="s">
        <v>300</v>
      </c>
      <c r="E442" s="245" t="s">
        <v>604</v>
      </c>
      <c r="F442" s="246" t="s">
        <v>605</v>
      </c>
      <c r="G442" s="247" t="s">
        <v>570</v>
      </c>
      <c r="H442" s="248">
        <v>15</v>
      </c>
      <c r="I442" s="249"/>
      <c r="J442" s="250">
        <f>ROUND(I442*H442,2)</f>
        <v>0</v>
      </c>
      <c r="K442" s="246" t="s">
        <v>139</v>
      </c>
      <c r="L442" s="251"/>
      <c r="M442" s="252" t="s">
        <v>1</v>
      </c>
      <c r="N442" s="253" t="s">
        <v>41</v>
      </c>
      <c r="O442" s="72"/>
      <c r="P442" s="196">
        <f>O442*H442</f>
        <v>0</v>
      </c>
      <c r="Q442" s="196">
        <v>0.196</v>
      </c>
      <c r="R442" s="196">
        <f>Q442*H442</f>
        <v>2.94</v>
      </c>
      <c r="S442" s="196">
        <v>0</v>
      </c>
      <c r="T442" s="197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198" t="s">
        <v>186</v>
      </c>
      <c r="AT442" s="198" t="s">
        <v>300</v>
      </c>
      <c r="AU442" s="198" t="s">
        <v>86</v>
      </c>
      <c r="AY442" s="18" t="s">
        <v>133</v>
      </c>
      <c r="BE442" s="199">
        <f>IF(N442="základní",J442,0)</f>
        <v>0</v>
      </c>
      <c r="BF442" s="199">
        <f>IF(N442="snížená",J442,0)</f>
        <v>0</v>
      </c>
      <c r="BG442" s="199">
        <f>IF(N442="zákl. přenesená",J442,0)</f>
        <v>0</v>
      </c>
      <c r="BH442" s="199">
        <f>IF(N442="sníž. přenesená",J442,0)</f>
        <v>0</v>
      </c>
      <c r="BI442" s="199">
        <f>IF(N442="nulová",J442,0)</f>
        <v>0</v>
      </c>
      <c r="BJ442" s="18" t="s">
        <v>84</v>
      </c>
      <c r="BK442" s="199">
        <f>ROUND(I442*H442,2)</f>
        <v>0</v>
      </c>
      <c r="BL442" s="18" t="s">
        <v>140</v>
      </c>
      <c r="BM442" s="198" t="s">
        <v>606</v>
      </c>
    </row>
    <row r="443" spans="2:51" s="13" customFormat="1" ht="11.25">
      <c r="B443" s="200"/>
      <c r="C443" s="201"/>
      <c r="D443" s="202" t="s">
        <v>142</v>
      </c>
      <c r="E443" s="203" t="s">
        <v>1</v>
      </c>
      <c r="F443" s="204" t="s">
        <v>607</v>
      </c>
      <c r="G443" s="201"/>
      <c r="H443" s="203" t="s">
        <v>1</v>
      </c>
      <c r="I443" s="205"/>
      <c r="J443" s="201"/>
      <c r="K443" s="201"/>
      <c r="L443" s="206"/>
      <c r="M443" s="207"/>
      <c r="N443" s="208"/>
      <c r="O443" s="208"/>
      <c r="P443" s="208"/>
      <c r="Q443" s="208"/>
      <c r="R443" s="208"/>
      <c r="S443" s="208"/>
      <c r="T443" s="209"/>
      <c r="AT443" s="210" t="s">
        <v>142</v>
      </c>
      <c r="AU443" s="210" t="s">
        <v>86</v>
      </c>
      <c r="AV443" s="13" t="s">
        <v>84</v>
      </c>
      <c r="AW443" s="13" t="s">
        <v>32</v>
      </c>
      <c r="AX443" s="13" t="s">
        <v>76</v>
      </c>
      <c r="AY443" s="210" t="s">
        <v>133</v>
      </c>
    </row>
    <row r="444" spans="2:51" s="14" customFormat="1" ht="11.25">
      <c r="B444" s="211"/>
      <c r="C444" s="212"/>
      <c r="D444" s="202" t="s">
        <v>142</v>
      </c>
      <c r="E444" s="213" t="s">
        <v>1</v>
      </c>
      <c r="F444" s="214" t="s">
        <v>8</v>
      </c>
      <c r="G444" s="212"/>
      <c r="H444" s="215">
        <v>15</v>
      </c>
      <c r="I444" s="216"/>
      <c r="J444" s="212"/>
      <c r="K444" s="212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142</v>
      </c>
      <c r="AU444" s="221" t="s">
        <v>86</v>
      </c>
      <c r="AV444" s="14" t="s">
        <v>86</v>
      </c>
      <c r="AW444" s="14" t="s">
        <v>32</v>
      </c>
      <c r="AX444" s="14" t="s">
        <v>84</v>
      </c>
      <c r="AY444" s="221" t="s">
        <v>133</v>
      </c>
    </row>
    <row r="445" spans="1:65" s="2" customFormat="1" ht="24.2" customHeight="1">
      <c r="A445" s="35"/>
      <c r="B445" s="36"/>
      <c r="C445" s="187" t="s">
        <v>608</v>
      </c>
      <c r="D445" s="187" t="s">
        <v>135</v>
      </c>
      <c r="E445" s="188" t="s">
        <v>609</v>
      </c>
      <c r="F445" s="189" t="s">
        <v>610</v>
      </c>
      <c r="G445" s="190" t="s">
        <v>570</v>
      </c>
      <c r="H445" s="191">
        <v>7</v>
      </c>
      <c r="I445" s="192"/>
      <c r="J445" s="193">
        <f>ROUND(I445*H445,2)</f>
        <v>0</v>
      </c>
      <c r="K445" s="189" t="s">
        <v>139</v>
      </c>
      <c r="L445" s="40"/>
      <c r="M445" s="194" t="s">
        <v>1</v>
      </c>
      <c r="N445" s="195" t="s">
        <v>41</v>
      </c>
      <c r="O445" s="72"/>
      <c r="P445" s="196">
        <f>O445*H445</f>
        <v>0</v>
      </c>
      <c r="Q445" s="196">
        <v>0.31108</v>
      </c>
      <c r="R445" s="196">
        <f>Q445*H445</f>
        <v>2.17756</v>
      </c>
      <c r="S445" s="196">
        <v>0</v>
      </c>
      <c r="T445" s="197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98" t="s">
        <v>140</v>
      </c>
      <c r="AT445" s="198" t="s">
        <v>135</v>
      </c>
      <c r="AU445" s="198" t="s">
        <v>86</v>
      </c>
      <c r="AY445" s="18" t="s">
        <v>133</v>
      </c>
      <c r="BE445" s="199">
        <f>IF(N445="základní",J445,0)</f>
        <v>0</v>
      </c>
      <c r="BF445" s="199">
        <f>IF(N445="snížená",J445,0)</f>
        <v>0</v>
      </c>
      <c r="BG445" s="199">
        <f>IF(N445="zákl. přenesená",J445,0)</f>
        <v>0</v>
      </c>
      <c r="BH445" s="199">
        <f>IF(N445="sníž. přenesená",J445,0)</f>
        <v>0</v>
      </c>
      <c r="BI445" s="199">
        <f>IF(N445="nulová",J445,0)</f>
        <v>0</v>
      </c>
      <c r="BJ445" s="18" t="s">
        <v>84</v>
      </c>
      <c r="BK445" s="199">
        <f>ROUND(I445*H445,2)</f>
        <v>0</v>
      </c>
      <c r="BL445" s="18" t="s">
        <v>140</v>
      </c>
      <c r="BM445" s="198" t="s">
        <v>611</v>
      </c>
    </row>
    <row r="446" spans="2:51" s="13" customFormat="1" ht="11.25">
      <c r="B446" s="200"/>
      <c r="C446" s="201"/>
      <c r="D446" s="202" t="s">
        <v>142</v>
      </c>
      <c r="E446" s="203" t="s">
        <v>1</v>
      </c>
      <c r="F446" s="204" t="s">
        <v>144</v>
      </c>
      <c r="G446" s="201"/>
      <c r="H446" s="203" t="s">
        <v>1</v>
      </c>
      <c r="I446" s="205"/>
      <c r="J446" s="201"/>
      <c r="K446" s="201"/>
      <c r="L446" s="206"/>
      <c r="M446" s="207"/>
      <c r="N446" s="208"/>
      <c r="O446" s="208"/>
      <c r="P446" s="208"/>
      <c r="Q446" s="208"/>
      <c r="R446" s="208"/>
      <c r="S446" s="208"/>
      <c r="T446" s="209"/>
      <c r="AT446" s="210" t="s">
        <v>142</v>
      </c>
      <c r="AU446" s="210" t="s">
        <v>86</v>
      </c>
      <c r="AV446" s="13" t="s">
        <v>84</v>
      </c>
      <c r="AW446" s="13" t="s">
        <v>32</v>
      </c>
      <c r="AX446" s="13" t="s">
        <v>76</v>
      </c>
      <c r="AY446" s="210" t="s">
        <v>133</v>
      </c>
    </row>
    <row r="447" spans="2:51" s="13" customFormat="1" ht="11.25">
      <c r="B447" s="200"/>
      <c r="C447" s="201"/>
      <c r="D447" s="202" t="s">
        <v>142</v>
      </c>
      <c r="E447" s="203" t="s">
        <v>1</v>
      </c>
      <c r="F447" s="204" t="s">
        <v>612</v>
      </c>
      <c r="G447" s="201"/>
      <c r="H447" s="203" t="s">
        <v>1</v>
      </c>
      <c r="I447" s="205"/>
      <c r="J447" s="201"/>
      <c r="K447" s="201"/>
      <c r="L447" s="206"/>
      <c r="M447" s="207"/>
      <c r="N447" s="208"/>
      <c r="O447" s="208"/>
      <c r="P447" s="208"/>
      <c r="Q447" s="208"/>
      <c r="R447" s="208"/>
      <c r="S447" s="208"/>
      <c r="T447" s="209"/>
      <c r="AT447" s="210" t="s">
        <v>142</v>
      </c>
      <c r="AU447" s="210" t="s">
        <v>86</v>
      </c>
      <c r="AV447" s="13" t="s">
        <v>84</v>
      </c>
      <c r="AW447" s="13" t="s">
        <v>32</v>
      </c>
      <c r="AX447" s="13" t="s">
        <v>76</v>
      </c>
      <c r="AY447" s="210" t="s">
        <v>133</v>
      </c>
    </row>
    <row r="448" spans="2:51" s="14" customFormat="1" ht="11.25">
      <c r="B448" s="211"/>
      <c r="C448" s="212"/>
      <c r="D448" s="202" t="s">
        <v>142</v>
      </c>
      <c r="E448" s="213" t="s">
        <v>1</v>
      </c>
      <c r="F448" s="214" t="s">
        <v>181</v>
      </c>
      <c r="G448" s="212"/>
      <c r="H448" s="215">
        <v>7</v>
      </c>
      <c r="I448" s="216"/>
      <c r="J448" s="212"/>
      <c r="K448" s="212"/>
      <c r="L448" s="217"/>
      <c r="M448" s="218"/>
      <c r="N448" s="219"/>
      <c r="O448" s="219"/>
      <c r="P448" s="219"/>
      <c r="Q448" s="219"/>
      <c r="R448" s="219"/>
      <c r="S448" s="219"/>
      <c r="T448" s="220"/>
      <c r="AT448" s="221" t="s">
        <v>142</v>
      </c>
      <c r="AU448" s="221" t="s">
        <v>86</v>
      </c>
      <c r="AV448" s="14" t="s">
        <v>86</v>
      </c>
      <c r="AW448" s="14" t="s">
        <v>32</v>
      </c>
      <c r="AX448" s="14" t="s">
        <v>84</v>
      </c>
      <c r="AY448" s="221" t="s">
        <v>133</v>
      </c>
    </row>
    <row r="449" spans="2:51" s="13" customFormat="1" ht="11.25">
      <c r="B449" s="200"/>
      <c r="C449" s="201"/>
      <c r="D449" s="202" t="s">
        <v>142</v>
      </c>
      <c r="E449" s="203" t="s">
        <v>1</v>
      </c>
      <c r="F449" s="204" t="s">
        <v>597</v>
      </c>
      <c r="G449" s="201"/>
      <c r="H449" s="203" t="s">
        <v>1</v>
      </c>
      <c r="I449" s="205"/>
      <c r="J449" s="201"/>
      <c r="K449" s="201"/>
      <c r="L449" s="206"/>
      <c r="M449" s="207"/>
      <c r="N449" s="208"/>
      <c r="O449" s="208"/>
      <c r="P449" s="208"/>
      <c r="Q449" s="208"/>
      <c r="R449" s="208"/>
      <c r="S449" s="208"/>
      <c r="T449" s="209"/>
      <c r="AT449" s="210" t="s">
        <v>142</v>
      </c>
      <c r="AU449" s="210" t="s">
        <v>86</v>
      </c>
      <c r="AV449" s="13" t="s">
        <v>84</v>
      </c>
      <c r="AW449" s="13" t="s">
        <v>32</v>
      </c>
      <c r="AX449" s="13" t="s">
        <v>76</v>
      </c>
      <c r="AY449" s="210" t="s">
        <v>133</v>
      </c>
    </row>
    <row r="450" spans="1:65" s="2" customFormat="1" ht="14.45" customHeight="1">
      <c r="A450" s="35"/>
      <c r="B450" s="36"/>
      <c r="C450" s="187" t="s">
        <v>613</v>
      </c>
      <c r="D450" s="187" t="s">
        <v>135</v>
      </c>
      <c r="E450" s="188" t="s">
        <v>614</v>
      </c>
      <c r="F450" s="189" t="s">
        <v>615</v>
      </c>
      <c r="G450" s="190" t="s">
        <v>570</v>
      </c>
      <c r="H450" s="191">
        <v>7</v>
      </c>
      <c r="I450" s="192"/>
      <c r="J450" s="193">
        <f>ROUND(I450*H450,2)</f>
        <v>0</v>
      </c>
      <c r="K450" s="189" t="s">
        <v>139</v>
      </c>
      <c r="L450" s="40"/>
      <c r="M450" s="194" t="s">
        <v>1</v>
      </c>
      <c r="N450" s="195" t="s">
        <v>41</v>
      </c>
      <c r="O450" s="72"/>
      <c r="P450" s="196">
        <f>O450*H450</f>
        <v>0</v>
      </c>
      <c r="Q450" s="196">
        <v>0.12303</v>
      </c>
      <c r="R450" s="196">
        <f>Q450*H450</f>
        <v>0.86121</v>
      </c>
      <c r="S450" s="196">
        <v>0</v>
      </c>
      <c r="T450" s="197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98" t="s">
        <v>140</v>
      </c>
      <c r="AT450" s="198" t="s">
        <v>135</v>
      </c>
      <c r="AU450" s="198" t="s">
        <v>86</v>
      </c>
      <c r="AY450" s="18" t="s">
        <v>133</v>
      </c>
      <c r="BE450" s="199">
        <f>IF(N450="základní",J450,0)</f>
        <v>0</v>
      </c>
      <c r="BF450" s="199">
        <f>IF(N450="snížená",J450,0)</f>
        <v>0</v>
      </c>
      <c r="BG450" s="199">
        <f>IF(N450="zákl. přenesená",J450,0)</f>
        <v>0</v>
      </c>
      <c r="BH450" s="199">
        <f>IF(N450="sníž. přenesená",J450,0)</f>
        <v>0</v>
      </c>
      <c r="BI450" s="199">
        <f>IF(N450="nulová",J450,0)</f>
        <v>0</v>
      </c>
      <c r="BJ450" s="18" t="s">
        <v>84</v>
      </c>
      <c r="BK450" s="199">
        <f>ROUND(I450*H450,2)</f>
        <v>0</v>
      </c>
      <c r="BL450" s="18" t="s">
        <v>140</v>
      </c>
      <c r="BM450" s="198" t="s">
        <v>616</v>
      </c>
    </row>
    <row r="451" spans="2:51" s="13" customFormat="1" ht="11.25">
      <c r="B451" s="200"/>
      <c r="C451" s="201"/>
      <c r="D451" s="202" t="s">
        <v>142</v>
      </c>
      <c r="E451" s="203" t="s">
        <v>1</v>
      </c>
      <c r="F451" s="204" t="s">
        <v>617</v>
      </c>
      <c r="G451" s="201"/>
      <c r="H451" s="203" t="s">
        <v>1</v>
      </c>
      <c r="I451" s="205"/>
      <c r="J451" s="201"/>
      <c r="K451" s="201"/>
      <c r="L451" s="206"/>
      <c r="M451" s="207"/>
      <c r="N451" s="208"/>
      <c r="O451" s="208"/>
      <c r="P451" s="208"/>
      <c r="Q451" s="208"/>
      <c r="R451" s="208"/>
      <c r="S451" s="208"/>
      <c r="T451" s="209"/>
      <c r="AT451" s="210" t="s">
        <v>142</v>
      </c>
      <c r="AU451" s="210" t="s">
        <v>86</v>
      </c>
      <c r="AV451" s="13" t="s">
        <v>84</v>
      </c>
      <c r="AW451" s="13" t="s">
        <v>32</v>
      </c>
      <c r="AX451" s="13" t="s">
        <v>76</v>
      </c>
      <c r="AY451" s="210" t="s">
        <v>133</v>
      </c>
    </row>
    <row r="452" spans="2:51" s="13" customFormat="1" ht="11.25">
      <c r="B452" s="200"/>
      <c r="C452" s="201"/>
      <c r="D452" s="202" t="s">
        <v>142</v>
      </c>
      <c r="E452" s="203" t="s">
        <v>1</v>
      </c>
      <c r="F452" s="204" t="s">
        <v>618</v>
      </c>
      <c r="G452" s="201"/>
      <c r="H452" s="203" t="s">
        <v>1</v>
      </c>
      <c r="I452" s="205"/>
      <c r="J452" s="201"/>
      <c r="K452" s="201"/>
      <c r="L452" s="206"/>
      <c r="M452" s="207"/>
      <c r="N452" s="208"/>
      <c r="O452" s="208"/>
      <c r="P452" s="208"/>
      <c r="Q452" s="208"/>
      <c r="R452" s="208"/>
      <c r="S452" s="208"/>
      <c r="T452" s="209"/>
      <c r="AT452" s="210" t="s">
        <v>142</v>
      </c>
      <c r="AU452" s="210" t="s">
        <v>86</v>
      </c>
      <c r="AV452" s="13" t="s">
        <v>84</v>
      </c>
      <c r="AW452" s="13" t="s">
        <v>32</v>
      </c>
      <c r="AX452" s="13" t="s">
        <v>76</v>
      </c>
      <c r="AY452" s="210" t="s">
        <v>133</v>
      </c>
    </row>
    <row r="453" spans="2:51" s="13" customFormat="1" ht="11.25">
      <c r="B453" s="200"/>
      <c r="C453" s="201"/>
      <c r="D453" s="202" t="s">
        <v>142</v>
      </c>
      <c r="E453" s="203" t="s">
        <v>1</v>
      </c>
      <c r="F453" s="204" t="s">
        <v>619</v>
      </c>
      <c r="G453" s="201"/>
      <c r="H453" s="203" t="s">
        <v>1</v>
      </c>
      <c r="I453" s="205"/>
      <c r="J453" s="201"/>
      <c r="K453" s="201"/>
      <c r="L453" s="206"/>
      <c r="M453" s="207"/>
      <c r="N453" s="208"/>
      <c r="O453" s="208"/>
      <c r="P453" s="208"/>
      <c r="Q453" s="208"/>
      <c r="R453" s="208"/>
      <c r="S453" s="208"/>
      <c r="T453" s="209"/>
      <c r="AT453" s="210" t="s">
        <v>142</v>
      </c>
      <c r="AU453" s="210" t="s">
        <v>86</v>
      </c>
      <c r="AV453" s="13" t="s">
        <v>84</v>
      </c>
      <c r="AW453" s="13" t="s">
        <v>32</v>
      </c>
      <c r="AX453" s="13" t="s">
        <v>76</v>
      </c>
      <c r="AY453" s="210" t="s">
        <v>133</v>
      </c>
    </row>
    <row r="454" spans="2:51" s="14" customFormat="1" ht="11.25">
      <c r="B454" s="211"/>
      <c r="C454" s="212"/>
      <c r="D454" s="202" t="s">
        <v>142</v>
      </c>
      <c r="E454" s="213" t="s">
        <v>1</v>
      </c>
      <c r="F454" s="214" t="s">
        <v>181</v>
      </c>
      <c r="G454" s="212"/>
      <c r="H454" s="215">
        <v>7</v>
      </c>
      <c r="I454" s="216"/>
      <c r="J454" s="212"/>
      <c r="K454" s="212"/>
      <c r="L454" s="217"/>
      <c r="M454" s="218"/>
      <c r="N454" s="219"/>
      <c r="O454" s="219"/>
      <c r="P454" s="219"/>
      <c r="Q454" s="219"/>
      <c r="R454" s="219"/>
      <c r="S454" s="219"/>
      <c r="T454" s="220"/>
      <c r="AT454" s="221" t="s">
        <v>142</v>
      </c>
      <c r="AU454" s="221" t="s">
        <v>86</v>
      </c>
      <c r="AV454" s="14" t="s">
        <v>86</v>
      </c>
      <c r="AW454" s="14" t="s">
        <v>32</v>
      </c>
      <c r="AX454" s="14" t="s">
        <v>84</v>
      </c>
      <c r="AY454" s="221" t="s">
        <v>133</v>
      </c>
    </row>
    <row r="455" spans="1:65" s="2" customFormat="1" ht="37.9" customHeight="1">
      <c r="A455" s="35"/>
      <c r="B455" s="36"/>
      <c r="C455" s="244" t="s">
        <v>620</v>
      </c>
      <c r="D455" s="244" t="s">
        <v>300</v>
      </c>
      <c r="E455" s="245" t="s">
        <v>621</v>
      </c>
      <c r="F455" s="246" t="s">
        <v>622</v>
      </c>
      <c r="G455" s="247" t="s">
        <v>570</v>
      </c>
      <c r="H455" s="248">
        <v>7</v>
      </c>
      <c r="I455" s="249"/>
      <c r="J455" s="250">
        <f>ROUND(I455*H455,2)</f>
        <v>0</v>
      </c>
      <c r="K455" s="246" t="s">
        <v>1</v>
      </c>
      <c r="L455" s="251"/>
      <c r="M455" s="252" t="s">
        <v>1</v>
      </c>
      <c r="N455" s="253" t="s">
        <v>41</v>
      </c>
      <c r="O455" s="72"/>
      <c r="P455" s="196">
        <f>O455*H455</f>
        <v>0</v>
      </c>
      <c r="Q455" s="196">
        <v>0.0133</v>
      </c>
      <c r="R455" s="196">
        <f>Q455*H455</f>
        <v>0.09309999999999999</v>
      </c>
      <c r="S455" s="196">
        <v>0</v>
      </c>
      <c r="T455" s="197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98" t="s">
        <v>186</v>
      </c>
      <c r="AT455" s="198" t="s">
        <v>300</v>
      </c>
      <c r="AU455" s="198" t="s">
        <v>86</v>
      </c>
      <c r="AY455" s="18" t="s">
        <v>133</v>
      </c>
      <c r="BE455" s="199">
        <f>IF(N455="základní",J455,0)</f>
        <v>0</v>
      </c>
      <c r="BF455" s="199">
        <f>IF(N455="snížená",J455,0)</f>
        <v>0</v>
      </c>
      <c r="BG455" s="199">
        <f>IF(N455="zákl. přenesená",J455,0)</f>
        <v>0</v>
      </c>
      <c r="BH455" s="199">
        <f>IF(N455="sníž. přenesená",J455,0)</f>
        <v>0</v>
      </c>
      <c r="BI455" s="199">
        <f>IF(N455="nulová",J455,0)</f>
        <v>0</v>
      </c>
      <c r="BJ455" s="18" t="s">
        <v>84</v>
      </c>
      <c r="BK455" s="199">
        <f>ROUND(I455*H455,2)</f>
        <v>0</v>
      </c>
      <c r="BL455" s="18" t="s">
        <v>140</v>
      </c>
      <c r="BM455" s="198" t="s">
        <v>623</v>
      </c>
    </row>
    <row r="456" spans="2:51" s="13" customFormat="1" ht="11.25">
      <c r="B456" s="200"/>
      <c r="C456" s="201"/>
      <c r="D456" s="202" t="s">
        <v>142</v>
      </c>
      <c r="E456" s="203" t="s">
        <v>1</v>
      </c>
      <c r="F456" s="204" t="s">
        <v>624</v>
      </c>
      <c r="G456" s="201"/>
      <c r="H456" s="203" t="s">
        <v>1</v>
      </c>
      <c r="I456" s="205"/>
      <c r="J456" s="201"/>
      <c r="K456" s="201"/>
      <c r="L456" s="206"/>
      <c r="M456" s="207"/>
      <c r="N456" s="208"/>
      <c r="O456" s="208"/>
      <c r="P456" s="208"/>
      <c r="Q456" s="208"/>
      <c r="R456" s="208"/>
      <c r="S456" s="208"/>
      <c r="T456" s="209"/>
      <c r="AT456" s="210" t="s">
        <v>142</v>
      </c>
      <c r="AU456" s="210" t="s">
        <v>86</v>
      </c>
      <c r="AV456" s="13" t="s">
        <v>84</v>
      </c>
      <c r="AW456" s="13" t="s">
        <v>32</v>
      </c>
      <c r="AX456" s="13" t="s">
        <v>76</v>
      </c>
      <c r="AY456" s="210" t="s">
        <v>133</v>
      </c>
    </row>
    <row r="457" spans="2:51" s="13" customFormat="1" ht="11.25">
      <c r="B457" s="200"/>
      <c r="C457" s="201"/>
      <c r="D457" s="202" t="s">
        <v>142</v>
      </c>
      <c r="E457" s="203" t="s">
        <v>1</v>
      </c>
      <c r="F457" s="204" t="s">
        <v>625</v>
      </c>
      <c r="G457" s="201"/>
      <c r="H457" s="203" t="s">
        <v>1</v>
      </c>
      <c r="I457" s="205"/>
      <c r="J457" s="201"/>
      <c r="K457" s="201"/>
      <c r="L457" s="206"/>
      <c r="M457" s="207"/>
      <c r="N457" s="208"/>
      <c r="O457" s="208"/>
      <c r="P457" s="208"/>
      <c r="Q457" s="208"/>
      <c r="R457" s="208"/>
      <c r="S457" s="208"/>
      <c r="T457" s="209"/>
      <c r="AT457" s="210" t="s">
        <v>142</v>
      </c>
      <c r="AU457" s="210" t="s">
        <v>86</v>
      </c>
      <c r="AV457" s="13" t="s">
        <v>84</v>
      </c>
      <c r="AW457" s="13" t="s">
        <v>32</v>
      </c>
      <c r="AX457" s="13" t="s">
        <v>76</v>
      </c>
      <c r="AY457" s="210" t="s">
        <v>133</v>
      </c>
    </row>
    <row r="458" spans="2:51" s="14" customFormat="1" ht="11.25">
      <c r="B458" s="211"/>
      <c r="C458" s="212"/>
      <c r="D458" s="202" t="s">
        <v>142</v>
      </c>
      <c r="E458" s="213" t="s">
        <v>1</v>
      </c>
      <c r="F458" s="214" t="s">
        <v>181</v>
      </c>
      <c r="G458" s="212"/>
      <c r="H458" s="215">
        <v>7</v>
      </c>
      <c r="I458" s="216"/>
      <c r="J458" s="212"/>
      <c r="K458" s="212"/>
      <c r="L458" s="217"/>
      <c r="M458" s="218"/>
      <c r="N458" s="219"/>
      <c r="O458" s="219"/>
      <c r="P458" s="219"/>
      <c r="Q458" s="219"/>
      <c r="R458" s="219"/>
      <c r="S458" s="219"/>
      <c r="T458" s="220"/>
      <c r="AT458" s="221" t="s">
        <v>142</v>
      </c>
      <c r="AU458" s="221" t="s">
        <v>86</v>
      </c>
      <c r="AV458" s="14" t="s">
        <v>86</v>
      </c>
      <c r="AW458" s="14" t="s">
        <v>32</v>
      </c>
      <c r="AX458" s="14" t="s">
        <v>84</v>
      </c>
      <c r="AY458" s="221" t="s">
        <v>133</v>
      </c>
    </row>
    <row r="459" spans="2:63" s="12" customFormat="1" ht="22.9" customHeight="1">
      <c r="B459" s="171"/>
      <c r="C459" s="172"/>
      <c r="D459" s="173" t="s">
        <v>75</v>
      </c>
      <c r="E459" s="185" t="s">
        <v>626</v>
      </c>
      <c r="F459" s="185" t="s">
        <v>627</v>
      </c>
      <c r="G459" s="172"/>
      <c r="H459" s="172"/>
      <c r="I459" s="175"/>
      <c r="J459" s="186">
        <f>BK459</f>
        <v>0</v>
      </c>
      <c r="K459" s="172"/>
      <c r="L459" s="177"/>
      <c r="M459" s="178"/>
      <c r="N459" s="179"/>
      <c r="O459" s="179"/>
      <c r="P459" s="180">
        <f>SUM(P460:P498)</f>
        <v>0</v>
      </c>
      <c r="Q459" s="179"/>
      <c r="R459" s="180">
        <f>SUM(R460:R498)</f>
        <v>167.58080250000003</v>
      </c>
      <c r="S459" s="179"/>
      <c r="T459" s="181">
        <f>SUM(T460:T498)</f>
        <v>0</v>
      </c>
      <c r="AR459" s="182" t="s">
        <v>84</v>
      </c>
      <c r="AT459" s="183" t="s">
        <v>75</v>
      </c>
      <c r="AU459" s="183" t="s">
        <v>84</v>
      </c>
      <c r="AY459" s="182" t="s">
        <v>133</v>
      </c>
      <c r="BK459" s="184">
        <f>SUM(BK460:BK498)</f>
        <v>0</v>
      </c>
    </row>
    <row r="460" spans="1:65" s="2" customFormat="1" ht="24.2" customHeight="1">
      <c r="A460" s="35"/>
      <c r="B460" s="36"/>
      <c r="C460" s="187" t="s">
        <v>628</v>
      </c>
      <c r="D460" s="187" t="s">
        <v>135</v>
      </c>
      <c r="E460" s="188" t="s">
        <v>629</v>
      </c>
      <c r="F460" s="189" t="s">
        <v>630</v>
      </c>
      <c r="G460" s="190" t="s">
        <v>382</v>
      </c>
      <c r="H460" s="191">
        <v>662</v>
      </c>
      <c r="I460" s="192"/>
      <c r="J460" s="193">
        <f>ROUND(I460*H460,2)</f>
        <v>0</v>
      </c>
      <c r="K460" s="189" t="s">
        <v>139</v>
      </c>
      <c r="L460" s="40"/>
      <c r="M460" s="194" t="s">
        <v>1</v>
      </c>
      <c r="N460" s="195" t="s">
        <v>41</v>
      </c>
      <c r="O460" s="72"/>
      <c r="P460" s="196">
        <f>O460*H460</f>
        <v>0</v>
      </c>
      <c r="Q460" s="196">
        <v>0.1554</v>
      </c>
      <c r="R460" s="196">
        <f>Q460*H460</f>
        <v>102.87480000000001</v>
      </c>
      <c r="S460" s="196">
        <v>0</v>
      </c>
      <c r="T460" s="197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98" t="s">
        <v>140</v>
      </c>
      <c r="AT460" s="198" t="s">
        <v>135</v>
      </c>
      <c r="AU460" s="198" t="s">
        <v>86</v>
      </c>
      <c r="AY460" s="18" t="s">
        <v>133</v>
      </c>
      <c r="BE460" s="199">
        <f>IF(N460="základní",J460,0)</f>
        <v>0</v>
      </c>
      <c r="BF460" s="199">
        <f>IF(N460="snížená",J460,0)</f>
        <v>0</v>
      </c>
      <c r="BG460" s="199">
        <f>IF(N460="zákl. přenesená",J460,0)</f>
        <v>0</v>
      </c>
      <c r="BH460" s="199">
        <f>IF(N460="sníž. přenesená",J460,0)</f>
        <v>0</v>
      </c>
      <c r="BI460" s="199">
        <f>IF(N460="nulová",J460,0)</f>
        <v>0</v>
      </c>
      <c r="BJ460" s="18" t="s">
        <v>84</v>
      </c>
      <c r="BK460" s="199">
        <f>ROUND(I460*H460,2)</f>
        <v>0</v>
      </c>
      <c r="BL460" s="18" t="s">
        <v>140</v>
      </c>
      <c r="BM460" s="198" t="s">
        <v>631</v>
      </c>
    </row>
    <row r="461" spans="2:51" s="13" customFormat="1" ht="11.25">
      <c r="B461" s="200"/>
      <c r="C461" s="201"/>
      <c r="D461" s="202" t="s">
        <v>142</v>
      </c>
      <c r="E461" s="203" t="s">
        <v>1</v>
      </c>
      <c r="F461" s="204" t="s">
        <v>632</v>
      </c>
      <c r="G461" s="201"/>
      <c r="H461" s="203" t="s">
        <v>1</v>
      </c>
      <c r="I461" s="205"/>
      <c r="J461" s="201"/>
      <c r="K461" s="201"/>
      <c r="L461" s="206"/>
      <c r="M461" s="207"/>
      <c r="N461" s="208"/>
      <c r="O461" s="208"/>
      <c r="P461" s="208"/>
      <c r="Q461" s="208"/>
      <c r="R461" s="208"/>
      <c r="S461" s="208"/>
      <c r="T461" s="209"/>
      <c r="AT461" s="210" t="s">
        <v>142</v>
      </c>
      <c r="AU461" s="210" t="s">
        <v>86</v>
      </c>
      <c r="AV461" s="13" t="s">
        <v>84</v>
      </c>
      <c r="AW461" s="13" t="s">
        <v>32</v>
      </c>
      <c r="AX461" s="13" t="s">
        <v>76</v>
      </c>
      <c r="AY461" s="210" t="s">
        <v>133</v>
      </c>
    </row>
    <row r="462" spans="2:51" s="14" customFormat="1" ht="11.25">
      <c r="B462" s="211"/>
      <c r="C462" s="212"/>
      <c r="D462" s="202" t="s">
        <v>142</v>
      </c>
      <c r="E462" s="213" t="s">
        <v>1</v>
      </c>
      <c r="F462" s="214" t="s">
        <v>633</v>
      </c>
      <c r="G462" s="212"/>
      <c r="H462" s="215">
        <v>660</v>
      </c>
      <c r="I462" s="216"/>
      <c r="J462" s="212"/>
      <c r="K462" s="212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142</v>
      </c>
      <c r="AU462" s="221" t="s">
        <v>86</v>
      </c>
      <c r="AV462" s="14" t="s">
        <v>86</v>
      </c>
      <c r="AW462" s="14" t="s">
        <v>32</v>
      </c>
      <c r="AX462" s="14" t="s">
        <v>76</v>
      </c>
      <c r="AY462" s="221" t="s">
        <v>133</v>
      </c>
    </row>
    <row r="463" spans="2:51" s="16" customFormat="1" ht="11.25">
      <c r="B463" s="233"/>
      <c r="C463" s="234"/>
      <c r="D463" s="202" t="s">
        <v>142</v>
      </c>
      <c r="E463" s="235" t="s">
        <v>1</v>
      </c>
      <c r="F463" s="236" t="s">
        <v>224</v>
      </c>
      <c r="G463" s="234"/>
      <c r="H463" s="237">
        <v>660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142</v>
      </c>
      <c r="AU463" s="243" t="s">
        <v>86</v>
      </c>
      <c r="AV463" s="16" t="s">
        <v>160</v>
      </c>
      <c r="AW463" s="16" t="s">
        <v>32</v>
      </c>
      <c r="AX463" s="16" t="s">
        <v>76</v>
      </c>
      <c r="AY463" s="243" t="s">
        <v>133</v>
      </c>
    </row>
    <row r="464" spans="2:51" s="13" customFormat="1" ht="11.25">
      <c r="B464" s="200"/>
      <c r="C464" s="201"/>
      <c r="D464" s="202" t="s">
        <v>142</v>
      </c>
      <c r="E464" s="203" t="s">
        <v>1</v>
      </c>
      <c r="F464" s="204" t="s">
        <v>634</v>
      </c>
      <c r="G464" s="201"/>
      <c r="H464" s="203" t="s">
        <v>1</v>
      </c>
      <c r="I464" s="205"/>
      <c r="J464" s="201"/>
      <c r="K464" s="201"/>
      <c r="L464" s="206"/>
      <c r="M464" s="207"/>
      <c r="N464" s="208"/>
      <c r="O464" s="208"/>
      <c r="P464" s="208"/>
      <c r="Q464" s="208"/>
      <c r="R464" s="208"/>
      <c r="S464" s="208"/>
      <c r="T464" s="209"/>
      <c r="AT464" s="210" t="s">
        <v>142</v>
      </c>
      <c r="AU464" s="210" t="s">
        <v>86</v>
      </c>
      <c r="AV464" s="13" t="s">
        <v>84</v>
      </c>
      <c r="AW464" s="13" t="s">
        <v>32</v>
      </c>
      <c r="AX464" s="13" t="s">
        <v>76</v>
      </c>
      <c r="AY464" s="210" t="s">
        <v>133</v>
      </c>
    </row>
    <row r="465" spans="2:51" s="14" customFormat="1" ht="11.25">
      <c r="B465" s="211"/>
      <c r="C465" s="212"/>
      <c r="D465" s="202" t="s">
        <v>142</v>
      </c>
      <c r="E465" s="213" t="s">
        <v>1</v>
      </c>
      <c r="F465" s="214" t="s">
        <v>635</v>
      </c>
      <c r="G465" s="212"/>
      <c r="H465" s="215">
        <v>2</v>
      </c>
      <c r="I465" s="216"/>
      <c r="J465" s="212"/>
      <c r="K465" s="212"/>
      <c r="L465" s="217"/>
      <c r="M465" s="218"/>
      <c r="N465" s="219"/>
      <c r="O465" s="219"/>
      <c r="P465" s="219"/>
      <c r="Q465" s="219"/>
      <c r="R465" s="219"/>
      <c r="S465" s="219"/>
      <c r="T465" s="220"/>
      <c r="AT465" s="221" t="s">
        <v>142</v>
      </c>
      <c r="AU465" s="221" t="s">
        <v>86</v>
      </c>
      <c r="AV465" s="14" t="s">
        <v>86</v>
      </c>
      <c r="AW465" s="14" t="s">
        <v>32</v>
      </c>
      <c r="AX465" s="14" t="s">
        <v>76</v>
      </c>
      <c r="AY465" s="221" t="s">
        <v>133</v>
      </c>
    </row>
    <row r="466" spans="2:51" s="16" customFormat="1" ht="11.25">
      <c r="B466" s="233"/>
      <c r="C466" s="234"/>
      <c r="D466" s="202" t="s">
        <v>142</v>
      </c>
      <c r="E466" s="235" t="s">
        <v>1</v>
      </c>
      <c r="F466" s="236" t="s">
        <v>227</v>
      </c>
      <c r="G466" s="234"/>
      <c r="H466" s="237">
        <v>2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AT466" s="243" t="s">
        <v>142</v>
      </c>
      <c r="AU466" s="243" t="s">
        <v>86</v>
      </c>
      <c r="AV466" s="16" t="s">
        <v>160</v>
      </c>
      <c r="AW466" s="16" t="s">
        <v>32</v>
      </c>
      <c r="AX466" s="16" t="s">
        <v>76</v>
      </c>
      <c r="AY466" s="243" t="s">
        <v>133</v>
      </c>
    </row>
    <row r="467" spans="2:51" s="15" customFormat="1" ht="11.25">
      <c r="B467" s="222"/>
      <c r="C467" s="223"/>
      <c r="D467" s="202" t="s">
        <v>142</v>
      </c>
      <c r="E467" s="224" t="s">
        <v>1</v>
      </c>
      <c r="F467" s="225" t="s">
        <v>152</v>
      </c>
      <c r="G467" s="223"/>
      <c r="H467" s="226">
        <v>662</v>
      </c>
      <c r="I467" s="227"/>
      <c r="J467" s="223"/>
      <c r="K467" s="223"/>
      <c r="L467" s="228"/>
      <c r="M467" s="229"/>
      <c r="N467" s="230"/>
      <c r="O467" s="230"/>
      <c r="P467" s="230"/>
      <c r="Q467" s="230"/>
      <c r="R467" s="230"/>
      <c r="S467" s="230"/>
      <c r="T467" s="231"/>
      <c r="AT467" s="232" t="s">
        <v>142</v>
      </c>
      <c r="AU467" s="232" t="s">
        <v>86</v>
      </c>
      <c r="AV467" s="15" t="s">
        <v>140</v>
      </c>
      <c r="AW467" s="15" t="s">
        <v>32</v>
      </c>
      <c r="AX467" s="15" t="s">
        <v>84</v>
      </c>
      <c r="AY467" s="232" t="s">
        <v>133</v>
      </c>
    </row>
    <row r="468" spans="1:65" s="2" customFormat="1" ht="14.45" customHeight="1">
      <c r="A468" s="35"/>
      <c r="B468" s="36"/>
      <c r="C468" s="244" t="s">
        <v>636</v>
      </c>
      <c r="D468" s="244" t="s">
        <v>300</v>
      </c>
      <c r="E468" s="245" t="s">
        <v>637</v>
      </c>
      <c r="F468" s="246" t="s">
        <v>638</v>
      </c>
      <c r="G468" s="247" t="s">
        <v>382</v>
      </c>
      <c r="H468" s="248">
        <v>674</v>
      </c>
      <c r="I468" s="249"/>
      <c r="J468" s="250">
        <f>ROUND(I468*H468,2)</f>
        <v>0</v>
      </c>
      <c r="K468" s="246" t="s">
        <v>139</v>
      </c>
      <c r="L468" s="251"/>
      <c r="M468" s="252" t="s">
        <v>1</v>
      </c>
      <c r="N468" s="253" t="s">
        <v>41</v>
      </c>
      <c r="O468" s="72"/>
      <c r="P468" s="196">
        <f>O468*H468</f>
        <v>0</v>
      </c>
      <c r="Q468" s="196">
        <v>0.08</v>
      </c>
      <c r="R468" s="196">
        <f>Q468*H468</f>
        <v>53.92</v>
      </c>
      <c r="S468" s="196">
        <v>0</v>
      </c>
      <c r="T468" s="197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198" t="s">
        <v>186</v>
      </c>
      <c r="AT468" s="198" t="s">
        <v>300</v>
      </c>
      <c r="AU468" s="198" t="s">
        <v>86</v>
      </c>
      <c r="AY468" s="18" t="s">
        <v>133</v>
      </c>
      <c r="BE468" s="199">
        <f>IF(N468="základní",J468,0)</f>
        <v>0</v>
      </c>
      <c r="BF468" s="199">
        <f>IF(N468="snížená",J468,0)</f>
        <v>0</v>
      </c>
      <c r="BG468" s="199">
        <f>IF(N468="zákl. přenesená",J468,0)</f>
        <v>0</v>
      </c>
      <c r="BH468" s="199">
        <f>IF(N468="sníž. přenesená",J468,0)</f>
        <v>0</v>
      </c>
      <c r="BI468" s="199">
        <f>IF(N468="nulová",J468,0)</f>
        <v>0</v>
      </c>
      <c r="BJ468" s="18" t="s">
        <v>84</v>
      </c>
      <c r="BK468" s="199">
        <f>ROUND(I468*H468,2)</f>
        <v>0</v>
      </c>
      <c r="BL468" s="18" t="s">
        <v>140</v>
      </c>
      <c r="BM468" s="198" t="s">
        <v>639</v>
      </c>
    </row>
    <row r="469" spans="2:51" s="13" customFormat="1" ht="22.5">
      <c r="B469" s="200"/>
      <c r="C469" s="201"/>
      <c r="D469" s="202" t="s">
        <v>142</v>
      </c>
      <c r="E469" s="203" t="s">
        <v>1</v>
      </c>
      <c r="F469" s="204" t="s">
        <v>640</v>
      </c>
      <c r="G469" s="201"/>
      <c r="H469" s="203" t="s">
        <v>1</v>
      </c>
      <c r="I469" s="205"/>
      <c r="J469" s="201"/>
      <c r="K469" s="201"/>
      <c r="L469" s="206"/>
      <c r="M469" s="207"/>
      <c r="N469" s="208"/>
      <c r="O469" s="208"/>
      <c r="P469" s="208"/>
      <c r="Q469" s="208"/>
      <c r="R469" s="208"/>
      <c r="S469" s="208"/>
      <c r="T469" s="209"/>
      <c r="AT469" s="210" t="s">
        <v>142</v>
      </c>
      <c r="AU469" s="210" t="s">
        <v>86</v>
      </c>
      <c r="AV469" s="13" t="s">
        <v>84</v>
      </c>
      <c r="AW469" s="13" t="s">
        <v>32</v>
      </c>
      <c r="AX469" s="13" t="s">
        <v>76</v>
      </c>
      <c r="AY469" s="210" t="s">
        <v>133</v>
      </c>
    </row>
    <row r="470" spans="2:51" s="14" customFormat="1" ht="11.25">
      <c r="B470" s="211"/>
      <c r="C470" s="212"/>
      <c r="D470" s="202" t="s">
        <v>142</v>
      </c>
      <c r="E470" s="213" t="s">
        <v>1</v>
      </c>
      <c r="F470" s="214" t="s">
        <v>641</v>
      </c>
      <c r="G470" s="212"/>
      <c r="H470" s="215">
        <v>673.2</v>
      </c>
      <c r="I470" s="216"/>
      <c r="J470" s="212"/>
      <c r="K470" s="212"/>
      <c r="L470" s="217"/>
      <c r="M470" s="218"/>
      <c r="N470" s="219"/>
      <c r="O470" s="219"/>
      <c r="P470" s="219"/>
      <c r="Q470" s="219"/>
      <c r="R470" s="219"/>
      <c r="S470" s="219"/>
      <c r="T470" s="220"/>
      <c r="AT470" s="221" t="s">
        <v>142</v>
      </c>
      <c r="AU470" s="221" t="s">
        <v>86</v>
      </c>
      <c r="AV470" s="14" t="s">
        <v>86</v>
      </c>
      <c r="AW470" s="14" t="s">
        <v>32</v>
      </c>
      <c r="AX470" s="14" t="s">
        <v>76</v>
      </c>
      <c r="AY470" s="221" t="s">
        <v>133</v>
      </c>
    </row>
    <row r="471" spans="2:51" s="14" customFormat="1" ht="11.25">
      <c r="B471" s="211"/>
      <c r="C471" s="212"/>
      <c r="D471" s="202" t="s">
        <v>142</v>
      </c>
      <c r="E471" s="213" t="s">
        <v>1</v>
      </c>
      <c r="F471" s="214" t="s">
        <v>642</v>
      </c>
      <c r="G471" s="212"/>
      <c r="H471" s="215">
        <v>0.8</v>
      </c>
      <c r="I471" s="216"/>
      <c r="J471" s="212"/>
      <c r="K471" s="212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142</v>
      </c>
      <c r="AU471" s="221" t="s">
        <v>86</v>
      </c>
      <c r="AV471" s="14" t="s">
        <v>86</v>
      </c>
      <c r="AW471" s="14" t="s">
        <v>32</v>
      </c>
      <c r="AX471" s="14" t="s">
        <v>76</v>
      </c>
      <c r="AY471" s="221" t="s">
        <v>133</v>
      </c>
    </row>
    <row r="472" spans="2:51" s="15" customFormat="1" ht="11.25">
      <c r="B472" s="222"/>
      <c r="C472" s="223"/>
      <c r="D472" s="202" t="s">
        <v>142</v>
      </c>
      <c r="E472" s="224" t="s">
        <v>1</v>
      </c>
      <c r="F472" s="225" t="s">
        <v>152</v>
      </c>
      <c r="G472" s="223"/>
      <c r="H472" s="226">
        <v>674</v>
      </c>
      <c r="I472" s="227"/>
      <c r="J472" s="223"/>
      <c r="K472" s="223"/>
      <c r="L472" s="228"/>
      <c r="M472" s="229"/>
      <c r="N472" s="230"/>
      <c r="O472" s="230"/>
      <c r="P472" s="230"/>
      <c r="Q472" s="230"/>
      <c r="R472" s="230"/>
      <c r="S472" s="230"/>
      <c r="T472" s="231"/>
      <c r="AT472" s="232" t="s">
        <v>142</v>
      </c>
      <c r="AU472" s="232" t="s">
        <v>86</v>
      </c>
      <c r="AV472" s="15" t="s">
        <v>140</v>
      </c>
      <c r="AW472" s="15" t="s">
        <v>32</v>
      </c>
      <c r="AX472" s="15" t="s">
        <v>84</v>
      </c>
      <c r="AY472" s="232" t="s">
        <v>133</v>
      </c>
    </row>
    <row r="473" spans="1:65" s="2" customFormat="1" ht="24.2" customHeight="1">
      <c r="A473" s="35"/>
      <c r="B473" s="36"/>
      <c r="C473" s="244" t="s">
        <v>643</v>
      </c>
      <c r="D473" s="244" t="s">
        <v>300</v>
      </c>
      <c r="E473" s="245" t="s">
        <v>644</v>
      </c>
      <c r="F473" s="246" t="s">
        <v>645</v>
      </c>
      <c r="G473" s="247" t="s">
        <v>570</v>
      </c>
      <c r="H473" s="248">
        <v>2</v>
      </c>
      <c r="I473" s="249"/>
      <c r="J473" s="250">
        <f>ROUND(I473*H473,2)</f>
        <v>0</v>
      </c>
      <c r="K473" s="246" t="s">
        <v>1</v>
      </c>
      <c r="L473" s="251"/>
      <c r="M473" s="252" t="s">
        <v>1</v>
      </c>
      <c r="N473" s="253" t="s">
        <v>41</v>
      </c>
      <c r="O473" s="72"/>
      <c r="P473" s="196">
        <f>O473*H473</f>
        <v>0</v>
      </c>
      <c r="Q473" s="196">
        <v>0.054</v>
      </c>
      <c r="R473" s="196">
        <f>Q473*H473</f>
        <v>0.108</v>
      </c>
      <c r="S473" s="196">
        <v>0</v>
      </c>
      <c r="T473" s="197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98" t="s">
        <v>186</v>
      </c>
      <c r="AT473" s="198" t="s">
        <v>300</v>
      </c>
      <c r="AU473" s="198" t="s">
        <v>86</v>
      </c>
      <c r="AY473" s="18" t="s">
        <v>133</v>
      </c>
      <c r="BE473" s="199">
        <f>IF(N473="základní",J473,0)</f>
        <v>0</v>
      </c>
      <c r="BF473" s="199">
        <f>IF(N473="snížená",J473,0)</f>
        <v>0</v>
      </c>
      <c r="BG473" s="199">
        <f>IF(N473="zákl. přenesená",J473,0)</f>
        <v>0</v>
      </c>
      <c r="BH473" s="199">
        <f>IF(N473="sníž. přenesená",J473,0)</f>
        <v>0</v>
      </c>
      <c r="BI473" s="199">
        <f>IF(N473="nulová",J473,0)</f>
        <v>0</v>
      </c>
      <c r="BJ473" s="18" t="s">
        <v>84</v>
      </c>
      <c r="BK473" s="199">
        <f>ROUND(I473*H473,2)</f>
        <v>0</v>
      </c>
      <c r="BL473" s="18" t="s">
        <v>140</v>
      </c>
      <c r="BM473" s="198" t="s">
        <v>646</v>
      </c>
    </row>
    <row r="474" spans="2:51" s="13" customFormat="1" ht="11.25">
      <c r="B474" s="200"/>
      <c r="C474" s="201"/>
      <c r="D474" s="202" t="s">
        <v>142</v>
      </c>
      <c r="E474" s="203" t="s">
        <v>1</v>
      </c>
      <c r="F474" s="204" t="s">
        <v>647</v>
      </c>
      <c r="G474" s="201"/>
      <c r="H474" s="203" t="s">
        <v>1</v>
      </c>
      <c r="I474" s="205"/>
      <c r="J474" s="201"/>
      <c r="K474" s="201"/>
      <c r="L474" s="206"/>
      <c r="M474" s="207"/>
      <c r="N474" s="208"/>
      <c r="O474" s="208"/>
      <c r="P474" s="208"/>
      <c r="Q474" s="208"/>
      <c r="R474" s="208"/>
      <c r="S474" s="208"/>
      <c r="T474" s="209"/>
      <c r="AT474" s="210" t="s">
        <v>142</v>
      </c>
      <c r="AU474" s="210" t="s">
        <v>86</v>
      </c>
      <c r="AV474" s="13" t="s">
        <v>84</v>
      </c>
      <c r="AW474" s="13" t="s">
        <v>32</v>
      </c>
      <c r="AX474" s="13" t="s">
        <v>76</v>
      </c>
      <c r="AY474" s="210" t="s">
        <v>133</v>
      </c>
    </row>
    <row r="475" spans="2:51" s="14" customFormat="1" ht="11.25">
      <c r="B475" s="211"/>
      <c r="C475" s="212"/>
      <c r="D475" s="202" t="s">
        <v>142</v>
      </c>
      <c r="E475" s="213" t="s">
        <v>1</v>
      </c>
      <c r="F475" s="214" t="s">
        <v>86</v>
      </c>
      <c r="G475" s="212"/>
      <c r="H475" s="215">
        <v>2</v>
      </c>
      <c r="I475" s="216"/>
      <c r="J475" s="212"/>
      <c r="K475" s="212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142</v>
      </c>
      <c r="AU475" s="221" t="s">
        <v>86</v>
      </c>
      <c r="AV475" s="14" t="s">
        <v>86</v>
      </c>
      <c r="AW475" s="14" t="s">
        <v>32</v>
      </c>
      <c r="AX475" s="14" t="s">
        <v>84</v>
      </c>
      <c r="AY475" s="221" t="s">
        <v>133</v>
      </c>
    </row>
    <row r="476" spans="1:65" s="2" customFormat="1" ht="24.2" customHeight="1">
      <c r="A476" s="35"/>
      <c r="B476" s="36"/>
      <c r="C476" s="187" t="s">
        <v>648</v>
      </c>
      <c r="D476" s="187" t="s">
        <v>135</v>
      </c>
      <c r="E476" s="188" t="s">
        <v>649</v>
      </c>
      <c r="F476" s="189" t="s">
        <v>650</v>
      </c>
      <c r="G476" s="190" t="s">
        <v>382</v>
      </c>
      <c r="H476" s="191">
        <v>4</v>
      </c>
      <c r="I476" s="192"/>
      <c r="J476" s="193">
        <f>ROUND(I476*H476,2)</f>
        <v>0</v>
      </c>
      <c r="K476" s="189" t="s">
        <v>139</v>
      </c>
      <c r="L476" s="40"/>
      <c r="M476" s="194" t="s">
        <v>1</v>
      </c>
      <c r="N476" s="195" t="s">
        <v>41</v>
      </c>
      <c r="O476" s="72"/>
      <c r="P476" s="196">
        <f>O476*H476</f>
        <v>0</v>
      </c>
      <c r="Q476" s="196">
        <v>0.1295</v>
      </c>
      <c r="R476" s="196">
        <f>Q476*H476</f>
        <v>0.518</v>
      </c>
      <c r="S476" s="196">
        <v>0</v>
      </c>
      <c r="T476" s="197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8" t="s">
        <v>140</v>
      </c>
      <c r="AT476" s="198" t="s">
        <v>135</v>
      </c>
      <c r="AU476" s="198" t="s">
        <v>86</v>
      </c>
      <c r="AY476" s="18" t="s">
        <v>133</v>
      </c>
      <c r="BE476" s="199">
        <f>IF(N476="základní",J476,0)</f>
        <v>0</v>
      </c>
      <c r="BF476" s="199">
        <f>IF(N476="snížená",J476,0)</f>
        <v>0</v>
      </c>
      <c r="BG476" s="199">
        <f>IF(N476="zákl. přenesená",J476,0)</f>
        <v>0</v>
      </c>
      <c r="BH476" s="199">
        <f>IF(N476="sníž. přenesená",J476,0)</f>
        <v>0</v>
      </c>
      <c r="BI476" s="199">
        <f>IF(N476="nulová",J476,0)</f>
        <v>0</v>
      </c>
      <c r="BJ476" s="18" t="s">
        <v>84</v>
      </c>
      <c r="BK476" s="199">
        <f>ROUND(I476*H476,2)</f>
        <v>0</v>
      </c>
      <c r="BL476" s="18" t="s">
        <v>140</v>
      </c>
      <c r="BM476" s="198" t="s">
        <v>651</v>
      </c>
    </row>
    <row r="477" spans="2:51" s="13" customFormat="1" ht="11.25">
      <c r="B477" s="200"/>
      <c r="C477" s="201"/>
      <c r="D477" s="202" t="s">
        <v>142</v>
      </c>
      <c r="E477" s="203" t="s">
        <v>1</v>
      </c>
      <c r="F477" s="204" t="s">
        <v>144</v>
      </c>
      <c r="G477" s="201"/>
      <c r="H477" s="203" t="s">
        <v>1</v>
      </c>
      <c r="I477" s="205"/>
      <c r="J477" s="201"/>
      <c r="K477" s="201"/>
      <c r="L477" s="206"/>
      <c r="M477" s="207"/>
      <c r="N477" s="208"/>
      <c r="O477" s="208"/>
      <c r="P477" s="208"/>
      <c r="Q477" s="208"/>
      <c r="R477" s="208"/>
      <c r="S477" s="208"/>
      <c r="T477" s="209"/>
      <c r="AT477" s="210" t="s">
        <v>142</v>
      </c>
      <c r="AU477" s="210" t="s">
        <v>86</v>
      </c>
      <c r="AV477" s="13" t="s">
        <v>84</v>
      </c>
      <c r="AW477" s="13" t="s">
        <v>32</v>
      </c>
      <c r="AX477" s="13" t="s">
        <v>76</v>
      </c>
      <c r="AY477" s="210" t="s">
        <v>133</v>
      </c>
    </row>
    <row r="478" spans="2:51" s="13" customFormat="1" ht="11.25">
      <c r="B478" s="200"/>
      <c r="C478" s="201"/>
      <c r="D478" s="202" t="s">
        <v>142</v>
      </c>
      <c r="E478" s="203" t="s">
        <v>1</v>
      </c>
      <c r="F478" s="204" t="s">
        <v>652</v>
      </c>
      <c r="G478" s="201"/>
      <c r="H478" s="203" t="s">
        <v>1</v>
      </c>
      <c r="I478" s="205"/>
      <c r="J478" s="201"/>
      <c r="K478" s="201"/>
      <c r="L478" s="206"/>
      <c r="M478" s="207"/>
      <c r="N478" s="208"/>
      <c r="O478" s="208"/>
      <c r="P478" s="208"/>
      <c r="Q478" s="208"/>
      <c r="R478" s="208"/>
      <c r="S478" s="208"/>
      <c r="T478" s="209"/>
      <c r="AT478" s="210" t="s">
        <v>142</v>
      </c>
      <c r="AU478" s="210" t="s">
        <v>86</v>
      </c>
      <c r="AV478" s="13" t="s">
        <v>84</v>
      </c>
      <c r="AW478" s="13" t="s">
        <v>32</v>
      </c>
      <c r="AX478" s="13" t="s">
        <v>76</v>
      </c>
      <c r="AY478" s="210" t="s">
        <v>133</v>
      </c>
    </row>
    <row r="479" spans="2:51" s="14" customFormat="1" ht="11.25">
      <c r="B479" s="211"/>
      <c r="C479" s="212"/>
      <c r="D479" s="202" t="s">
        <v>142</v>
      </c>
      <c r="E479" s="213" t="s">
        <v>1</v>
      </c>
      <c r="F479" s="214" t="s">
        <v>653</v>
      </c>
      <c r="G479" s="212"/>
      <c r="H479" s="215">
        <v>4</v>
      </c>
      <c r="I479" s="216"/>
      <c r="J479" s="212"/>
      <c r="K479" s="212"/>
      <c r="L479" s="217"/>
      <c r="M479" s="218"/>
      <c r="N479" s="219"/>
      <c r="O479" s="219"/>
      <c r="P479" s="219"/>
      <c r="Q479" s="219"/>
      <c r="R479" s="219"/>
      <c r="S479" s="219"/>
      <c r="T479" s="220"/>
      <c r="AT479" s="221" t="s">
        <v>142</v>
      </c>
      <c r="AU479" s="221" t="s">
        <v>86</v>
      </c>
      <c r="AV479" s="14" t="s">
        <v>86</v>
      </c>
      <c r="AW479" s="14" t="s">
        <v>32</v>
      </c>
      <c r="AX479" s="14" t="s">
        <v>84</v>
      </c>
      <c r="AY479" s="221" t="s">
        <v>133</v>
      </c>
    </row>
    <row r="480" spans="1:65" s="2" customFormat="1" ht="14.45" customHeight="1">
      <c r="A480" s="35"/>
      <c r="B480" s="36"/>
      <c r="C480" s="244" t="s">
        <v>654</v>
      </c>
      <c r="D480" s="244" t="s">
        <v>300</v>
      </c>
      <c r="E480" s="245" t="s">
        <v>655</v>
      </c>
      <c r="F480" s="246" t="s">
        <v>656</v>
      </c>
      <c r="G480" s="247" t="s">
        <v>382</v>
      </c>
      <c r="H480" s="248">
        <v>4.08</v>
      </c>
      <c r="I480" s="249"/>
      <c r="J480" s="250">
        <f>ROUND(I480*H480,2)</f>
        <v>0</v>
      </c>
      <c r="K480" s="246" t="s">
        <v>139</v>
      </c>
      <c r="L480" s="251"/>
      <c r="M480" s="252" t="s">
        <v>1</v>
      </c>
      <c r="N480" s="253" t="s">
        <v>41</v>
      </c>
      <c r="O480" s="72"/>
      <c r="P480" s="196">
        <f>O480*H480</f>
        <v>0</v>
      </c>
      <c r="Q480" s="196">
        <v>0.046</v>
      </c>
      <c r="R480" s="196">
        <f>Q480*H480</f>
        <v>0.18768</v>
      </c>
      <c r="S480" s="196">
        <v>0</v>
      </c>
      <c r="T480" s="197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98" t="s">
        <v>186</v>
      </c>
      <c r="AT480" s="198" t="s">
        <v>300</v>
      </c>
      <c r="AU480" s="198" t="s">
        <v>86</v>
      </c>
      <c r="AY480" s="18" t="s">
        <v>133</v>
      </c>
      <c r="BE480" s="199">
        <f>IF(N480="základní",J480,0)</f>
        <v>0</v>
      </c>
      <c r="BF480" s="199">
        <f>IF(N480="snížená",J480,0)</f>
        <v>0</v>
      </c>
      <c r="BG480" s="199">
        <f>IF(N480="zákl. přenesená",J480,0)</f>
        <v>0</v>
      </c>
      <c r="BH480" s="199">
        <f>IF(N480="sníž. přenesená",J480,0)</f>
        <v>0</v>
      </c>
      <c r="BI480" s="199">
        <f>IF(N480="nulová",J480,0)</f>
        <v>0</v>
      </c>
      <c r="BJ480" s="18" t="s">
        <v>84</v>
      </c>
      <c r="BK480" s="199">
        <f>ROUND(I480*H480,2)</f>
        <v>0</v>
      </c>
      <c r="BL480" s="18" t="s">
        <v>140</v>
      </c>
      <c r="BM480" s="198" t="s">
        <v>657</v>
      </c>
    </row>
    <row r="481" spans="2:51" s="13" customFormat="1" ht="11.25">
      <c r="B481" s="200"/>
      <c r="C481" s="201"/>
      <c r="D481" s="202" t="s">
        <v>142</v>
      </c>
      <c r="E481" s="203" t="s">
        <v>1</v>
      </c>
      <c r="F481" s="204" t="s">
        <v>658</v>
      </c>
      <c r="G481" s="201"/>
      <c r="H481" s="203" t="s">
        <v>1</v>
      </c>
      <c r="I481" s="205"/>
      <c r="J481" s="201"/>
      <c r="K481" s="201"/>
      <c r="L481" s="206"/>
      <c r="M481" s="207"/>
      <c r="N481" s="208"/>
      <c r="O481" s="208"/>
      <c r="P481" s="208"/>
      <c r="Q481" s="208"/>
      <c r="R481" s="208"/>
      <c r="S481" s="208"/>
      <c r="T481" s="209"/>
      <c r="AT481" s="210" t="s">
        <v>142</v>
      </c>
      <c r="AU481" s="210" t="s">
        <v>86</v>
      </c>
      <c r="AV481" s="13" t="s">
        <v>84</v>
      </c>
      <c r="AW481" s="13" t="s">
        <v>32</v>
      </c>
      <c r="AX481" s="13" t="s">
        <v>76</v>
      </c>
      <c r="AY481" s="210" t="s">
        <v>133</v>
      </c>
    </row>
    <row r="482" spans="2:51" s="13" customFormat="1" ht="11.25">
      <c r="B482" s="200"/>
      <c r="C482" s="201"/>
      <c r="D482" s="202" t="s">
        <v>142</v>
      </c>
      <c r="E482" s="203" t="s">
        <v>1</v>
      </c>
      <c r="F482" s="204" t="s">
        <v>659</v>
      </c>
      <c r="G482" s="201"/>
      <c r="H482" s="203" t="s">
        <v>1</v>
      </c>
      <c r="I482" s="205"/>
      <c r="J482" s="201"/>
      <c r="K482" s="201"/>
      <c r="L482" s="206"/>
      <c r="M482" s="207"/>
      <c r="N482" s="208"/>
      <c r="O482" s="208"/>
      <c r="P482" s="208"/>
      <c r="Q482" s="208"/>
      <c r="R482" s="208"/>
      <c r="S482" s="208"/>
      <c r="T482" s="209"/>
      <c r="AT482" s="210" t="s">
        <v>142</v>
      </c>
      <c r="AU482" s="210" t="s">
        <v>86</v>
      </c>
      <c r="AV482" s="13" t="s">
        <v>84</v>
      </c>
      <c r="AW482" s="13" t="s">
        <v>32</v>
      </c>
      <c r="AX482" s="13" t="s">
        <v>76</v>
      </c>
      <c r="AY482" s="210" t="s">
        <v>133</v>
      </c>
    </row>
    <row r="483" spans="2:51" s="14" customFormat="1" ht="11.25">
      <c r="B483" s="211"/>
      <c r="C483" s="212"/>
      <c r="D483" s="202" t="s">
        <v>142</v>
      </c>
      <c r="E483" s="213" t="s">
        <v>1</v>
      </c>
      <c r="F483" s="214" t="s">
        <v>660</v>
      </c>
      <c r="G483" s="212"/>
      <c r="H483" s="215">
        <v>4.08</v>
      </c>
      <c r="I483" s="216"/>
      <c r="J483" s="212"/>
      <c r="K483" s="212"/>
      <c r="L483" s="217"/>
      <c r="M483" s="218"/>
      <c r="N483" s="219"/>
      <c r="O483" s="219"/>
      <c r="P483" s="219"/>
      <c r="Q483" s="219"/>
      <c r="R483" s="219"/>
      <c r="S483" s="219"/>
      <c r="T483" s="220"/>
      <c r="AT483" s="221" t="s">
        <v>142</v>
      </c>
      <c r="AU483" s="221" t="s">
        <v>86</v>
      </c>
      <c r="AV483" s="14" t="s">
        <v>86</v>
      </c>
      <c r="AW483" s="14" t="s">
        <v>32</v>
      </c>
      <c r="AX483" s="14" t="s">
        <v>84</v>
      </c>
      <c r="AY483" s="221" t="s">
        <v>133</v>
      </c>
    </row>
    <row r="484" spans="1:65" s="2" customFormat="1" ht="24.2" customHeight="1">
      <c r="A484" s="35"/>
      <c r="B484" s="36"/>
      <c r="C484" s="187" t="s">
        <v>661</v>
      </c>
      <c r="D484" s="187" t="s">
        <v>135</v>
      </c>
      <c r="E484" s="188" t="s">
        <v>662</v>
      </c>
      <c r="F484" s="189" t="s">
        <v>663</v>
      </c>
      <c r="G484" s="190" t="s">
        <v>570</v>
      </c>
      <c r="H484" s="191">
        <v>1</v>
      </c>
      <c r="I484" s="192"/>
      <c r="J484" s="193">
        <f>ROUND(I484*H484,2)</f>
        <v>0</v>
      </c>
      <c r="K484" s="189" t="s">
        <v>139</v>
      </c>
      <c r="L484" s="40"/>
      <c r="M484" s="194" t="s">
        <v>1</v>
      </c>
      <c r="N484" s="195" t="s">
        <v>41</v>
      </c>
      <c r="O484" s="72"/>
      <c r="P484" s="196">
        <f>O484*H484</f>
        <v>0</v>
      </c>
      <c r="Q484" s="196">
        <v>0.0007</v>
      </c>
      <c r="R484" s="196">
        <f>Q484*H484</f>
        <v>0.0007</v>
      </c>
      <c r="S484" s="196">
        <v>0</v>
      </c>
      <c r="T484" s="197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98" t="s">
        <v>140</v>
      </c>
      <c r="AT484" s="198" t="s">
        <v>135</v>
      </c>
      <c r="AU484" s="198" t="s">
        <v>86</v>
      </c>
      <c r="AY484" s="18" t="s">
        <v>133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18" t="s">
        <v>84</v>
      </c>
      <c r="BK484" s="199">
        <f>ROUND(I484*H484,2)</f>
        <v>0</v>
      </c>
      <c r="BL484" s="18" t="s">
        <v>140</v>
      </c>
      <c r="BM484" s="198" t="s">
        <v>664</v>
      </c>
    </row>
    <row r="485" spans="2:51" s="13" customFormat="1" ht="11.25">
      <c r="B485" s="200"/>
      <c r="C485" s="201"/>
      <c r="D485" s="202" t="s">
        <v>142</v>
      </c>
      <c r="E485" s="203" t="s">
        <v>1</v>
      </c>
      <c r="F485" s="204" t="s">
        <v>665</v>
      </c>
      <c r="G485" s="201"/>
      <c r="H485" s="203" t="s">
        <v>1</v>
      </c>
      <c r="I485" s="205"/>
      <c r="J485" s="201"/>
      <c r="K485" s="201"/>
      <c r="L485" s="206"/>
      <c r="M485" s="207"/>
      <c r="N485" s="208"/>
      <c r="O485" s="208"/>
      <c r="P485" s="208"/>
      <c r="Q485" s="208"/>
      <c r="R485" s="208"/>
      <c r="S485" s="208"/>
      <c r="T485" s="209"/>
      <c r="AT485" s="210" t="s">
        <v>142</v>
      </c>
      <c r="AU485" s="210" t="s">
        <v>86</v>
      </c>
      <c r="AV485" s="13" t="s">
        <v>84</v>
      </c>
      <c r="AW485" s="13" t="s">
        <v>32</v>
      </c>
      <c r="AX485" s="13" t="s">
        <v>76</v>
      </c>
      <c r="AY485" s="210" t="s">
        <v>133</v>
      </c>
    </row>
    <row r="486" spans="2:51" s="14" customFormat="1" ht="11.25">
      <c r="B486" s="211"/>
      <c r="C486" s="212"/>
      <c r="D486" s="202" t="s">
        <v>142</v>
      </c>
      <c r="E486" s="213" t="s">
        <v>1</v>
      </c>
      <c r="F486" s="214" t="s">
        <v>84</v>
      </c>
      <c r="G486" s="212"/>
      <c r="H486" s="215">
        <v>1</v>
      </c>
      <c r="I486" s="216"/>
      <c r="J486" s="212"/>
      <c r="K486" s="212"/>
      <c r="L486" s="217"/>
      <c r="M486" s="218"/>
      <c r="N486" s="219"/>
      <c r="O486" s="219"/>
      <c r="P486" s="219"/>
      <c r="Q486" s="219"/>
      <c r="R486" s="219"/>
      <c r="S486" s="219"/>
      <c r="T486" s="220"/>
      <c r="AT486" s="221" t="s">
        <v>142</v>
      </c>
      <c r="AU486" s="221" t="s">
        <v>86</v>
      </c>
      <c r="AV486" s="14" t="s">
        <v>86</v>
      </c>
      <c r="AW486" s="14" t="s">
        <v>32</v>
      </c>
      <c r="AX486" s="14" t="s">
        <v>84</v>
      </c>
      <c r="AY486" s="221" t="s">
        <v>133</v>
      </c>
    </row>
    <row r="487" spans="1:65" s="2" customFormat="1" ht="24.2" customHeight="1">
      <c r="A487" s="35"/>
      <c r="B487" s="36"/>
      <c r="C487" s="187" t="s">
        <v>666</v>
      </c>
      <c r="D487" s="187" t="s">
        <v>135</v>
      </c>
      <c r="E487" s="188" t="s">
        <v>667</v>
      </c>
      <c r="F487" s="189" t="s">
        <v>668</v>
      </c>
      <c r="G487" s="190" t="s">
        <v>570</v>
      </c>
      <c r="H487" s="191">
        <v>1</v>
      </c>
      <c r="I487" s="192"/>
      <c r="J487" s="193">
        <f>ROUND(I487*H487,2)</f>
        <v>0</v>
      </c>
      <c r="K487" s="189" t="s">
        <v>139</v>
      </c>
      <c r="L487" s="40"/>
      <c r="M487" s="194" t="s">
        <v>1</v>
      </c>
      <c r="N487" s="195" t="s">
        <v>41</v>
      </c>
      <c r="O487" s="72"/>
      <c r="P487" s="196">
        <f>O487*H487</f>
        <v>0</v>
      </c>
      <c r="Q487" s="196">
        <v>0.11241</v>
      </c>
      <c r="R487" s="196">
        <f>Q487*H487</f>
        <v>0.11241</v>
      </c>
      <c r="S487" s="196">
        <v>0</v>
      </c>
      <c r="T487" s="197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198" t="s">
        <v>140</v>
      </c>
      <c r="AT487" s="198" t="s">
        <v>135</v>
      </c>
      <c r="AU487" s="198" t="s">
        <v>86</v>
      </c>
      <c r="AY487" s="18" t="s">
        <v>133</v>
      </c>
      <c r="BE487" s="199">
        <f>IF(N487="základní",J487,0)</f>
        <v>0</v>
      </c>
      <c r="BF487" s="199">
        <f>IF(N487="snížená",J487,0)</f>
        <v>0</v>
      </c>
      <c r="BG487" s="199">
        <f>IF(N487="zákl. přenesená",J487,0)</f>
        <v>0</v>
      </c>
      <c r="BH487" s="199">
        <f>IF(N487="sníž. přenesená",J487,0)</f>
        <v>0</v>
      </c>
      <c r="BI487" s="199">
        <f>IF(N487="nulová",J487,0)</f>
        <v>0</v>
      </c>
      <c r="BJ487" s="18" t="s">
        <v>84</v>
      </c>
      <c r="BK487" s="199">
        <f>ROUND(I487*H487,2)</f>
        <v>0</v>
      </c>
      <c r="BL487" s="18" t="s">
        <v>140</v>
      </c>
      <c r="BM487" s="198" t="s">
        <v>669</v>
      </c>
    </row>
    <row r="488" spans="2:51" s="13" customFormat="1" ht="11.25">
      <c r="B488" s="200"/>
      <c r="C488" s="201"/>
      <c r="D488" s="202" t="s">
        <v>142</v>
      </c>
      <c r="E488" s="203" t="s">
        <v>1</v>
      </c>
      <c r="F488" s="204" t="s">
        <v>665</v>
      </c>
      <c r="G488" s="201"/>
      <c r="H488" s="203" t="s">
        <v>1</v>
      </c>
      <c r="I488" s="205"/>
      <c r="J488" s="201"/>
      <c r="K488" s="201"/>
      <c r="L488" s="206"/>
      <c r="M488" s="207"/>
      <c r="N488" s="208"/>
      <c r="O488" s="208"/>
      <c r="P488" s="208"/>
      <c r="Q488" s="208"/>
      <c r="R488" s="208"/>
      <c r="S488" s="208"/>
      <c r="T488" s="209"/>
      <c r="AT488" s="210" t="s">
        <v>142</v>
      </c>
      <c r="AU488" s="210" t="s">
        <v>86</v>
      </c>
      <c r="AV488" s="13" t="s">
        <v>84</v>
      </c>
      <c r="AW488" s="13" t="s">
        <v>32</v>
      </c>
      <c r="AX488" s="13" t="s">
        <v>76</v>
      </c>
      <c r="AY488" s="210" t="s">
        <v>133</v>
      </c>
    </row>
    <row r="489" spans="2:51" s="14" customFormat="1" ht="11.25">
      <c r="B489" s="211"/>
      <c r="C489" s="212"/>
      <c r="D489" s="202" t="s">
        <v>142</v>
      </c>
      <c r="E489" s="213" t="s">
        <v>1</v>
      </c>
      <c r="F489" s="214" t="s">
        <v>84</v>
      </c>
      <c r="G489" s="212"/>
      <c r="H489" s="215">
        <v>1</v>
      </c>
      <c r="I489" s="216"/>
      <c r="J489" s="212"/>
      <c r="K489" s="212"/>
      <c r="L489" s="217"/>
      <c r="M489" s="218"/>
      <c r="N489" s="219"/>
      <c r="O489" s="219"/>
      <c r="P489" s="219"/>
      <c r="Q489" s="219"/>
      <c r="R489" s="219"/>
      <c r="S489" s="219"/>
      <c r="T489" s="220"/>
      <c r="AT489" s="221" t="s">
        <v>142</v>
      </c>
      <c r="AU489" s="221" t="s">
        <v>86</v>
      </c>
      <c r="AV489" s="14" t="s">
        <v>86</v>
      </c>
      <c r="AW489" s="14" t="s">
        <v>32</v>
      </c>
      <c r="AX489" s="14" t="s">
        <v>84</v>
      </c>
      <c r="AY489" s="221" t="s">
        <v>133</v>
      </c>
    </row>
    <row r="490" spans="1:65" s="2" customFormat="1" ht="37.9" customHeight="1">
      <c r="A490" s="35"/>
      <c r="B490" s="36"/>
      <c r="C490" s="187" t="s">
        <v>670</v>
      </c>
      <c r="D490" s="187" t="s">
        <v>135</v>
      </c>
      <c r="E490" s="188" t="s">
        <v>671</v>
      </c>
      <c r="F490" s="189" t="s">
        <v>672</v>
      </c>
      <c r="G490" s="190" t="s">
        <v>382</v>
      </c>
      <c r="H490" s="191">
        <v>24.25</v>
      </c>
      <c r="I490" s="192"/>
      <c r="J490" s="193">
        <f>ROUND(I490*H490,2)</f>
        <v>0</v>
      </c>
      <c r="K490" s="189" t="s">
        <v>1</v>
      </c>
      <c r="L490" s="40"/>
      <c r="M490" s="194" t="s">
        <v>1</v>
      </c>
      <c r="N490" s="195" t="s">
        <v>41</v>
      </c>
      <c r="O490" s="72"/>
      <c r="P490" s="196">
        <f>O490*H490</f>
        <v>0</v>
      </c>
      <c r="Q490" s="196">
        <v>0.25565</v>
      </c>
      <c r="R490" s="196">
        <f>Q490*H490</f>
        <v>6.1995125</v>
      </c>
      <c r="S490" s="196">
        <v>0</v>
      </c>
      <c r="T490" s="197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198" t="s">
        <v>140</v>
      </c>
      <c r="AT490" s="198" t="s">
        <v>135</v>
      </c>
      <c r="AU490" s="198" t="s">
        <v>86</v>
      </c>
      <c r="AY490" s="18" t="s">
        <v>133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18" t="s">
        <v>84</v>
      </c>
      <c r="BK490" s="199">
        <f>ROUND(I490*H490,2)</f>
        <v>0</v>
      </c>
      <c r="BL490" s="18" t="s">
        <v>140</v>
      </c>
      <c r="BM490" s="198" t="s">
        <v>673</v>
      </c>
    </row>
    <row r="491" spans="2:51" s="13" customFormat="1" ht="11.25">
      <c r="B491" s="200"/>
      <c r="C491" s="201"/>
      <c r="D491" s="202" t="s">
        <v>142</v>
      </c>
      <c r="E491" s="203" t="s">
        <v>1</v>
      </c>
      <c r="F491" s="204" t="s">
        <v>674</v>
      </c>
      <c r="G491" s="201"/>
      <c r="H491" s="203" t="s">
        <v>1</v>
      </c>
      <c r="I491" s="205"/>
      <c r="J491" s="201"/>
      <c r="K491" s="201"/>
      <c r="L491" s="206"/>
      <c r="M491" s="207"/>
      <c r="N491" s="208"/>
      <c r="O491" s="208"/>
      <c r="P491" s="208"/>
      <c r="Q491" s="208"/>
      <c r="R491" s="208"/>
      <c r="S491" s="208"/>
      <c r="T491" s="209"/>
      <c r="AT491" s="210" t="s">
        <v>142</v>
      </c>
      <c r="AU491" s="210" t="s">
        <v>86</v>
      </c>
      <c r="AV491" s="13" t="s">
        <v>84</v>
      </c>
      <c r="AW491" s="13" t="s">
        <v>32</v>
      </c>
      <c r="AX491" s="13" t="s">
        <v>76</v>
      </c>
      <c r="AY491" s="210" t="s">
        <v>133</v>
      </c>
    </row>
    <row r="492" spans="2:51" s="14" customFormat="1" ht="11.25">
      <c r="B492" s="211"/>
      <c r="C492" s="212"/>
      <c r="D492" s="202" t="s">
        <v>142</v>
      </c>
      <c r="E492" s="213" t="s">
        <v>1</v>
      </c>
      <c r="F492" s="214" t="s">
        <v>675</v>
      </c>
      <c r="G492" s="212"/>
      <c r="H492" s="215">
        <v>24.25</v>
      </c>
      <c r="I492" s="216"/>
      <c r="J492" s="212"/>
      <c r="K492" s="212"/>
      <c r="L492" s="217"/>
      <c r="M492" s="218"/>
      <c r="N492" s="219"/>
      <c r="O492" s="219"/>
      <c r="P492" s="219"/>
      <c r="Q492" s="219"/>
      <c r="R492" s="219"/>
      <c r="S492" s="219"/>
      <c r="T492" s="220"/>
      <c r="AT492" s="221" t="s">
        <v>142</v>
      </c>
      <c r="AU492" s="221" t="s">
        <v>86</v>
      </c>
      <c r="AV492" s="14" t="s">
        <v>86</v>
      </c>
      <c r="AW492" s="14" t="s">
        <v>32</v>
      </c>
      <c r="AX492" s="14" t="s">
        <v>84</v>
      </c>
      <c r="AY492" s="221" t="s">
        <v>133</v>
      </c>
    </row>
    <row r="493" spans="1:65" s="2" customFormat="1" ht="37.9" customHeight="1">
      <c r="A493" s="35"/>
      <c r="B493" s="36"/>
      <c r="C493" s="187" t="s">
        <v>676</v>
      </c>
      <c r="D493" s="187" t="s">
        <v>135</v>
      </c>
      <c r="E493" s="188" t="s">
        <v>677</v>
      </c>
      <c r="F493" s="189" t="s">
        <v>678</v>
      </c>
      <c r="G493" s="190" t="s">
        <v>570</v>
      </c>
      <c r="H493" s="191">
        <v>10</v>
      </c>
      <c r="I493" s="192"/>
      <c r="J493" s="193">
        <f>ROUND(I493*H493,2)</f>
        <v>0</v>
      </c>
      <c r="K493" s="189" t="s">
        <v>1</v>
      </c>
      <c r="L493" s="40"/>
      <c r="M493" s="194" t="s">
        <v>1</v>
      </c>
      <c r="N493" s="195" t="s">
        <v>41</v>
      </c>
      <c r="O493" s="72"/>
      <c r="P493" s="196">
        <f>O493*H493</f>
        <v>0</v>
      </c>
      <c r="Q493" s="196">
        <v>0.19504</v>
      </c>
      <c r="R493" s="196">
        <f>Q493*H493</f>
        <v>1.9504</v>
      </c>
      <c r="S493" s="196">
        <v>0</v>
      </c>
      <c r="T493" s="197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198" t="s">
        <v>140</v>
      </c>
      <c r="AT493" s="198" t="s">
        <v>135</v>
      </c>
      <c r="AU493" s="198" t="s">
        <v>86</v>
      </c>
      <c r="AY493" s="18" t="s">
        <v>133</v>
      </c>
      <c r="BE493" s="199">
        <f>IF(N493="základní",J493,0)</f>
        <v>0</v>
      </c>
      <c r="BF493" s="199">
        <f>IF(N493="snížená",J493,0)</f>
        <v>0</v>
      </c>
      <c r="BG493" s="199">
        <f>IF(N493="zákl. přenesená",J493,0)</f>
        <v>0</v>
      </c>
      <c r="BH493" s="199">
        <f>IF(N493="sníž. přenesená",J493,0)</f>
        <v>0</v>
      </c>
      <c r="BI493" s="199">
        <f>IF(N493="nulová",J493,0)</f>
        <v>0</v>
      </c>
      <c r="BJ493" s="18" t="s">
        <v>84</v>
      </c>
      <c r="BK493" s="199">
        <f>ROUND(I493*H493,2)</f>
        <v>0</v>
      </c>
      <c r="BL493" s="18" t="s">
        <v>140</v>
      </c>
      <c r="BM493" s="198" t="s">
        <v>679</v>
      </c>
    </row>
    <row r="494" spans="2:51" s="13" customFormat="1" ht="11.25">
      <c r="B494" s="200"/>
      <c r="C494" s="201"/>
      <c r="D494" s="202" t="s">
        <v>142</v>
      </c>
      <c r="E494" s="203" t="s">
        <v>1</v>
      </c>
      <c r="F494" s="204" t="s">
        <v>144</v>
      </c>
      <c r="G494" s="201"/>
      <c r="H494" s="203" t="s">
        <v>1</v>
      </c>
      <c r="I494" s="205"/>
      <c r="J494" s="201"/>
      <c r="K494" s="201"/>
      <c r="L494" s="206"/>
      <c r="M494" s="207"/>
      <c r="N494" s="208"/>
      <c r="O494" s="208"/>
      <c r="P494" s="208"/>
      <c r="Q494" s="208"/>
      <c r="R494" s="208"/>
      <c r="S494" s="208"/>
      <c r="T494" s="209"/>
      <c r="AT494" s="210" t="s">
        <v>142</v>
      </c>
      <c r="AU494" s="210" t="s">
        <v>86</v>
      </c>
      <c r="AV494" s="13" t="s">
        <v>84</v>
      </c>
      <c r="AW494" s="13" t="s">
        <v>32</v>
      </c>
      <c r="AX494" s="13" t="s">
        <v>76</v>
      </c>
      <c r="AY494" s="210" t="s">
        <v>133</v>
      </c>
    </row>
    <row r="495" spans="2:51" s="14" customFormat="1" ht="11.25">
      <c r="B495" s="211"/>
      <c r="C495" s="212"/>
      <c r="D495" s="202" t="s">
        <v>142</v>
      </c>
      <c r="E495" s="213" t="s">
        <v>1</v>
      </c>
      <c r="F495" s="214" t="s">
        <v>199</v>
      </c>
      <c r="G495" s="212"/>
      <c r="H495" s="215">
        <v>10</v>
      </c>
      <c r="I495" s="216"/>
      <c r="J495" s="212"/>
      <c r="K495" s="212"/>
      <c r="L495" s="217"/>
      <c r="M495" s="218"/>
      <c r="N495" s="219"/>
      <c r="O495" s="219"/>
      <c r="P495" s="219"/>
      <c r="Q495" s="219"/>
      <c r="R495" s="219"/>
      <c r="S495" s="219"/>
      <c r="T495" s="220"/>
      <c r="AT495" s="221" t="s">
        <v>142</v>
      </c>
      <c r="AU495" s="221" t="s">
        <v>86</v>
      </c>
      <c r="AV495" s="14" t="s">
        <v>86</v>
      </c>
      <c r="AW495" s="14" t="s">
        <v>32</v>
      </c>
      <c r="AX495" s="14" t="s">
        <v>84</v>
      </c>
      <c r="AY495" s="221" t="s">
        <v>133</v>
      </c>
    </row>
    <row r="496" spans="1:65" s="2" customFormat="1" ht="37.9" customHeight="1">
      <c r="A496" s="35"/>
      <c r="B496" s="36"/>
      <c r="C496" s="187" t="s">
        <v>680</v>
      </c>
      <c r="D496" s="187" t="s">
        <v>135</v>
      </c>
      <c r="E496" s="188" t="s">
        <v>681</v>
      </c>
      <c r="F496" s="189" t="s">
        <v>682</v>
      </c>
      <c r="G496" s="190" t="s">
        <v>570</v>
      </c>
      <c r="H496" s="191">
        <v>10</v>
      </c>
      <c r="I496" s="192"/>
      <c r="J496" s="193">
        <f>ROUND(I496*H496,2)</f>
        <v>0</v>
      </c>
      <c r="K496" s="189" t="s">
        <v>1</v>
      </c>
      <c r="L496" s="40"/>
      <c r="M496" s="194" t="s">
        <v>1</v>
      </c>
      <c r="N496" s="195" t="s">
        <v>41</v>
      </c>
      <c r="O496" s="72"/>
      <c r="P496" s="196">
        <f>O496*H496</f>
        <v>0</v>
      </c>
      <c r="Q496" s="196">
        <v>0.17093</v>
      </c>
      <c r="R496" s="196">
        <f>Q496*H496</f>
        <v>1.7093</v>
      </c>
      <c r="S496" s="196">
        <v>0</v>
      </c>
      <c r="T496" s="197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98" t="s">
        <v>140</v>
      </c>
      <c r="AT496" s="198" t="s">
        <v>135</v>
      </c>
      <c r="AU496" s="198" t="s">
        <v>86</v>
      </c>
      <c r="AY496" s="18" t="s">
        <v>133</v>
      </c>
      <c r="BE496" s="199">
        <f>IF(N496="základní",J496,0)</f>
        <v>0</v>
      </c>
      <c r="BF496" s="199">
        <f>IF(N496="snížená",J496,0)</f>
        <v>0</v>
      </c>
      <c r="BG496" s="199">
        <f>IF(N496="zákl. přenesená",J496,0)</f>
        <v>0</v>
      </c>
      <c r="BH496" s="199">
        <f>IF(N496="sníž. přenesená",J496,0)</f>
        <v>0</v>
      </c>
      <c r="BI496" s="199">
        <f>IF(N496="nulová",J496,0)</f>
        <v>0</v>
      </c>
      <c r="BJ496" s="18" t="s">
        <v>84</v>
      </c>
      <c r="BK496" s="199">
        <f>ROUND(I496*H496,2)</f>
        <v>0</v>
      </c>
      <c r="BL496" s="18" t="s">
        <v>140</v>
      </c>
      <c r="BM496" s="198" t="s">
        <v>683</v>
      </c>
    </row>
    <row r="497" spans="2:51" s="13" customFormat="1" ht="11.25">
      <c r="B497" s="200"/>
      <c r="C497" s="201"/>
      <c r="D497" s="202" t="s">
        <v>142</v>
      </c>
      <c r="E497" s="203" t="s">
        <v>1</v>
      </c>
      <c r="F497" s="204" t="s">
        <v>144</v>
      </c>
      <c r="G497" s="201"/>
      <c r="H497" s="203" t="s">
        <v>1</v>
      </c>
      <c r="I497" s="205"/>
      <c r="J497" s="201"/>
      <c r="K497" s="201"/>
      <c r="L497" s="206"/>
      <c r="M497" s="207"/>
      <c r="N497" s="208"/>
      <c r="O497" s="208"/>
      <c r="P497" s="208"/>
      <c r="Q497" s="208"/>
      <c r="R497" s="208"/>
      <c r="S497" s="208"/>
      <c r="T497" s="209"/>
      <c r="AT497" s="210" t="s">
        <v>142</v>
      </c>
      <c r="AU497" s="210" t="s">
        <v>86</v>
      </c>
      <c r="AV497" s="13" t="s">
        <v>84</v>
      </c>
      <c r="AW497" s="13" t="s">
        <v>32</v>
      </c>
      <c r="AX497" s="13" t="s">
        <v>76</v>
      </c>
      <c r="AY497" s="210" t="s">
        <v>133</v>
      </c>
    </row>
    <row r="498" spans="2:51" s="14" customFormat="1" ht="11.25">
      <c r="B498" s="211"/>
      <c r="C498" s="212"/>
      <c r="D498" s="202" t="s">
        <v>142</v>
      </c>
      <c r="E498" s="213" t="s">
        <v>1</v>
      </c>
      <c r="F498" s="214" t="s">
        <v>199</v>
      </c>
      <c r="G498" s="212"/>
      <c r="H498" s="215">
        <v>10</v>
      </c>
      <c r="I498" s="216"/>
      <c r="J498" s="212"/>
      <c r="K498" s="212"/>
      <c r="L498" s="217"/>
      <c r="M498" s="218"/>
      <c r="N498" s="219"/>
      <c r="O498" s="219"/>
      <c r="P498" s="219"/>
      <c r="Q498" s="219"/>
      <c r="R498" s="219"/>
      <c r="S498" s="219"/>
      <c r="T498" s="220"/>
      <c r="AT498" s="221" t="s">
        <v>142</v>
      </c>
      <c r="AU498" s="221" t="s">
        <v>86</v>
      </c>
      <c r="AV498" s="14" t="s">
        <v>86</v>
      </c>
      <c r="AW498" s="14" t="s">
        <v>32</v>
      </c>
      <c r="AX498" s="14" t="s">
        <v>84</v>
      </c>
      <c r="AY498" s="221" t="s">
        <v>133</v>
      </c>
    </row>
    <row r="499" spans="2:63" s="12" customFormat="1" ht="22.9" customHeight="1">
      <c r="B499" s="171"/>
      <c r="C499" s="172"/>
      <c r="D499" s="173" t="s">
        <v>75</v>
      </c>
      <c r="E499" s="185" t="s">
        <v>684</v>
      </c>
      <c r="F499" s="185" t="s">
        <v>685</v>
      </c>
      <c r="G499" s="172"/>
      <c r="H499" s="172"/>
      <c r="I499" s="175"/>
      <c r="J499" s="186">
        <f>BK499</f>
        <v>0</v>
      </c>
      <c r="K499" s="172"/>
      <c r="L499" s="177"/>
      <c r="M499" s="178"/>
      <c r="N499" s="179"/>
      <c r="O499" s="179"/>
      <c r="P499" s="180">
        <f>SUM(P500:P509)</f>
        <v>0</v>
      </c>
      <c r="Q499" s="179"/>
      <c r="R499" s="180">
        <f>SUM(R500:R509)</f>
        <v>0</v>
      </c>
      <c r="S499" s="179"/>
      <c r="T499" s="181">
        <f>SUM(T500:T509)</f>
        <v>9.132</v>
      </c>
      <c r="AR499" s="182" t="s">
        <v>84</v>
      </c>
      <c r="AT499" s="183" t="s">
        <v>75</v>
      </c>
      <c r="AU499" s="183" t="s">
        <v>84</v>
      </c>
      <c r="AY499" s="182" t="s">
        <v>133</v>
      </c>
      <c r="BK499" s="184">
        <f>SUM(BK500:BK509)</f>
        <v>0</v>
      </c>
    </row>
    <row r="500" spans="1:65" s="2" customFormat="1" ht="24.2" customHeight="1">
      <c r="A500" s="35"/>
      <c r="B500" s="36"/>
      <c r="C500" s="187" t="s">
        <v>686</v>
      </c>
      <c r="D500" s="187" t="s">
        <v>135</v>
      </c>
      <c r="E500" s="188" t="s">
        <v>687</v>
      </c>
      <c r="F500" s="189" t="s">
        <v>688</v>
      </c>
      <c r="G500" s="190" t="s">
        <v>570</v>
      </c>
      <c r="H500" s="191">
        <v>15</v>
      </c>
      <c r="I500" s="192"/>
      <c r="J500" s="193">
        <f>ROUND(I500*H500,2)</f>
        <v>0</v>
      </c>
      <c r="K500" s="189" t="s">
        <v>139</v>
      </c>
      <c r="L500" s="40"/>
      <c r="M500" s="194" t="s">
        <v>1</v>
      </c>
      <c r="N500" s="195" t="s">
        <v>41</v>
      </c>
      <c r="O500" s="72"/>
      <c r="P500" s="196">
        <f>O500*H500</f>
        <v>0</v>
      </c>
      <c r="Q500" s="196">
        <v>0</v>
      </c>
      <c r="R500" s="196">
        <f>Q500*H500</f>
        <v>0</v>
      </c>
      <c r="S500" s="196">
        <v>0.1</v>
      </c>
      <c r="T500" s="197">
        <f>S500*H500</f>
        <v>1.5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98" t="s">
        <v>140</v>
      </c>
      <c r="AT500" s="198" t="s">
        <v>135</v>
      </c>
      <c r="AU500" s="198" t="s">
        <v>86</v>
      </c>
      <c r="AY500" s="18" t="s">
        <v>133</v>
      </c>
      <c r="BE500" s="199">
        <f>IF(N500="základní",J500,0)</f>
        <v>0</v>
      </c>
      <c r="BF500" s="199">
        <f>IF(N500="snížená",J500,0)</f>
        <v>0</v>
      </c>
      <c r="BG500" s="199">
        <f>IF(N500="zákl. přenesená",J500,0)</f>
        <v>0</v>
      </c>
      <c r="BH500" s="199">
        <f>IF(N500="sníž. přenesená",J500,0)</f>
        <v>0</v>
      </c>
      <c r="BI500" s="199">
        <f>IF(N500="nulová",J500,0)</f>
        <v>0</v>
      </c>
      <c r="BJ500" s="18" t="s">
        <v>84</v>
      </c>
      <c r="BK500" s="199">
        <f>ROUND(I500*H500,2)</f>
        <v>0</v>
      </c>
      <c r="BL500" s="18" t="s">
        <v>140</v>
      </c>
      <c r="BM500" s="198" t="s">
        <v>689</v>
      </c>
    </row>
    <row r="501" spans="2:51" s="13" customFormat="1" ht="11.25">
      <c r="B501" s="200"/>
      <c r="C501" s="201"/>
      <c r="D501" s="202" t="s">
        <v>142</v>
      </c>
      <c r="E501" s="203" t="s">
        <v>1</v>
      </c>
      <c r="F501" s="204" t="s">
        <v>690</v>
      </c>
      <c r="G501" s="201"/>
      <c r="H501" s="203" t="s">
        <v>1</v>
      </c>
      <c r="I501" s="205"/>
      <c r="J501" s="201"/>
      <c r="K501" s="201"/>
      <c r="L501" s="206"/>
      <c r="M501" s="207"/>
      <c r="N501" s="208"/>
      <c r="O501" s="208"/>
      <c r="P501" s="208"/>
      <c r="Q501" s="208"/>
      <c r="R501" s="208"/>
      <c r="S501" s="208"/>
      <c r="T501" s="209"/>
      <c r="AT501" s="210" t="s">
        <v>142</v>
      </c>
      <c r="AU501" s="210" t="s">
        <v>86</v>
      </c>
      <c r="AV501" s="13" t="s">
        <v>84</v>
      </c>
      <c r="AW501" s="13" t="s">
        <v>32</v>
      </c>
      <c r="AX501" s="13" t="s">
        <v>76</v>
      </c>
      <c r="AY501" s="210" t="s">
        <v>133</v>
      </c>
    </row>
    <row r="502" spans="2:51" s="14" customFormat="1" ht="11.25">
      <c r="B502" s="211"/>
      <c r="C502" s="212"/>
      <c r="D502" s="202" t="s">
        <v>142</v>
      </c>
      <c r="E502" s="213" t="s">
        <v>1</v>
      </c>
      <c r="F502" s="214" t="s">
        <v>8</v>
      </c>
      <c r="G502" s="212"/>
      <c r="H502" s="215">
        <v>15</v>
      </c>
      <c r="I502" s="216"/>
      <c r="J502" s="212"/>
      <c r="K502" s="212"/>
      <c r="L502" s="217"/>
      <c r="M502" s="218"/>
      <c r="N502" s="219"/>
      <c r="O502" s="219"/>
      <c r="P502" s="219"/>
      <c r="Q502" s="219"/>
      <c r="R502" s="219"/>
      <c r="S502" s="219"/>
      <c r="T502" s="220"/>
      <c r="AT502" s="221" t="s">
        <v>142</v>
      </c>
      <c r="AU502" s="221" t="s">
        <v>86</v>
      </c>
      <c r="AV502" s="14" t="s">
        <v>86</v>
      </c>
      <c r="AW502" s="14" t="s">
        <v>32</v>
      </c>
      <c r="AX502" s="14" t="s">
        <v>84</v>
      </c>
      <c r="AY502" s="221" t="s">
        <v>133</v>
      </c>
    </row>
    <row r="503" spans="1:65" s="2" customFormat="1" ht="24.2" customHeight="1">
      <c r="A503" s="35"/>
      <c r="B503" s="36"/>
      <c r="C503" s="187" t="s">
        <v>691</v>
      </c>
      <c r="D503" s="187" t="s">
        <v>135</v>
      </c>
      <c r="E503" s="188" t="s">
        <v>692</v>
      </c>
      <c r="F503" s="189" t="s">
        <v>693</v>
      </c>
      <c r="G503" s="190" t="s">
        <v>570</v>
      </c>
      <c r="H503" s="191">
        <v>7</v>
      </c>
      <c r="I503" s="192"/>
      <c r="J503" s="193">
        <f>ROUND(I503*H503,2)</f>
        <v>0</v>
      </c>
      <c r="K503" s="189" t="s">
        <v>139</v>
      </c>
      <c r="L503" s="40"/>
      <c r="M503" s="194" t="s">
        <v>1</v>
      </c>
      <c r="N503" s="195" t="s">
        <v>41</v>
      </c>
      <c r="O503" s="72"/>
      <c r="P503" s="196">
        <f>O503*H503</f>
        <v>0</v>
      </c>
      <c r="Q503" s="196">
        <v>0</v>
      </c>
      <c r="R503" s="196">
        <f>Q503*H503</f>
        <v>0</v>
      </c>
      <c r="S503" s="196">
        <v>0.05</v>
      </c>
      <c r="T503" s="197">
        <f>S503*H503</f>
        <v>0.35000000000000003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198" t="s">
        <v>140</v>
      </c>
      <c r="AT503" s="198" t="s">
        <v>135</v>
      </c>
      <c r="AU503" s="198" t="s">
        <v>86</v>
      </c>
      <c r="AY503" s="18" t="s">
        <v>133</v>
      </c>
      <c r="BE503" s="199">
        <f>IF(N503="základní",J503,0)</f>
        <v>0</v>
      </c>
      <c r="BF503" s="199">
        <f>IF(N503="snížená",J503,0)</f>
        <v>0</v>
      </c>
      <c r="BG503" s="199">
        <f>IF(N503="zákl. přenesená",J503,0)</f>
        <v>0</v>
      </c>
      <c r="BH503" s="199">
        <f>IF(N503="sníž. přenesená",J503,0)</f>
        <v>0</v>
      </c>
      <c r="BI503" s="199">
        <f>IF(N503="nulová",J503,0)</f>
        <v>0</v>
      </c>
      <c r="BJ503" s="18" t="s">
        <v>84</v>
      </c>
      <c r="BK503" s="199">
        <f>ROUND(I503*H503,2)</f>
        <v>0</v>
      </c>
      <c r="BL503" s="18" t="s">
        <v>140</v>
      </c>
      <c r="BM503" s="198" t="s">
        <v>694</v>
      </c>
    </row>
    <row r="504" spans="2:51" s="13" customFormat="1" ht="11.25">
      <c r="B504" s="200"/>
      <c r="C504" s="201"/>
      <c r="D504" s="202" t="s">
        <v>142</v>
      </c>
      <c r="E504" s="203" t="s">
        <v>1</v>
      </c>
      <c r="F504" s="204" t="s">
        <v>695</v>
      </c>
      <c r="G504" s="201"/>
      <c r="H504" s="203" t="s">
        <v>1</v>
      </c>
      <c r="I504" s="205"/>
      <c r="J504" s="201"/>
      <c r="K504" s="201"/>
      <c r="L504" s="206"/>
      <c r="M504" s="207"/>
      <c r="N504" s="208"/>
      <c r="O504" s="208"/>
      <c r="P504" s="208"/>
      <c r="Q504" s="208"/>
      <c r="R504" s="208"/>
      <c r="S504" s="208"/>
      <c r="T504" s="209"/>
      <c r="AT504" s="210" t="s">
        <v>142</v>
      </c>
      <c r="AU504" s="210" t="s">
        <v>86</v>
      </c>
      <c r="AV504" s="13" t="s">
        <v>84</v>
      </c>
      <c r="AW504" s="13" t="s">
        <v>32</v>
      </c>
      <c r="AX504" s="13" t="s">
        <v>76</v>
      </c>
      <c r="AY504" s="210" t="s">
        <v>133</v>
      </c>
    </row>
    <row r="505" spans="2:51" s="14" customFormat="1" ht="11.25">
      <c r="B505" s="211"/>
      <c r="C505" s="212"/>
      <c r="D505" s="202" t="s">
        <v>142</v>
      </c>
      <c r="E505" s="213" t="s">
        <v>1</v>
      </c>
      <c r="F505" s="214" t="s">
        <v>181</v>
      </c>
      <c r="G505" s="212"/>
      <c r="H505" s="215">
        <v>7</v>
      </c>
      <c r="I505" s="216"/>
      <c r="J505" s="212"/>
      <c r="K505" s="212"/>
      <c r="L505" s="217"/>
      <c r="M505" s="218"/>
      <c r="N505" s="219"/>
      <c r="O505" s="219"/>
      <c r="P505" s="219"/>
      <c r="Q505" s="219"/>
      <c r="R505" s="219"/>
      <c r="S505" s="219"/>
      <c r="T505" s="220"/>
      <c r="AT505" s="221" t="s">
        <v>142</v>
      </c>
      <c r="AU505" s="221" t="s">
        <v>86</v>
      </c>
      <c r="AV505" s="14" t="s">
        <v>86</v>
      </c>
      <c r="AW505" s="14" t="s">
        <v>32</v>
      </c>
      <c r="AX505" s="14" t="s">
        <v>84</v>
      </c>
      <c r="AY505" s="221" t="s">
        <v>133</v>
      </c>
    </row>
    <row r="506" spans="1:65" s="2" customFormat="1" ht="24.2" customHeight="1">
      <c r="A506" s="35"/>
      <c r="B506" s="36"/>
      <c r="C506" s="187" t="s">
        <v>696</v>
      </c>
      <c r="D506" s="187" t="s">
        <v>135</v>
      </c>
      <c r="E506" s="188" t="s">
        <v>697</v>
      </c>
      <c r="F506" s="189" t="s">
        <v>698</v>
      </c>
      <c r="G506" s="190" t="s">
        <v>570</v>
      </c>
      <c r="H506" s="191">
        <v>1</v>
      </c>
      <c r="I506" s="192"/>
      <c r="J506" s="193">
        <f>ROUND(I506*H506,2)</f>
        <v>0</v>
      </c>
      <c r="K506" s="189" t="s">
        <v>139</v>
      </c>
      <c r="L506" s="40"/>
      <c r="M506" s="194" t="s">
        <v>1</v>
      </c>
      <c r="N506" s="195" t="s">
        <v>41</v>
      </c>
      <c r="O506" s="72"/>
      <c r="P506" s="196">
        <f>O506*H506</f>
        <v>0</v>
      </c>
      <c r="Q506" s="196">
        <v>0</v>
      </c>
      <c r="R506" s="196">
        <f>Q506*H506</f>
        <v>0</v>
      </c>
      <c r="S506" s="196">
        <v>0.082</v>
      </c>
      <c r="T506" s="197">
        <f>S506*H506</f>
        <v>0.082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98" t="s">
        <v>140</v>
      </c>
      <c r="AT506" s="198" t="s">
        <v>135</v>
      </c>
      <c r="AU506" s="198" t="s">
        <v>86</v>
      </c>
      <c r="AY506" s="18" t="s">
        <v>133</v>
      </c>
      <c r="BE506" s="199">
        <f>IF(N506="základní",J506,0)</f>
        <v>0</v>
      </c>
      <c r="BF506" s="199">
        <f>IF(N506="snížená",J506,0)</f>
        <v>0</v>
      </c>
      <c r="BG506" s="199">
        <f>IF(N506="zákl. přenesená",J506,0)</f>
        <v>0</v>
      </c>
      <c r="BH506" s="199">
        <f>IF(N506="sníž. přenesená",J506,0)</f>
        <v>0</v>
      </c>
      <c r="BI506" s="199">
        <f>IF(N506="nulová",J506,0)</f>
        <v>0</v>
      </c>
      <c r="BJ506" s="18" t="s">
        <v>84</v>
      </c>
      <c r="BK506" s="199">
        <f>ROUND(I506*H506,2)</f>
        <v>0</v>
      </c>
      <c r="BL506" s="18" t="s">
        <v>140</v>
      </c>
      <c r="BM506" s="198" t="s">
        <v>699</v>
      </c>
    </row>
    <row r="507" spans="2:51" s="13" customFormat="1" ht="11.25">
      <c r="B507" s="200"/>
      <c r="C507" s="201"/>
      <c r="D507" s="202" t="s">
        <v>142</v>
      </c>
      <c r="E507" s="203" t="s">
        <v>1</v>
      </c>
      <c r="F507" s="204" t="s">
        <v>700</v>
      </c>
      <c r="G507" s="201"/>
      <c r="H507" s="203" t="s">
        <v>1</v>
      </c>
      <c r="I507" s="205"/>
      <c r="J507" s="201"/>
      <c r="K507" s="201"/>
      <c r="L507" s="206"/>
      <c r="M507" s="207"/>
      <c r="N507" s="208"/>
      <c r="O507" s="208"/>
      <c r="P507" s="208"/>
      <c r="Q507" s="208"/>
      <c r="R507" s="208"/>
      <c r="S507" s="208"/>
      <c r="T507" s="209"/>
      <c r="AT507" s="210" t="s">
        <v>142</v>
      </c>
      <c r="AU507" s="210" t="s">
        <v>86</v>
      </c>
      <c r="AV507" s="13" t="s">
        <v>84</v>
      </c>
      <c r="AW507" s="13" t="s">
        <v>32</v>
      </c>
      <c r="AX507" s="13" t="s">
        <v>76</v>
      </c>
      <c r="AY507" s="210" t="s">
        <v>133</v>
      </c>
    </row>
    <row r="508" spans="2:51" s="14" customFormat="1" ht="11.25">
      <c r="B508" s="211"/>
      <c r="C508" s="212"/>
      <c r="D508" s="202" t="s">
        <v>142</v>
      </c>
      <c r="E508" s="213" t="s">
        <v>1</v>
      </c>
      <c r="F508" s="214" t="s">
        <v>84</v>
      </c>
      <c r="G508" s="212"/>
      <c r="H508" s="215">
        <v>1</v>
      </c>
      <c r="I508" s="216"/>
      <c r="J508" s="212"/>
      <c r="K508" s="212"/>
      <c r="L508" s="217"/>
      <c r="M508" s="218"/>
      <c r="N508" s="219"/>
      <c r="O508" s="219"/>
      <c r="P508" s="219"/>
      <c r="Q508" s="219"/>
      <c r="R508" s="219"/>
      <c r="S508" s="219"/>
      <c r="T508" s="220"/>
      <c r="AT508" s="221" t="s">
        <v>142</v>
      </c>
      <c r="AU508" s="221" t="s">
        <v>86</v>
      </c>
      <c r="AV508" s="14" t="s">
        <v>86</v>
      </c>
      <c r="AW508" s="14" t="s">
        <v>32</v>
      </c>
      <c r="AX508" s="14" t="s">
        <v>84</v>
      </c>
      <c r="AY508" s="221" t="s">
        <v>133</v>
      </c>
    </row>
    <row r="509" spans="1:65" s="2" customFormat="1" ht="24.2" customHeight="1">
      <c r="A509" s="35"/>
      <c r="B509" s="36"/>
      <c r="C509" s="187" t="s">
        <v>626</v>
      </c>
      <c r="D509" s="187" t="s">
        <v>135</v>
      </c>
      <c r="E509" s="188" t="s">
        <v>701</v>
      </c>
      <c r="F509" s="189" t="s">
        <v>702</v>
      </c>
      <c r="G509" s="190" t="s">
        <v>382</v>
      </c>
      <c r="H509" s="191">
        <v>8</v>
      </c>
      <c r="I509" s="192"/>
      <c r="J509" s="193">
        <f>ROUND(I509*H509,2)</f>
        <v>0</v>
      </c>
      <c r="K509" s="189" t="s">
        <v>139</v>
      </c>
      <c r="L509" s="40"/>
      <c r="M509" s="194" t="s">
        <v>1</v>
      </c>
      <c r="N509" s="195" t="s">
        <v>41</v>
      </c>
      <c r="O509" s="72"/>
      <c r="P509" s="196">
        <f>O509*H509</f>
        <v>0</v>
      </c>
      <c r="Q509" s="196">
        <v>0</v>
      </c>
      <c r="R509" s="196">
        <f>Q509*H509</f>
        <v>0</v>
      </c>
      <c r="S509" s="196">
        <v>0.9</v>
      </c>
      <c r="T509" s="197">
        <f>S509*H509</f>
        <v>7.2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198" t="s">
        <v>140</v>
      </c>
      <c r="AT509" s="198" t="s">
        <v>135</v>
      </c>
      <c r="AU509" s="198" t="s">
        <v>86</v>
      </c>
      <c r="AY509" s="18" t="s">
        <v>133</v>
      </c>
      <c r="BE509" s="199">
        <f>IF(N509="základní",J509,0)</f>
        <v>0</v>
      </c>
      <c r="BF509" s="199">
        <f>IF(N509="snížená",J509,0)</f>
        <v>0</v>
      </c>
      <c r="BG509" s="199">
        <f>IF(N509="zákl. přenesená",J509,0)</f>
        <v>0</v>
      </c>
      <c r="BH509" s="199">
        <f>IF(N509="sníž. přenesená",J509,0)</f>
        <v>0</v>
      </c>
      <c r="BI509" s="199">
        <f>IF(N509="nulová",J509,0)</f>
        <v>0</v>
      </c>
      <c r="BJ509" s="18" t="s">
        <v>84</v>
      </c>
      <c r="BK509" s="199">
        <f>ROUND(I509*H509,2)</f>
        <v>0</v>
      </c>
      <c r="BL509" s="18" t="s">
        <v>140</v>
      </c>
      <c r="BM509" s="198" t="s">
        <v>703</v>
      </c>
    </row>
    <row r="510" spans="2:63" s="12" customFormat="1" ht="22.9" customHeight="1">
      <c r="B510" s="171"/>
      <c r="C510" s="172"/>
      <c r="D510" s="173" t="s">
        <v>75</v>
      </c>
      <c r="E510" s="185" t="s">
        <v>704</v>
      </c>
      <c r="F510" s="185" t="s">
        <v>705</v>
      </c>
      <c r="G510" s="172"/>
      <c r="H510" s="172"/>
      <c r="I510" s="175"/>
      <c r="J510" s="186">
        <f>BK510</f>
        <v>0</v>
      </c>
      <c r="K510" s="172"/>
      <c r="L510" s="177"/>
      <c r="M510" s="178"/>
      <c r="N510" s="179"/>
      <c r="O510" s="179"/>
      <c r="P510" s="180">
        <f>SUM(P511:P550)</f>
        <v>0</v>
      </c>
      <c r="Q510" s="179"/>
      <c r="R510" s="180">
        <f>SUM(R511:R550)</f>
        <v>0</v>
      </c>
      <c r="S510" s="179"/>
      <c r="T510" s="181">
        <f>SUM(T511:T550)</f>
        <v>0</v>
      </c>
      <c r="AR510" s="182" t="s">
        <v>84</v>
      </c>
      <c r="AT510" s="183" t="s">
        <v>75</v>
      </c>
      <c r="AU510" s="183" t="s">
        <v>84</v>
      </c>
      <c r="AY510" s="182" t="s">
        <v>133</v>
      </c>
      <c r="BK510" s="184">
        <f>SUM(BK511:BK550)</f>
        <v>0</v>
      </c>
    </row>
    <row r="511" spans="1:65" s="2" customFormat="1" ht="37.9" customHeight="1">
      <c r="A511" s="35"/>
      <c r="B511" s="36"/>
      <c r="C511" s="187" t="s">
        <v>706</v>
      </c>
      <c r="D511" s="187" t="s">
        <v>135</v>
      </c>
      <c r="E511" s="188" t="s">
        <v>707</v>
      </c>
      <c r="F511" s="189" t="s">
        <v>708</v>
      </c>
      <c r="G511" s="190" t="s">
        <v>266</v>
      </c>
      <c r="H511" s="191">
        <v>549.4</v>
      </c>
      <c r="I511" s="192"/>
      <c r="J511" s="193">
        <f>ROUND(I511*H511,2)</f>
        <v>0</v>
      </c>
      <c r="K511" s="189" t="s">
        <v>139</v>
      </c>
      <c r="L511" s="40"/>
      <c r="M511" s="194" t="s">
        <v>1</v>
      </c>
      <c r="N511" s="195" t="s">
        <v>41</v>
      </c>
      <c r="O511" s="72"/>
      <c r="P511" s="196">
        <f>O511*H511</f>
        <v>0</v>
      </c>
      <c r="Q511" s="196">
        <v>0</v>
      </c>
      <c r="R511" s="196">
        <f>Q511*H511</f>
        <v>0</v>
      </c>
      <c r="S511" s="196">
        <v>0</v>
      </c>
      <c r="T511" s="197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8" t="s">
        <v>140</v>
      </c>
      <c r="AT511" s="198" t="s">
        <v>135</v>
      </c>
      <c r="AU511" s="198" t="s">
        <v>86</v>
      </c>
      <c r="AY511" s="18" t="s">
        <v>133</v>
      </c>
      <c r="BE511" s="199">
        <f>IF(N511="základní",J511,0)</f>
        <v>0</v>
      </c>
      <c r="BF511" s="199">
        <f>IF(N511="snížená",J511,0)</f>
        <v>0</v>
      </c>
      <c r="BG511" s="199">
        <f>IF(N511="zákl. přenesená",J511,0)</f>
        <v>0</v>
      </c>
      <c r="BH511" s="199">
        <f>IF(N511="sníž. přenesená",J511,0)</f>
        <v>0</v>
      </c>
      <c r="BI511" s="199">
        <f>IF(N511="nulová",J511,0)</f>
        <v>0</v>
      </c>
      <c r="BJ511" s="18" t="s">
        <v>84</v>
      </c>
      <c r="BK511" s="199">
        <f>ROUND(I511*H511,2)</f>
        <v>0</v>
      </c>
      <c r="BL511" s="18" t="s">
        <v>140</v>
      </c>
      <c r="BM511" s="198" t="s">
        <v>709</v>
      </c>
    </row>
    <row r="512" spans="2:51" s="13" customFormat="1" ht="11.25">
      <c r="B512" s="200"/>
      <c r="C512" s="201"/>
      <c r="D512" s="202" t="s">
        <v>142</v>
      </c>
      <c r="E512" s="203" t="s">
        <v>1</v>
      </c>
      <c r="F512" s="204" t="s">
        <v>710</v>
      </c>
      <c r="G512" s="201"/>
      <c r="H512" s="203" t="s">
        <v>1</v>
      </c>
      <c r="I512" s="205"/>
      <c r="J512" s="201"/>
      <c r="K512" s="201"/>
      <c r="L512" s="206"/>
      <c r="M512" s="207"/>
      <c r="N512" s="208"/>
      <c r="O512" s="208"/>
      <c r="P512" s="208"/>
      <c r="Q512" s="208"/>
      <c r="R512" s="208"/>
      <c r="S512" s="208"/>
      <c r="T512" s="209"/>
      <c r="AT512" s="210" t="s">
        <v>142</v>
      </c>
      <c r="AU512" s="210" t="s">
        <v>86</v>
      </c>
      <c r="AV512" s="13" t="s">
        <v>84</v>
      </c>
      <c r="AW512" s="13" t="s">
        <v>32</v>
      </c>
      <c r="AX512" s="13" t="s">
        <v>76</v>
      </c>
      <c r="AY512" s="210" t="s">
        <v>133</v>
      </c>
    </row>
    <row r="513" spans="2:51" s="13" customFormat="1" ht="22.5">
      <c r="B513" s="200"/>
      <c r="C513" s="201"/>
      <c r="D513" s="202" t="s">
        <v>142</v>
      </c>
      <c r="E513" s="203" t="s">
        <v>1</v>
      </c>
      <c r="F513" s="204" t="s">
        <v>371</v>
      </c>
      <c r="G513" s="201"/>
      <c r="H513" s="203" t="s">
        <v>1</v>
      </c>
      <c r="I513" s="205"/>
      <c r="J513" s="201"/>
      <c r="K513" s="201"/>
      <c r="L513" s="206"/>
      <c r="M513" s="207"/>
      <c r="N513" s="208"/>
      <c r="O513" s="208"/>
      <c r="P513" s="208"/>
      <c r="Q513" s="208"/>
      <c r="R513" s="208"/>
      <c r="S513" s="208"/>
      <c r="T513" s="209"/>
      <c r="AT513" s="210" t="s">
        <v>142</v>
      </c>
      <c r="AU513" s="210" t="s">
        <v>86</v>
      </c>
      <c r="AV513" s="13" t="s">
        <v>84</v>
      </c>
      <c r="AW513" s="13" t="s">
        <v>32</v>
      </c>
      <c r="AX513" s="13" t="s">
        <v>76</v>
      </c>
      <c r="AY513" s="210" t="s">
        <v>133</v>
      </c>
    </row>
    <row r="514" spans="2:51" s="13" customFormat="1" ht="11.25">
      <c r="B514" s="200"/>
      <c r="C514" s="201"/>
      <c r="D514" s="202" t="s">
        <v>142</v>
      </c>
      <c r="E514" s="203" t="s">
        <v>1</v>
      </c>
      <c r="F514" s="204" t="s">
        <v>372</v>
      </c>
      <c r="G514" s="201"/>
      <c r="H514" s="203" t="s">
        <v>1</v>
      </c>
      <c r="I514" s="205"/>
      <c r="J514" s="201"/>
      <c r="K514" s="201"/>
      <c r="L514" s="206"/>
      <c r="M514" s="207"/>
      <c r="N514" s="208"/>
      <c r="O514" s="208"/>
      <c r="P514" s="208"/>
      <c r="Q514" s="208"/>
      <c r="R514" s="208"/>
      <c r="S514" s="208"/>
      <c r="T514" s="209"/>
      <c r="AT514" s="210" t="s">
        <v>142</v>
      </c>
      <c r="AU514" s="210" t="s">
        <v>86</v>
      </c>
      <c r="AV514" s="13" t="s">
        <v>84</v>
      </c>
      <c r="AW514" s="13" t="s">
        <v>32</v>
      </c>
      <c r="AX514" s="13" t="s">
        <v>76</v>
      </c>
      <c r="AY514" s="210" t="s">
        <v>133</v>
      </c>
    </row>
    <row r="515" spans="2:51" s="13" customFormat="1" ht="11.25">
      <c r="B515" s="200"/>
      <c r="C515" s="201"/>
      <c r="D515" s="202" t="s">
        <v>142</v>
      </c>
      <c r="E515" s="203" t="s">
        <v>1</v>
      </c>
      <c r="F515" s="204" t="s">
        <v>711</v>
      </c>
      <c r="G515" s="201"/>
      <c r="H515" s="203" t="s">
        <v>1</v>
      </c>
      <c r="I515" s="205"/>
      <c r="J515" s="201"/>
      <c r="K515" s="201"/>
      <c r="L515" s="206"/>
      <c r="M515" s="207"/>
      <c r="N515" s="208"/>
      <c r="O515" s="208"/>
      <c r="P515" s="208"/>
      <c r="Q515" s="208"/>
      <c r="R515" s="208"/>
      <c r="S515" s="208"/>
      <c r="T515" s="209"/>
      <c r="AT515" s="210" t="s">
        <v>142</v>
      </c>
      <c r="AU515" s="210" t="s">
        <v>86</v>
      </c>
      <c r="AV515" s="13" t="s">
        <v>84</v>
      </c>
      <c r="AW515" s="13" t="s">
        <v>32</v>
      </c>
      <c r="AX515" s="13" t="s">
        <v>76</v>
      </c>
      <c r="AY515" s="210" t="s">
        <v>133</v>
      </c>
    </row>
    <row r="516" spans="2:51" s="14" customFormat="1" ht="11.25">
      <c r="B516" s="211"/>
      <c r="C516" s="212"/>
      <c r="D516" s="202" t="s">
        <v>142</v>
      </c>
      <c r="E516" s="213" t="s">
        <v>1</v>
      </c>
      <c r="F516" s="214" t="s">
        <v>712</v>
      </c>
      <c r="G516" s="212"/>
      <c r="H516" s="215">
        <v>232</v>
      </c>
      <c r="I516" s="216"/>
      <c r="J516" s="212"/>
      <c r="K516" s="212"/>
      <c r="L516" s="217"/>
      <c r="M516" s="218"/>
      <c r="N516" s="219"/>
      <c r="O516" s="219"/>
      <c r="P516" s="219"/>
      <c r="Q516" s="219"/>
      <c r="R516" s="219"/>
      <c r="S516" s="219"/>
      <c r="T516" s="220"/>
      <c r="AT516" s="221" t="s">
        <v>142</v>
      </c>
      <c r="AU516" s="221" t="s">
        <v>86</v>
      </c>
      <c r="AV516" s="14" t="s">
        <v>86</v>
      </c>
      <c r="AW516" s="14" t="s">
        <v>32</v>
      </c>
      <c r="AX516" s="14" t="s">
        <v>76</v>
      </c>
      <c r="AY516" s="221" t="s">
        <v>133</v>
      </c>
    </row>
    <row r="517" spans="2:51" s="13" customFormat="1" ht="11.25">
      <c r="B517" s="200"/>
      <c r="C517" s="201"/>
      <c r="D517" s="202" t="s">
        <v>142</v>
      </c>
      <c r="E517" s="203" t="s">
        <v>1</v>
      </c>
      <c r="F517" s="204" t="s">
        <v>713</v>
      </c>
      <c r="G517" s="201"/>
      <c r="H517" s="203" t="s">
        <v>1</v>
      </c>
      <c r="I517" s="205"/>
      <c r="J517" s="201"/>
      <c r="K517" s="201"/>
      <c r="L517" s="206"/>
      <c r="M517" s="207"/>
      <c r="N517" s="208"/>
      <c r="O517" s="208"/>
      <c r="P517" s="208"/>
      <c r="Q517" s="208"/>
      <c r="R517" s="208"/>
      <c r="S517" s="208"/>
      <c r="T517" s="209"/>
      <c r="AT517" s="210" t="s">
        <v>142</v>
      </c>
      <c r="AU517" s="210" t="s">
        <v>86</v>
      </c>
      <c r="AV517" s="13" t="s">
        <v>84</v>
      </c>
      <c r="AW517" s="13" t="s">
        <v>32</v>
      </c>
      <c r="AX517" s="13" t="s">
        <v>76</v>
      </c>
      <c r="AY517" s="210" t="s">
        <v>133</v>
      </c>
    </row>
    <row r="518" spans="2:51" s="13" customFormat="1" ht="11.25">
      <c r="B518" s="200"/>
      <c r="C518" s="201"/>
      <c r="D518" s="202" t="s">
        <v>142</v>
      </c>
      <c r="E518" s="203" t="s">
        <v>1</v>
      </c>
      <c r="F518" s="204" t="s">
        <v>714</v>
      </c>
      <c r="G518" s="201"/>
      <c r="H518" s="203" t="s">
        <v>1</v>
      </c>
      <c r="I518" s="205"/>
      <c r="J518" s="201"/>
      <c r="K518" s="201"/>
      <c r="L518" s="206"/>
      <c r="M518" s="207"/>
      <c r="N518" s="208"/>
      <c r="O518" s="208"/>
      <c r="P518" s="208"/>
      <c r="Q518" s="208"/>
      <c r="R518" s="208"/>
      <c r="S518" s="208"/>
      <c r="T518" s="209"/>
      <c r="AT518" s="210" t="s">
        <v>142</v>
      </c>
      <c r="AU518" s="210" t="s">
        <v>86</v>
      </c>
      <c r="AV518" s="13" t="s">
        <v>84</v>
      </c>
      <c r="AW518" s="13" t="s">
        <v>32</v>
      </c>
      <c r="AX518" s="13" t="s">
        <v>76</v>
      </c>
      <c r="AY518" s="210" t="s">
        <v>133</v>
      </c>
    </row>
    <row r="519" spans="2:51" s="14" customFormat="1" ht="11.25">
      <c r="B519" s="211"/>
      <c r="C519" s="212"/>
      <c r="D519" s="202" t="s">
        <v>142</v>
      </c>
      <c r="E519" s="213" t="s">
        <v>1</v>
      </c>
      <c r="F519" s="214" t="s">
        <v>715</v>
      </c>
      <c r="G519" s="212"/>
      <c r="H519" s="215">
        <v>184</v>
      </c>
      <c r="I519" s="216"/>
      <c r="J519" s="212"/>
      <c r="K519" s="212"/>
      <c r="L519" s="217"/>
      <c r="M519" s="218"/>
      <c r="N519" s="219"/>
      <c r="O519" s="219"/>
      <c r="P519" s="219"/>
      <c r="Q519" s="219"/>
      <c r="R519" s="219"/>
      <c r="S519" s="219"/>
      <c r="T519" s="220"/>
      <c r="AT519" s="221" t="s">
        <v>142</v>
      </c>
      <c r="AU519" s="221" t="s">
        <v>86</v>
      </c>
      <c r="AV519" s="14" t="s">
        <v>86</v>
      </c>
      <c r="AW519" s="14" t="s">
        <v>32</v>
      </c>
      <c r="AX519" s="14" t="s">
        <v>76</v>
      </c>
      <c r="AY519" s="221" t="s">
        <v>133</v>
      </c>
    </row>
    <row r="520" spans="2:51" s="16" customFormat="1" ht="11.25">
      <c r="B520" s="233"/>
      <c r="C520" s="234"/>
      <c r="D520" s="202" t="s">
        <v>142</v>
      </c>
      <c r="E520" s="235" t="s">
        <v>1</v>
      </c>
      <c r="F520" s="236" t="s">
        <v>224</v>
      </c>
      <c r="G520" s="234"/>
      <c r="H520" s="237">
        <v>416</v>
      </c>
      <c r="I520" s="238"/>
      <c r="J520" s="234"/>
      <c r="K520" s="234"/>
      <c r="L520" s="239"/>
      <c r="M520" s="240"/>
      <c r="N520" s="241"/>
      <c r="O520" s="241"/>
      <c r="P520" s="241"/>
      <c r="Q520" s="241"/>
      <c r="R520" s="241"/>
      <c r="S520" s="241"/>
      <c r="T520" s="242"/>
      <c r="AT520" s="243" t="s">
        <v>142</v>
      </c>
      <c r="AU520" s="243" t="s">
        <v>86</v>
      </c>
      <c r="AV520" s="16" t="s">
        <v>160</v>
      </c>
      <c r="AW520" s="16" t="s">
        <v>32</v>
      </c>
      <c r="AX520" s="16" t="s">
        <v>76</v>
      </c>
      <c r="AY520" s="243" t="s">
        <v>133</v>
      </c>
    </row>
    <row r="521" spans="2:51" s="13" customFormat="1" ht="11.25">
      <c r="B521" s="200"/>
      <c r="C521" s="201"/>
      <c r="D521" s="202" t="s">
        <v>142</v>
      </c>
      <c r="E521" s="203" t="s">
        <v>1</v>
      </c>
      <c r="F521" s="204" t="s">
        <v>716</v>
      </c>
      <c r="G521" s="201"/>
      <c r="H521" s="203" t="s">
        <v>1</v>
      </c>
      <c r="I521" s="205"/>
      <c r="J521" s="201"/>
      <c r="K521" s="201"/>
      <c r="L521" s="206"/>
      <c r="M521" s="207"/>
      <c r="N521" s="208"/>
      <c r="O521" s="208"/>
      <c r="P521" s="208"/>
      <c r="Q521" s="208"/>
      <c r="R521" s="208"/>
      <c r="S521" s="208"/>
      <c r="T521" s="209"/>
      <c r="AT521" s="210" t="s">
        <v>142</v>
      </c>
      <c r="AU521" s="210" t="s">
        <v>86</v>
      </c>
      <c r="AV521" s="13" t="s">
        <v>84</v>
      </c>
      <c r="AW521" s="13" t="s">
        <v>32</v>
      </c>
      <c r="AX521" s="13" t="s">
        <v>76</v>
      </c>
      <c r="AY521" s="210" t="s">
        <v>133</v>
      </c>
    </row>
    <row r="522" spans="2:51" s="13" customFormat="1" ht="11.25">
      <c r="B522" s="200"/>
      <c r="C522" s="201"/>
      <c r="D522" s="202" t="s">
        <v>142</v>
      </c>
      <c r="E522" s="203" t="s">
        <v>1</v>
      </c>
      <c r="F522" s="204" t="s">
        <v>717</v>
      </c>
      <c r="G522" s="201"/>
      <c r="H522" s="203" t="s">
        <v>1</v>
      </c>
      <c r="I522" s="205"/>
      <c r="J522" s="201"/>
      <c r="K522" s="201"/>
      <c r="L522" s="206"/>
      <c r="M522" s="207"/>
      <c r="N522" s="208"/>
      <c r="O522" s="208"/>
      <c r="P522" s="208"/>
      <c r="Q522" s="208"/>
      <c r="R522" s="208"/>
      <c r="S522" s="208"/>
      <c r="T522" s="209"/>
      <c r="AT522" s="210" t="s">
        <v>142</v>
      </c>
      <c r="AU522" s="210" t="s">
        <v>86</v>
      </c>
      <c r="AV522" s="13" t="s">
        <v>84</v>
      </c>
      <c r="AW522" s="13" t="s">
        <v>32</v>
      </c>
      <c r="AX522" s="13" t="s">
        <v>76</v>
      </c>
      <c r="AY522" s="210" t="s">
        <v>133</v>
      </c>
    </row>
    <row r="523" spans="2:51" s="14" customFormat="1" ht="11.25">
      <c r="B523" s="211"/>
      <c r="C523" s="212"/>
      <c r="D523" s="202" t="s">
        <v>142</v>
      </c>
      <c r="E523" s="213" t="s">
        <v>1</v>
      </c>
      <c r="F523" s="214" t="s">
        <v>718</v>
      </c>
      <c r="G523" s="212"/>
      <c r="H523" s="215">
        <v>129.8</v>
      </c>
      <c r="I523" s="216"/>
      <c r="J523" s="212"/>
      <c r="K523" s="212"/>
      <c r="L523" s="217"/>
      <c r="M523" s="218"/>
      <c r="N523" s="219"/>
      <c r="O523" s="219"/>
      <c r="P523" s="219"/>
      <c r="Q523" s="219"/>
      <c r="R523" s="219"/>
      <c r="S523" s="219"/>
      <c r="T523" s="220"/>
      <c r="AT523" s="221" t="s">
        <v>142</v>
      </c>
      <c r="AU523" s="221" t="s">
        <v>86</v>
      </c>
      <c r="AV523" s="14" t="s">
        <v>86</v>
      </c>
      <c r="AW523" s="14" t="s">
        <v>32</v>
      </c>
      <c r="AX523" s="14" t="s">
        <v>76</v>
      </c>
      <c r="AY523" s="221" t="s">
        <v>133</v>
      </c>
    </row>
    <row r="524" spans="2:51" s="13" customFormat="1" ht="11.25">
      <c r="B524" s="200"/>
      <c r="C524" s="201"/>
      <c r="D524" s="202" t="s">
        <v>142</v>
      </c>
      <c r="E524" s="203" t="s">
        <v>1</v>
      </c>
      <c r="F524" s="204" t="s">
        <v>719</v>
      </c>
      <c r="G524" s="201"/>
      <c r="H524" s="203" t="s">
        <v>1</v>
      </c>
      <c r="I524" s="205"/>
      <c r="J524" s="201"/>
      <c r="K524" s="201"/>
      <c r="L524" s="206"/>
      <c r="M524" s="207"/>
      <c r="N524" s="208"/>
      <c r="O524" s="208"/>
      <c r="P524" s="208"/>
      <c r="Q524" s="208"/>
      <c r="R524" s="208"/>
      <c r="S524" s="208"/>
      <c r="T524" s="209"/>
      <c r="AT524" s="210" t="s">
        <v>142</v>
      </c>
      <c r="AU524" s="210" t="s">
        <v>86</v>
      </c>
      <c r="AV524" s="13" t="s">
        <v>84</v>
      </c>
      <c r="AW524" s="13" t="s">
        <v>32</v>
      </c>
      <c r="AX524" s="13" t="s">
        <v>76</v>
      </c>
      <c r="AY524" s="210" t="s">
        <v>133</v>
      </c>
    </row>
    <row r="525" spans="2:51" s="14" customFormat="1" ht="11.25">
      <c r="B525" s="211"/>
      <c r="C525" s="212"/>
      <c r="D525" s="202" t="s">
        <v>142</v>
      </c>
      <c r="E525" s="213" t="s">
        <v>1</v>
      </c>
      <c r="F525" s="214" t="s">
        <v>720</v>
      </c>
      <c r="G525" s="212"/>
      <c r="H525" s="215">
        <v>3.6</v>
      </c>
      <c r="I525" s="216"/>
      <c r="J525" s="212"/>
      <c r="K525" s="212"/>
      <c r="L525" s="217"/>
      <c r="M525" s="218"/>
      <c r="N525" s="219"/>
      <c r="O525" s="219"/>
      <c r="P525" s="219"/>
      <c r="Q525" s="219"/>
      <c r="R525" s="219"/>
      <c r="S525" s="219"/>
      <c r="T525" s="220"/>
      <c r="AT525" s="221" t="s">
        <v>142</v>
      </c>
      <c r="AU525" s="221" t="s">
        <v>86</v>
      </c>
      <c r="AV525" s="14" t="s">
        <v>86</v>
      </c>
      <c r="AW525" s="14" t="s">
        <v>32</v>
      </c>
      <c r="AX525" s="14" t="s">
        <v>76</v>
      </c>
      <c r="AY525" s="221" t="s">
        <v>133</v>
      </c>
    </row>
    <row r="526" spans="2:51" s="16" customFormat="1" ht="11.25">
      <c r="B526" s="233"/>
      <c r="C526" s="234"/>
      <c r="D526" s="202" t="s">
        <v>142</v>
      </c>
      <c r="E526" s="235" t="s">
        <v>1</v>
      </c>
      <c r="F526" s="236" t="s">
        <v>227</v>
      </c>
      <c r="G526" s="234"/>
      <c r="H526" s="237">
        <v>133.4</v>
      </c>
      <c r="I526" s="238"/>
      <c r="J526" s="234"/>
      <c r="K526" s="234"/>
      <c r="L526" s="239"/>
      <c r="M526" s="240"/>
      <c r="N526" s="241"/>
      <c r="O526" s="241"/>
      <c r="P526" s="241"/>
      <c r="Q526" s="241"/>
      <c r="R526" s="241"/>
      <c r="S526" s="241"/>
      <c r="T526" s="242"/>
      <c r="AT526" s="243" t="s">
        <v>142</v>
      </c>
      <c r="AU526" s="243" t="s">
        <v>86</v>
      </c>
      <c r="AV526" s="16" t="s">
        <v>160</v>
      </c>
      <c r="AW526" s="16" t="s">
        <v>32</v>
      </c>
      <c r="AX526" s="16" t="s">
        <v>76</v>
      </c>
      <c r="AY526" s="243" t="s">
        <v>133</v>
      </c>
    </row>
    <row r="527" spans="2:51" s="15" customFormat="1" ht="11.25">
      <c r="B527" s="222"/>
      <c r="C527" s="223"/>
      <c r="D527" s="202" t="s">
        <v>142</v>
      </c>
      <c r="E527" s="224" t="s">
        <v>1</v>
      </c>
      <c r="F527" s="225" t="s">
        <v>152</v>
      </c>
      <c r="G527" s="223"/>
      <c r="H527" s="226">
        <v>549.4</v>
      </c>
      <c r="I527" s="227"/>
      <c r="J527" s="223"/>
      <c r="K527" s="223"/>
      <c r="L527" s="228"/>
      <c r="M527" s="229"/>
      <c r="N527" s="230"/>
      <c r="O527" s="230"/>
      <c r="P527" s="230"/>
      <c r="Q527" s="230"/>
      <c r="R527" s="230"/>
      <c r="S527" s="230"/>
      <c r="T527" s="231"/>
      <c r="AT527" s="232" t="s">
        <v>142</v>
      </c>
      <c r="AU527" s="232" t="s">
        <v>86</v>
      </c>
      <c r="AV527" s="15" t="s">
        <v>140</v>
      </c>
      <c r="AW527" s="15" t="s">
        <v>32</v>
      </c>
      <c r="AX527" s="15" t="s">
        <v>84</v>
      </c>
      <c r="AY527" s="232" t="s">
        <v>133</v>
      </c>
    </row>
    <row r="528" spans="1:65" s="2" customFormat="1" ht="24.2" customHeight="1">
      <c r="A528" s="35"/>
      <c r="B528" s="36"/>
      <c r="C528" s="187" t="s">
        <v>721</v>
      </c>
      <c r="D528" s="187" t="s">
        <v>135</v>
      </c>
      <c r="E528" s="188" t="s">
        <v>722</v>
      </c>
      <c r="F528" s="189" t="s">
        <v>723</v>
      </c>
      <c r="G528" s="190" t="s">
        <v>266</v>
      </c>
      <c r="H528" s="191">
        <v>2817.2</v>
      </c>
      <c r="I528" s="192"/>
      <c r="J528" s="193">
        <f>ROUND(I528*H528,2)</f>
        <v>0</v>
      </c>
      <c r="K528" s="189" t="s">
        <v>139</v>
      </c>
      <c r="L528" s="40"/>
      <c r="M528" s="194" t="s">
        <v>1</v>
      </c>
      <c r="N528" s="195" t="s">
        <v>41</v>
      </c>
      <c r="O528" s="72"/>
      <c r="P528" s="196">
        <f>O528*H528</f>
        <v>0</v>
      </c>
      <c r="Q528" s="196">
        <v>0</v>
      </c>
      <c r="R528" s="196">
        <f>Q528*H528</f>
        <v>0</v>
      </c>
      <c r="S528" s="196">
        <v>0</v>
      </c>
      <c r="T528" s="197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98" t="s">
        <v>140</v>
      </c>
      <c r="AT528" s="198" t="s">
        <v>135</v>
      </c>
      <c r="AU528" s="198" t="s">
        <v>86</v>
      </c>
      <c r="AY528" s="18" t="s">
        <v>133</v>
      </c>
      <c r="BE528" s="199">
        <f>IF(N528="základní",J528,0)</f>
        <v>0</v>
      </c>
      <c r="BF528" s="199">
        <f>IF(N528="snížená",J528,0)</f>
        <v>0</v>
      </c>
      <c r="BG528" s="199">
        <f>IF(N528="zákl. přenesená",J528,0)</f>
        <v>0</v>
      </c>
      <c r="BH528" s="199">
        <f>IF(N528="sníž. přenesená",J528,0)</f>
        <v>0</v>
      </c>
      <c r="BI528" s="199">
        <f>IF(N528="nulová",J528,0)</f>
        <v>0</v>
      </c>
      <c r="BJ528" s="18" t="s">
        <v>84</v>
      </c>
      <c r="BK528" s="199">
        <f>ROUND(I528*H528,2)</f>
        <v>0</v>
      </c>
      <c r="BL528" s="18" t="s">
        <v>140</v>
      </c>
      <c r="BM528" s="198" t="s">
        <v>724</v>
      </c>
    </row>
    <row r="529" spans="2:51" s="13" customFormat="1" ht="11.25">
      <c r="B529" s="200"/>
      <c r="C529" s="201"/>
      <c r="D529" s="202" t="s">
        <v>142</v>
      </c>
      <c r="E529" s="203" t="s">
        <v>1</v>
      </c>
      <c r="F529" s="204" t="s">
        <v>710</v>
      </c>
      <c r="G529" s="201"/>
      <c r="H529" s="203" t="s">
        <v>1</v>
      </c>
      <c r="I529" s="205"/>
      <c r="J529" s="201"/>
      <c r="K529" s="201"/>
      <c r="L529" s="206"/>
      <c r="M529" s="207"/>
      <c r="N529" s="208"/>
      <c r="O529" s="208"/>
      <c r="P529" s="208"/>
      <c r="Q529" s="208"/>
      <c r="R529" s="208"/>
      <c r="S529" s="208"/>
      <c r="T529" s="209"/>
      <c r="AT529" s="210" t="s">
        <v>142</v>
      </c>
      <c r="AU529" s="210" t="s">
        <v>86</v>
      </c>
      <c r="AV529" s="13" t="s">
        <v>84</v>
      </c>
      <c r="AW529" s="13" t="s">
        <v>32</v>
      </c>
      <c r="AX529" s="13" t="s">
        <v>76</v>
      </c>
      <c r="AY529" s="210" t="s">
        <v>133</v>
      </c>
    </row>
    <row r="530" spans="2:51" s="13" customFormat="1" ht="11.25">
      <c r="B530" s="200"/>
      <c r="C530" s="201"/>
      <c r="D530" s="202" t="s">
        <v>142</v>
      </c>
      <c r="E530" s="203" t="s">
        <v>1</v>
      </c>
      <c r="F530" s="204" t="s">
        <v>725</v>
      </c>
      <c r="G530" s="201"/>
      <c r="H530" s="203" t="s">
        <v>1</v>
      </c>
      <c r="I530" s="205"/>
      <c r="J530" s="201"/>
      <c r="K530" s="201"/>
      <c r="L530" s="206"/>
      <c r="M530" s="207"/>
      <c r="N530" s="208"/>
      <c r="O530" s="208"/>
      <c r="P530" s="208"/>
      <c r="Q530" s="208"/>
      <c r="R530" s="208"/>
      <c r="S530" s="208"/>
      <c r="T530" s="209"/>
      <c r="AT530" s="210" t="s">
        <v>142</v>
      </c>
      <c r="AU530" s="210" t="s">
        <v>86</v>
      </c>
      <c r="AV530" s="13" t="s">
        <v>84</v>
      </c>
      <c r="AW530" s="13" t="s">
        <v>32</v>
      </c>
      <c r="AX530" s="13" t="s">
        <v>76</v>
      </c>
      <c r="AY530" s="210" t="s">
        <v>133</v>
      </c>
    </row>
    <row r="531" spans="2:51" s="14" customFormat="1" ht="11.25">
      <c r="B531" s="211"/>
      <c r="C531" s="212"/>
      <c r="D531" s="202" t="s">
        <v>142</v>
      </c>
      <c r="E531" s="213" t="s">
        <v>1</v>
      </c>
      <c r="F531" s="214" t="s">
        <v>726</v>
      </c>
      <c r="G531" s="212"/>
      <c r="H531" s="215">
        <v>416</v>
      </c>
      <c r="I531" s="216"/>
      <c r="J531" s="212"/>
      <c r="K531" s="212"/>
      <c r="L531" s="217"/>
      <c r="M531" s="218"/>
      <c r="N531" s="219"/>
      <c r="O531" s="219"/>
      <c r="P531" s="219"/>
      <c r="Q531" s="219"/>
      <c r="R531" s="219"/>
      <c r="S531" s="219"/>
      <c r="T531" s="220"/>
      <c r="AT531" s="221" t="s">
        <v>142</v>
      </c>
      <c r="AU531" s="221" t="s">
        <v>86</v>
      </c>
      <c r="AV531" s="14" t="s">
        <v>86</v>
      </c>
      <c r="AW531" s="14" t="s">
        <v>32</v>
      </c>
      <c r="AX531" s="14" t="s">
        <v>76</v>
      </c>
      <c r="AY531" s="221" t="s">
        <v>133</v>
      </c>
    </row>
    <row r="532" spans="2:51" s="13" customFormat="1" ht="11.25">
      <c r="B532" s="200"/>
      <c r="C532" s="201"/>
      <c r="D532" s="202" t="s">
        <v>142</v>
      </c>
      <c r="E532" s="203" t="s">
        <v>1</v>
      </c>
      <c r="F532" s="204" t="s">
        <v>716</v>
      </c>
      <c r="G532" s="201"/>
      <c r="H532" s="203" t="s">
        <v>1</v>
      </c>
      <c r="I532" s="205"/>
      <c r="J532" s="201"/>
      <c r="K532" s="201"/>
      <c r="L532" s="206"/>
      <c r="M532" s="207"/>
      <c r="N532" s="208"/>
      <c r="O532" s="208"/>
      <c r="P532" s="208"/>
      <c r="Q532" s="208"/>
      <c r="R532" s="208"/>
      <c r="S532" s="208"/>
      <c r="T532" s="209"/>
      <c r="AT532" s="210" t="s">
        <v>142</v>
      </c>
      <c r="AU532" s="210" t="s">
        <v>86</v>
      </c>
      <c r="AV532" s="13" t="s">
        <v>84</v>
      </c>
      <c r="AW532" s="13" t="s">
        <v>32</v>
      </c>
      <c r="AX532" s="13" t="s">
        <v>76</v>
      </c>
      <c r="AY532" s="210" t="s">
        <v>133</v>
      </c>
    </row>
    <row r="533" spans="2:51" s="13" customFormat="1" ht="11.25">
      <c r="B533" s="200"/>
      <c r="C533" s="201"/>
      <c r="D533" s="202" t="s">
        <v>142</v>
      </c>
      <c r="E533" s="203" t="s">
        <v>1</v>
      </c>
      <c r="F533" s="204" t="s">
        <v>727</v>
      </c>
      <c r="G533" s="201"/>
      <c r="H533" s="203" t="s">
        <v>1</v>
      </c>
      <c r="I533" s="205"/>
      <c r="J533" s="201"/>
      <c r="K533" s="201"/>
      <c r="L533" s="206"/>
      <c r="M533" s="207"/>
      <c r="N533" s="208"/>
      <c r="O533" s="208"/>
      <c r="P533" s="208"/>
      <c r="Q533" s="208"/>
      <c r="R533" s="208"/>
      <c r="S533" s="208"/>
      <c r="T533" s="209"/>
      <c r="AT533" s="210" t="s">
        <v>142</v>
      </c>
      <c r="AU533" s="210" t="s">
        <v>86</v>
      </c>
      <c r="AV533" s="13" t="s">
        <v>84</v>
      </c>
      <c r="AW533" s="13" t="s">
        <v>32</v>
      </c>
      <c r="AX533" s="13" t="s">
        <v>76</v>
      </c>
      <c r="AY533" s="210" t="s">
        <v>133</v>
      </c>
    </row>
    <row r="534" spans="2:51" s="14" customFormat="1" ht="11.25">
      <c r="B534" s="211"/>
      <c r="C534" s="212"/>
      <c r="D534" s="202" t="s">
        <v>142</v>
      </c>
      <c r="E534" s="213" t="s">
        <v>1</v>
      </c>
      <c r="F534" s="214" t="s">
        <v>728</v>
      </c>
      <c r="G534" s="212"/>
      <c r="H534" s="215">
        <v>2401.2</v>
      </c>
      <c r="I534" s="216"/>
      <c r="J534" s="212"/>
      <c r="K534" s="212"/>
      <c r="L534" s="217"/>
      <c r="M534" s="218"/>
      <c r="N534" s="219"/>
      <c r="O534" s="219"/>
      <c r="P534" s="219"/>
      <c r="Q534" s="219"/>
      <c r="R534" s="219"/>
      <c r="S534" s="219"/>
      <c r="T534" s="220"/>
      <c r="AT534" s="221" t="s">
        <v>142</v>
      </c>
      <c r="AU534" s="221" t="s">
        <v>86</v>
      </c>
      <c r="AV534" s="14" t="s">
        <v>86</v>
      </c>
      <c r="AW534" s="14" t="s">
        <v>32</v>
      </c>
      <c r="AX534" s="14" t="s">
        <v>76</v>
      </c>
      <c r="AY534" s="221" t="s">
        <v>133</v>
      </c>
    </row>
    <row r="535" spans="2:51" s="15" customFormat="1" ht="11.25">
      <c r="B535" s="222"/>
      <c r="C535" s="223"/>
      <c r="D535" s="202" t="s">
        <v>142</v>
      </c>
      <c r="E535" s="224" t="s">
        <v>1</v>
      </c>
      <c r="F535" s="225" t="s">
        <v>152</v>
      </c>
      <c r="G535" s="223"/>
      <c r="H535" s="226">
        <v>2817.2</v>
      </c>
      <c r="I535" s="227"/>
      <c r="J535" s="223"/>
      <c r="K535" s="223"/>
      <c r="L535" s="228"/>
      <c r="M535" s="229"/>
      <c r="N535" s="230"/>
      <c r="O535" s="230"/>
      <c r="P535" s="230"/>
      <c r="Q535" s="230"/>
      <c r="R535" s="230"/>
      <c r="S535" s="230"/>
      <c r="T535" s="231"/>
      <c r="AT535" s="232" t="s">
        <v>142</v>
      </c>
      <c r="AU535" s="232" t="s">
        <v>86</v>
      </c>
      <c r="AV535" s="15" t="s">
        <v>140</v>
      </c>
      <c r="AW535" s="15" t="s">
        <v>32</v>
      </c>
      <c r="AX535" s="15" t="s">
        <v>84</v>
      </c>
      <c r="AY535" s="232" t="s">
        <v>133</v>
      </c>
    </row>
    <row r="536" spans="1:65" s="2" customFormat="1" ht="14.45" customHeight="1">
      <c r="A536" s="35"/>
      <c r="B536" s="36"/>
      <c r="C536" s="187" t="s">
        <v>729</v>
      </c>
      <c r="D536" s="187" t="s">
        <v>135</v>
      </c>
      <c r="E536" s="188" t="s">
        <v>730</v>
      </c>
      <c r="F536" s="189" t="s">
        <v>731</v>
      </c>
      <c r="G536" s="190" t="s">
        <v>266</v>
      </c>
      <c r="H536" s="191">
        <v>9.132</v>
      </c>
      <c r="I536" s="192"/>
      <c r="J536" s="193">
        <f>ROUND(I536*H536,2)</f>
        <v>0</v>
      </c>
      <c r="K536" s="189" t="s">
        <v>139</v>
      </c>
      <c r="L536" s="40"/>
      <c r="M536" s="194" t="s">
        <v>1</v>
      </c>
      <c r="N536" s="195" t="s">
        <v>41</v>
      </c>
      <c r="O536" s="72"/>
      <c r="P536" s="196">
        <f>O536*H536</f>
        <v>0</v>
      </c>
      <c r="Q536" s="196">
        <v>0</v>
      </c>
      <c r="R536" s="196">
        <f>Q536*H536</f>
        <v>0</v>
      </c>
      <c r="S536" s="196">
        <v>0</v>
      </c>
      <c r="T536" s="197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98" t="s">
        <v>140</v>
      </c>
      <c r="AT536" s="198" t="s">
        <v>135</v>
      </c>
      <c r="AU536" s="198" t="s">
        <v>86</v>
      </c>
      <c r="AY536" s="18" t="s">
        <v>133</v>
      </c>
      <c r="BE536" s="199">
        <f>IF(N536="základní",J536,0)</f>
        <v>0</v>
      </c>
      <c r="BF536" s="199">
        <f>IF(N536="snížená",J536,0)</f>
        <v>0</v>
      </c>
      <c r="BG536" s="199">
        <f>IF(N536="zákl. přenesená",J536,0)</f>
        <v>0</v>
      </c>
      <c r="BH536" s="199">
        <f>IF(N536="sníž. přenesená",J536,0)</f>
        <v>0</v>
      </c>
      <c r="BI536" s="199">
        <f>IF(N536="nulová",J536,0)</f>
        <v>0</v>
      </c>
      <c r="BJ536" s="18" t="s">
        <v>84</v>
      </c>
      <c r="BK536" s="199">
        <f>ROUND(I536*H536,2)</f>
        <v>0</v>
      </c>
      <c r="BL536" s="18" t="s">
        <v>140</v>
      </c>
      <c r="BM536" s="198" t="s">
        <v>732</v>
      </c>
    </row>
    <row r="537" spans="2:51" s="13" customFormat="1" ht="11.25">
      <c r="B537" s="200"/>
      <c r="C537" s="201"/>
      <c r="D537" s="202" t="s">
        <v>142</v>
      </c>
      <c r="E537" s="203" t="s">
        <v>1</v>
      </c>
      <c r="F537" s="204" t="s">
        <v>733</v>
      </c>
      <c r="G537" s="201"/>
      <c r="H537" s="203" t="s">
        <v>1</v>
      </c>
      <c r="I537" s="205"/>
      <c r="J537" s="201"/>
      <c r="K537" s="201"/>
      <c r="L537" s="206"/>
      <c r="M537" s="207"/>
      <c r="N537" s="208"/>
      <c r="O537" s="208"/>
      <c r="P537" s="208"/>
      <c r="Q537" s="208"/>
      <c r="R537" s="208"/>
      <c r="S537" s="208"/>
      <c r="T537" s="209"/>
      <c r="AT537" s="210" t="s">
        <v>142</v>
      </c>
      <c r="AU537" s="210" t="s">
        <v>86</v>
      </c>
      <c r="AV537" s="13" t="s">
        <v>84</v>
      </c>
      <c r="AW537" s="13" t="s">
        <v>32</v>
      </c>
      <c r="AX537" s="13" t="s">
        <v>76</v>
      </c>
      <c r="AY537" s="210" t="s">
        <v>133</v>
      </c>
    </row>
    <row r="538" spans="2:51" s="14" customFormat="1" ht="11.25">
      <c r="B538" s="211"/>
      <c r="C538" s="212"/>
      <c r="D538" s="202" t="s">
        <v>142</v>
      </c>
      <c r="E538" s="213" t="s">
        <v>1</v>
      </c>
      <c r="F538" s="214" t="s">
        <v>734</v>
      </c>
      <c r="G538" s="212"/>
      <c r="H538" s="215">
        <v>9.132</v>
      </c>
      <c r="I538" s="216"/>
      <c r="J538" s="212"/>
      <c r="K538" s="212"/>
      <c r="L538" s="217"/>
      <c r="M538" s="218"/>
      <c r="N538" s="219"/>
      <c r="O538" s="219"/>
      <c r="P538" s="219"/>
      <c r="Q538" s="219"/>
      <c r="R538" s="219"/>
      <c r="S538" s="219"/>
      <c r="T538" s="220"/>
      <c r="AT538" s="221" t="s">
        <v>142</v>
      </c>
      <c r="AU538" s="221" t="s">
        <v>86</v>
      </c>
      <c r="AV538" s="14" t="s">
        <v>86</v>
      </c>
      <c r="AW538" s="14" t="s">
        <v>32</v>
      </c>
      <c r="AX538" s="14" t="s">
        <v>84</v>
      </c>
      <c r="AY538" s="221" t="s">
        <v>133</v>
      </c>
    </row>
    <row r="539" spans="1:65" s="2" customFormat="1" ht="24.2" customHeight="1">
      <c r="A539" s="35"/>
      <c r="B539" s="36"/>
      <c r="C539" s="187" t="s">
        <v>735</v>
      </c>
      <c r="D539" s="187" t="s">
        <v>135</v>
      </c>
      <c r="E539" s="188" t="s">
        <v>736</v>
      </c>
      <c r="F539" s="189" t="s">
        <v>737</v>
      </c>
      <c r="G539" s="190" t="s">
        <v>266</v>
      </c>
      <c r="H539" s="191">
        <v>164.376</v>
      </c>
      <c r="I539" s="192"/>
      <c r="J539" s="193">
        <f>ROUND(I539*H539,2)</f>
        <v>0</v>
      </c>
      <c r="K539" s="189" t="s">
        <v>139</v>
      </c>
      <c r="L539" s="40"/>
      <c r="M539" s="194" t="s">
        <v>1</v>
      </c>
      <c r="N539" s="195" t="s">
        <v>41</v>
      </c>
      <c r="O539" s="72"/>
      <c r="P539" s="196">
        <f>O539*H539</f>
        <v>0</v>
      </c>
      <c r="Q539" s="196">
        <v>0</v>
      </c>
      <c r="R539" s="196">
        <f>Q539*H539</f>
        <v>0</v>
      </c>
      <c r="S539" s="196">
        <v>0</v>
      </c>
      <c r="T539" s="197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98" t="s">
        <v>140</v>
      </c>
      <c r="AT539" s="198" t="s">
        <v>135</v>
      </c>
      <c r="AU539" s="198" t="s">
        <v>86</v>
      </c>
      <c r="AY539" s="18" t="s">
        <v>133</v>
      </c>
      <c r="BE539" s="199">
        <f>IF(N539="základní",J539,0)</f>
        <v>0</v>
      </c>
      <c r="BF539" s="199">
        <f>IF(N539="snížená",J539,0)</f>
        <v>0</v>
      </c>
      <c r="BG539" s="199">
        <f>IF(N539="zákl. přenesená",J539,0)</f>
        <v>0</v>
      </c>
      <c r="BH539" s="199">
        <f>IF(N539="sníž. přenesená",J539,0)</f>
        <v>0</v>
      </c>
      <c r="BI539" s="199">
        <f>IF(N539="nulová",J539,0)</f>
        <v>0</v>
      </c>
      <c r="BJ539" s="18" t="s">
        <v>84</v>
      </c>
      <c r="BK539" s="199">
        <f>ROUND(I539*H539,2)</f>
        <v>0</v>
      </c>
      <c r="BL539" s="18" t="s">
        <v>140</v>
      </c>
      <c r="BM539" s="198" t="s">
        <v>738</v>
      </c>
    </row>
    <row r="540" spans="2:51" s="13" customFormat="1" ht="11.25">
      <c r="B540" s="200"/>
      <c r="C540" s="201"/>
      <c r="D540" s="202" t="s">
        <v>142</v>
      </c>
      <c r="E540" s="203" t="s">
        <v>1</v>
      </c>
      <c r="F540" s="204" t="s">
        <v>242</v>
      </c>
      <c r="G540" s="201"/>
      <c r="H540" s="203" t="s">
        <v>1</v>
      </c>
      <c r="I540" s="205"/>
      <c r="J540" s="201"/>
      <c r="K540" s="201"/>
      <c r="L540" s="206"/>
      <c r="M540" s="207"/>
      <c r="N540" s="208"/>
      <c r="O540" s="208"/>
      <c r="P540" s="208"/>
      <c r="Q540" s="208"/>
      <c r="R540" s="208"/>
      <c r="S540" s="208"/>
      <c r="T540" s="209"/>
      <c r="AT540" s="210" t="s">
        <v>142</v>
      </c>
      <c r="AU540" s="210" t="s">
        <v>86</v>
      </c>
      <c r="AV540" s="13" t="s">
        <v>84</v>
      </c>
      <c r="AW540" s="13" t="s">
        <v>32</v>
      </c>
      <c r="AX540" s="13" t="s">
        <v>76</v>
      </c>
      <c r="AY540" s="210" t="s">
        <v>133</v>
      </c>
    </row>
    <row r="541" spans="2:51" s="14" customFormat="1" ht="11.25">
      <c r="B541" s="211"/>
      <c r="C541" s="212"/>
      <c r="D541" s="202" t="s">
        <v>142</v>
      </c>
      <c r="E541" s="213" t="s">
        <v>1</v>
      </c>
      <c r="F541" s="214" t="s">
        <v>739</v>
      </c>
      <c r="G541" s="212"/>
      <c r="H541" s="215">
        <v>164.376</v>
      </c>
      <c r="I541" s="216"/>
      <c r="J541" s="212"/>
      <c r="K541" s="212"/>
      <c r="L541" s="217"/>
      <c r="M541" s="218"/>
      <c r="N541" s="219"/>
      <c r="O541" s="219"/>
      <c r="P541" s="219"/>
      <c r="Q541" s="219"/>
      <c r="R541" s="219"/>
      <c r="S541" s="219"/>
      <c r="T541" s="220"/>
      <c r="AT541" s="221" t="s">
        <v>142</v>
      </c>
      <c r="AU541" s="221" t="s">
        <v>86</v>
      </c>
      <c r="AV541" s="14" t="s">
        <v>86</v>
      </c>
      <c r="AW541" s="14" t="s">
        <v>32</v>
      </c>
      <c r="AX541" s="14" t="s">
        <v>84</v>
      </c>
      <c r="AY541" s="221" t="s">
        <v>133</v>
      </c>
    </row>
    <row r="542" spans="1:65" s="2" customFormat="1" ht="37.9" customHeight="1">
      <c r="A542" s="35"/>
      <c r="B542" s="36"/>
      <c r="C542" s="187" t="s">
        <v>684</v>
      </c>
      <c r="D542" s="187" t="s">
        <v>135</v>
      </c>
      <c r="E542" s="188" t="s">
        <v>740</v>
      </c>
      <c r="F542" s="189" t="s">
        <v>741</v>
      </c>
      <c r="G542" s="190" t="s">
        <v>266</v>
      </c>
      <c r="H542" s="191">
        <v>3.6</v>
      </c>
      <c r="I542" s="192"/>
      <c r="J542" s="193">
        <f>ROUND(I542*H542,2)</f>
        <v>0</v>
      </c>
      <c r="K542" s="189" t="s">
        <v>1</v>
      </c>
      <c r="L542" s="40"/>
      <c r="M542" s="194" t="s">
        <v>1</v>
      </c>
      <c r="N542" s="195" t="s">
        <v>41</v>
      </c>
      <c r="O542" s="72"/>
      <c r="P542" s="196">
        <f>O542*H542</f>
        <v>0</v>
      </c>
      <c r="Q542" s="196">
        <v>0</v>
      </c>
      <c r="R542" s="196">
        <f>Q542*H542</f>
        <v>0</v>
      </c>
      <c r="S542" s="196">
        <v>0</v>
      </c>
      <c r="T542" s="197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98" t="s">
        <v>140</v>
      </c>
      <c r="AT542" s="198" t="s">
        <v>135</v>
      </c>
      <c r="AU542" s="198" t="s">
        <v>86</v>
      </c>
      <c r="AY542" s="18" t="s">
        <v>133</v>
      </c>
      <c r="BE542" s="199">
        <f>IF(N542="základní",J542,0)</f>
        <v>0</v>
      </c>
      <c r="BF542" s="199">
        <f>IF(N542="snížená",J542,0)</f>
        <v>0</v>
      </c>
      <c r="BG542" s="199">
        <f>IF(N542="zákl. přenesená",J542,0)</f>
        <v>0</v>
      </c>
      <c r="BH542" s="199">
        <f>IF(N542="sníž. přenesená",J542,0)</f>
        <v>0</v>
      </c>
      <c r="BI542" s="199">
        <f>IF(N542="nulová",J542,0)</f>
        <v>0</v>
      </c>
      <c r="BJ542" s="18" t="s">
        <v>84</v>
      </c>
      <c r="BK542" s="199">
        <f>ROUND(I542*H542,2)</f>
        <v>0</v>
      </c>
      <c r="BL542" s="18" t="s">
        <v>140</v>
      </c>
      <c r="BM542" s="198" t="s">
        <v>742</v>
      </c>
    </row>
    <row r="543" spans="2:51" s="13" customFormat="1" ht="11.25">
      <c r="B543" s="200"/>
      <c r="C543" s="201"/>
      <c r="D543" s="202" t="s">
        <v>142</v>
      </c>
      <c r="E543" s="203" t="s">
        <v>1</v>
      </c>
      <c r="F543" s="204" t="s">
        <v>719</v>
      </c>
      <c r="G543" s="201"/>
      <c r="H543" s="203" t="s">
        <v>1</v>
      </c>
      <c r="I543" s="205"/>
      <c r="J543" s="201"/>
      <c r="K543" s="201"/>
      <c r="L543" s="206"/>
      <c r="M543" s="207"/>
      <c r="N543" s="208"/>
      <c r="O543" s="208"/>
      <c r="P543" s="208"/>
      <c r="Q543" s="208"/>
      <c r="R543" s="208"/>
      <c r="S543" s="208"/>
      <c r="T543" s="209"/>
      <c r="AT543" s="210" t="s">
        <v>142</v>
      </c>
      <c r="AU543" s="210" t="s">
        <v>86</v>
      </c>
      <c r="AV543" s="13" t="s">
        <v>84</v>
      </c>
      <c r="AW543" s="13" t="s">
        <v>32</v>
      </c>
      <c r="AX543" s="13" t="s">
        <v>76</v>
      </c>
      <c r="AY543" s="210" t="s">
        <v>133</v>
      </c>
    </row>
    <row r="544" spans="2:51" s="14" customFormat="1" ht="11.25">
      <c r="B544" s="211"/>
      <c r="C544" s="212"/>
      <c r="D544" s="202" t="s">
        <v>142</v>
      </c>
      <c r="E544" s="213" t="s">
        <v>1</v>
      </c>
      <c r="F544" s="214" t="s">
        <v>720</v>
      </c>
      <c r="G544" s="212"/>
      <c r="H544" s="215">
        <v>3.6</v>
      </c>
      <c r="I544" s="216"/>
      <c r="J544" s="212"/>
      <c r="K544" s="212"/>
      <c r="L544" s="217"/>
      <c r="M544" s="218"/>
      <c r="N544" s="219"/>
      <c r="O544" s="219"/>
      <c r="P544" s="219"/>
      <c r="Q544" s="219"/>
      <c r="R544" s="219"/>
      <c r="S544" s="219"/>
      <c r="T544" s="220"/>
      <c r="AT544" s="221" t="s">
        <v>142</v>
      </c>
      <c r="AU544" s="221" t="s">
        <v>86</v>
      </c>
      <c r="AV544" s="14" t="s">
        <v>86</v>
      </c>
      <c r="AW544" s="14" t="s">
        <v>32</v>
      </c>
      <c r="AX544" s="14" t="s">
        <v>84</v>
      </c>
      <c r="AY544" s="221" t="s">
        <v>133</v>
      </c>
    </row>
    <row r="545" spans="1:65" s="2" customFormat="1" ht="37.9" customHeight="1">
      <c r="A545" s="35"/>
      <c r="B545" s="36"/>
      <c r="C545" s="187" t="s">
        <v>743</v>
      </c>
      <c r="D545" s="187" t="s">
        <v>135</v>
      </c>
      <c r="E545" s="188" t="s">
        <v>744</v>
      </c>
      <c r="F545" s="189" t="s">
        <v>745</v>
      </c>
      <c r="G545" s="190" t="s">
        <v>266</v>
      </c>
      <c r="H545" s="191">
        <v>129.8</v>
      </c>
      <c r="I545" s="192"/>
      <c r="J545" s="193">
        <f>ROUND(I545*H545,2)</f>
        <v>0</v>
      </c>
      <c r="K545" s="189" t="s">
        <v>1</v>
      </c>
      <c r="L545" s="40"/>
      <c r="M545" s="194" t="s">
        <v>1</v>
      </c>
      <c r="N545" s="195" t="s">
        <v>41</v>
      </c>
      <c r="O545" s="72"/>
      <c r="P545" s="196">
        <f>O545*H545</f>
        <v>0</v>
      </c>
      <c r="Q545" s="196">
        <v>0</v>
      </c>
      <c r="R545" s="196">
        <f>Q545*H545</f>
        <v>0</v>
      </c>
      <c r="S545" s="196">
        <v>0</v>
      </c>
      <c r="T545" s="197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98" t="s">
        <v>140</v>
      </c>
      <c r="AT545" s="198" t="s">
        <v>135</v>
      </c>
      <c r="AU545" s="198" t="s">
        <v>86</v>
      </c>
      <c r="AY545" s="18" t="s">
        <v>133</v>
      </c>
      <c r="BE545" s="199">
        <f>IF(N545="základní",J545,0)</f>
        <v>0</v>
      </c>
      <c r="BF545" s="199">
        <f>IF(N545="snížená",J545,0)</f>
        <v>0</v>
      </c>
      <c r="BG545" s="199">
        <f>IF(N545="zákl. přenesená",J545,0)</f>
        <v>0</v>
      </c>
      <c r="BH545" s="199">
        <f>IF(N545="sníž. přenesená",J545,0)</f>
        <v>0</v>
      </c>
      <c r="BI545" s="199">
        <f>IF(N545="nulová",J545,0)</f>
        <v>0</v>
      </c>
      <c r="BJ545" s="18" t="s">
        <v>84</v>
      </c>
      <c r="BK545" s="199">
        <f>ROUND(I545*H545,2)</f>
        <v>0</v>
      </c>
      <c r="BL545" s="18" t="s">
        <v>140</v>
      </c>
      <c r="BM545" s="198" t="s">
        <v>746</v>
      </c>
    </row>
    <row r="546" spans="2:51" s="13" customFormat="1" ht="11.25">
      <c r="B546" s="200"/>
      <c r="C546" s="201"/>
      <c r="D546" s="202" t="s">
        <v>142</v>
      </c>
      <c r="E546" s="203" t="s">
        <v>1</v>
      </c>
      <c r="F546" s="204" t="s">
        <v>717</v>
      </c>
      <c r="G546" s="201"/>
      <c r="H546" s="203" t="s">
        <v>1</v>
      </c>
      <c r="I546" s="205"/>
      <c r="J546" s="201"/>
      <c r="K546" s="201"/>
      <c r="L546" s="206"/>
      <c r="M546" s="207"/>
      <c r="N546" s="208"/>
      <c r="O546" s="208"/>
      <c r="P546" s="208"/>
      <c r="Q546" s="208"/>
      <c r="R546" s="208"/>
      <c r="S546" s="208"/>
      <c r="T546" s="209"/>
      <c r="AT546" s="210" t="s">
        <v>142</v>
      </c>
      <c r="AU546" s="210" t="s">
        <v>86</v>
      </c>
      <c r="AV546" s="13" t="s">
        <v>84</v>
      </c>
      <c r="AW546" s="13" t="s">
        <v>32</v>
      </c>
      <c r="AX546" s="13" t="s">
        <v>76</v>
      </c>
      <c r="AY546" s="210" t="s">
        <v>133</v>
      </c>
    </row>
    <row r="547" spans="2:51" s="14" customFormat="1" ht="11.25">
      <c r="B547" s="211"/>
      <c r="C547" s="212"/>
      <c r="D547" s="202" t="s">
        <v>142</v>
      </c>
      <c r="E547" s="213" t="s">
        <v>1</v>
      </c>
      <c r="F547" s="214" t="s">
        <v>718</v>
      </c>
      <c r="G547" s="212"/>
      <c r="H547" s="215">
        <v>129.8</v>
      </c>
      <c r="I547" s="216"/>
      <c r="J547" s="212"/>
      <c r="K547" s="212"/>
      <c r="L547" s="217"/>
      <c r="M547" s="218"/>
      <c r="N547" s="219"/>
      <c r="O547" s="219"/>
      <c r="P547" s="219"/>
      <c r="Q547" s="219"/>
      <c r="R547" s="219"/>
      <c r="S547" s="219"/>
      <c r="T547" s="220"/>
      <c r="AT547" s="221" t="s">
        <v>142</v>
      </c>
      <c r="AU547" s="221" t="s">
        <v>86</v>
      </c>
      <c r="AV547" s="14" t="s">
        <v>86</v>
      </c>
      <c r="AW547" s="14" t="s">
        <v>32</v>
      </c>
      <c r="AX547" s="14" t="s">
        <v>84</v>
      </c>
      <c r="AY547" s="221" t="s">
        <v>133</v>
      </c>
    </row>
    <row r="548" spans="1:65" s="2" customFormat="1" ht="37.9" customHeight="1">
      <c r="A548" s="35"/>
      <c r="B548" s="36"/>
      <c r="C548" s="187" t="s">
        <v>747</v>
      </c>
      <c r="D548" s="187" t="s">
        <v>135</v>
      </c>
      <c r="E548" s="188" t="s">
        <v>748</v>
      </c>
      <c r="F548" s="189" t="s">
        <v>749</v>
      </c>
      <c r="G548" s="190" t="s">
        <v>266</v>
      </c>
      <c r="H548" s="191">
        <v>9.132</v>
      </c>
      <c r="I548" s="192"/>
      <c r="J548" s="193">
        <f>ROUND(I548*H548,2)</f>
        <v>0</v>
      </c>
      <c r="K548" s="189" t="s">
        <v>1</v>
      </c>
      <c r="L548" s="40"/>
      <c r="M548" s="194" t="s">
        <v>1</v>
      </c>
      <c r="N548" s="195" t="s">
        <v>41</v>
      </c>
      <c r="O548" s="72"/>
      <c r="P548" s="196">
        <f>O548*H548</f>
        <v>0</v>
      </c>
      <c r="Q548" s="196">
        <v>0</v>
      </c>
      <c r="R548" s="196">
        <f>Q548*H548</f>
        <v>0</v>
      </c>
      <c r="S548" s="196">
        <v>0</v>
      </c>
      <c r="T548" s="197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98" t="s">
        <v>140</v>
      </c>
      <c r="AT548" s="198" t="s">
        <v>135</v>
      </c>
      <c r="AU548" s="198" t="s">
        <v>86</v>
      </c>
      <c r="AY548" s="18" t="s">
        <v>133</v>
      </c>
      <c r="BE548" s="199">
        <f>IF(N548="základní",J548,0)</f>
        <v>0</v>
      </c>
      <c r="BF548" s="199">
        <f>IF(N548="snížená",J548,0)</f>
        <v>0</v>
      </c>
      <c r="BG548" s="199">
        <f>IF(N548="zákl. přenesená",J548,0)</f>
        <v>0</v>
      </c>
      <c r="BH548" s="199">
        <f>IF(N548="sníž. přenesená",J548,0)</f>
        <v>0</v>
      </c>
      <c r="BI548" s="199">
        <f>IF(N548="nulová",J548,0)</f>
        <v>0</v>
      </c>
      <c r="BJ548" s="18" t="s">
        <v>84</v>
      </c>
      <c r="BK548" s="199">
        <f>ROUND(I548*H548,2)</f>
        <v>0</v>
      </c>
      <c r="BL548" s="18" t="s">
        <v>140</v>
      </c>
      <c r="BM548" s="198" t="s">
        <v>750</v>
      </c>
    </row>
    <row r="549" spans="2:51" s="13" customFormat="1" ht="11.25">
      <c r="B549" s="200"/>
      <c r="C549" s="201"/>
      <c r="D549" s="202" t="s">
        <v>142</v>
      </c>
      <c r="E549" s="203" t="s">
        <v>1</v>
      </c>
      <c r="F549" s="204" t="s">
        <v>751</v>
      </c>
      <c r="G549" s="201"/>
      <c r="H549" s="203" t="s">
        <v>1</v>
      </c>
      <c r="I549" s="205"/>
      <c r="J549" s="201"/>
      <c r="K549" s="201"/>
      <c r="L549" s="206"/>
      <c r="M549" s="207"/>
      <c r="N549" s="208"/>
      <c r="O549" s="208"/>
      <c r="P549" s="208"/>
      <c r="Q549" s="208"/>
      <c r="R549" s="208"/>
      <c r="S549" s="208"/>
      <c r="T549" s="209"/>
      <c r="AT549" s="210" t="s">
        <v>142</v>
      </c>
      <c r="AU549" s="210" t="s">
        <v>86</v>
      </c>
      <c r="AV549" s="13" t="s">
        <v>84</v>
      </c>
      <c r="AW549" s="13" t="s">
        <v>32</v>
      </c>
      <c r="AX549" s="13" t="s">
        <v>76</v>
      </c>
      <c r="AY549" s="210" t="s">
        <v>133</v>
      </c>
    </row>
    <row r="550" spans="2:51" s="14" customFormat="1" ht="11.25">
      <c r="B550" s="211"/>
      <c r="C550" s="212"/>
      <c r="D550" s="202" t="s">
        <v>142</v>
      </c>
      <c r="E550" s="213" t="s">
        <v>1</v>
      </c>
      <c r="F550" s="214" t="s">
        <v>734</v>
      </c>
      <c r="G550" s="212"/>
      <c r="H550" s="215">
        <v>9.132</v>
      </c>
      <c r="I550" s="216"/>
      <c r="J550" s="212"/>
      <c r="K550" s="212"/>
      <c r="L550" s="217"/>
      <c r="M550" s="218"/>
      <c r="N550" s="219"/>
      <c r="O550" s="219"/>
      <c r="P550" s="219"/>
      <c r="Q550" s="219"/>
      <c r="R550" s="219"/>
      <c r="S550" s="219"/>
      <c r="T550" s="220"/>
      <c r="AT550" s="221" t="s">
        <v>142</v>
      </c>
      <c r="AU550" s="221" t="s">
        <v>86</v>
      </c>
      <c r="AV550" s="14" t="s">
        <v>86</v>
      </c>
      <c r="AW550" s="14" t="s">
        <v>32</v>
      </c>
      <c r="AX550" s="14" t="s">
        <v>84</v>
      </c>
      <c r="AY550" s="221" t="s">
        <v>133</v>
      </c>
    </row>
    <row r="551" spans="2:63" s="12" customFormat="1" ht="22.9" customHeight="1">
      <c r="B551" s="171"/>
      <c r="C551" s="172"/>
      <c r="D551" s="173" t="s">
        <v>75</v>
      </c>
      <c r="E551" s="185" t="s">
        <v>752</v>
      </c>
      <c r="F551" s="185" t="s">
        <v>753</v>
      </c>
      <c r="G551" s="172"/>
      <c r="H551" s="172"/>
      <c r="I551" s="175"/>
      <c r="J551" s="186">
        <f>BK551</f>
        <v>0</v>
      </c>
      <c r="K551" s="172"/>
      <c r="L551" s="177"/>
      <c r="M551" s="178"/>
      <c r="N551" s="179"/>
      <c r="O551" s="179"/>
      <c r="P551" s="180">
        <f>P552</f>
        <v>0</v>
      </c>
      <c r="Q551" s="179"/>
      <c r="R551" s="180">
        <f>R552</f>
        <v>0</v>
      </c>
      <c r="S551" s="179"/>
      <c r="T551" s="181">
        <f>T552</f>
        <v>0</v>
      </c>
      <c r="AR551" s="182" t="s">
        <v>84</v>
      </c>
      <c r="AT551" s="183" t="s">
        <v>75</v>
      </c>
      <c r="AU551" s="183" t="s">
        <v>84</v>
      </c>
      <c r="AY551" s="182" t="s">
        <v>133</v>
      </c>
      <c r="BK551" s="184">
        <f>BK552</f>
        <v>0</v>
      </c>
    </row>
    <row r="552" spans="1:65" s="2" customFormat="1" ht="24.2" customHeight="1">
      <c r="A552" s="35"/>
      <c r="B552" s="36"/>
      <c r="C552" s="187" t="s">
        <v>754</v>
      </c>
      <c r="D552" s="187" t="s">
        <v>135</v>
      </c>
      <c r="E552" s="188" t="s">
        <v>755</v>
      </c>
      <c r="F552" s="189" t="s">
        <v>756</v>
      </c>
      <c r="G552" s="190" t="s">
        <v>266</v>
      </c>
      <c r="H552" s="191">
        <v>1126.272</v>
      </c>
      <c r="I552" s="192"/>
      <c r="J552" s="193">
        <f>ROUND(I552*H552,2)</f>
        <v>0</v>
      </c>
      <c r="K552" s="189" t="s">
        <v>139</v>
      </c>
      <c r="L552" s="40"/>
      <c r="M552" s="194" t="s">
        <v>1</v>
      </c>
      <c r="N552" s="195" t="s">
        <v>41</v>
      </c>
      <c r="O552" s="72"/>
      <c r="P552" s="196">
        <f>O552*H552</f>
        <v>0</v>
      </c>
      <c r="Q552" s="196">
        <v>0</v>
      </c>
      <c r="R552" s="196">
        <f>Q552*H552</f>
        <v>0</v>
      </c>
      <c r="S552" s="196">
        <v>0</v>
      </c>
      <c r="T552" s="197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98" t="s">
        <v>140</v>
      </c>
      <c r="AT552" s="198" t="s">
        <v>135</v>
      </c>
      <c r="AU552" s="198" t="s">
        <v>86</v>
      </c>
      <c r="AY552" s="18" t="s">
        <v>133</v>
      </c>
      <c r="BE552" s="199">
        <f>IF(N552="základní",J552,0)</f>
        <v>0</v>
      </c>
      <c r="BF552" s="199">
        <f>IF(N552="snížená",J552,0)</f>
        <v>0</v>
      </c>
      <c r="BG552" s="199">
        <f>IF(N552="zákl. přenesená",J552,0)</f>
        <v>0</v>
      </c>
      <c r="BH552" s="199">
        <f>IF(N552="sníž. přenesená",J552,0)</f>
        <v>0</v>
      </c>
      <c r="BI552" s="199">
        <f>IF(N552="nulová",J552,0)</f>
        <v>0</v>
      </c>
      <c r="BJ552" s="18" t="s">
        <v>84</v>
      </c>
      <c r="BK552" s="199">
        <f>ROUND(I552*H552,2)</f>
        <v>0</v>
      </c>
      <c r="BL552" s="18" t="s">
        <v>140</v>
      </c>
      <c r="BM552" s="198" t="s">
        <v>757</v>
      </c>
    </row>
    <row r="553" spans="2:63" s="12" customFormat="1" ht="25.9" customHeight="1">
      <c r="B553" s="171"/>
      <c r="C553" s="172"/>
      <c r="D553" s="173" t="s">
        <v>75</v>
      </c>
      <c r="E553" s="174" t="s">
        <v>300</v>
      </c>
      <c r="F553" s="174" t="s">
        <v>758</v>
      </c>
      <c r="G553" s="172"/>
      <c r="H553" s="172"/>
      <c r="I553" s="175"/>
      <c r="J553" s="176">
        <f>BK553</f>
        <v>0</v>
      </c>
      <c r="K553" s="172"/>
      <c r="L553" s="177"/>
      <c r="M553" s="178"/>
      <c r="N553" s="179"/>
      <c r="O553" s="179"/>
      <c r="P553" s="180">
        <f>P554</f>
        <v>0</v>
      </c>
      <c r="Q553" s="179"/>
      <c r="R553" s="180">
        <f>R554</f>
        <v>135.0422</v>
      </c>
      <c r="S553" s="179"/>
      <c r="T553" s="181">
        <f>T554</f>
        <v>0</v>
      </c>
      <c r="AR553" s="182" t="s">
        <v>160</v>
      </c>
      <c r="AT553" s="183" t="s">
        <v>75</v>
      </c>
      <c r="AU553" s="183" t="s">
        <v>76</v>
      </c>
      <c r="AY553" s="182" t="s">
        <v>133</v>
      </c>
      <c r="BK553" s="184">
        <f>BK554</f>
        <v>0</v>
      </c>
    </row>
    <row r="554" spans="2:63" s="12" customFormat="1" ht="22.9" customHeight="1">
      <c r="B554" s="171"/>
      <c r="C554" s="172"/>
      <c r="D554" s="173" t="s">
        <v>75</v>
      </c>
      <c r="E554" s="185" t="s">
        <v>759</v>
      </c>
      <c r="F554" s="185" t="s">
        <v>760</v>
      </c>
      <c r="G554" s="172"/>
      <c r="H554" s="172"/>
      <c r="I554" s="175"/>
      <c r="J554" s="186">
        <f>BK554</f>
        <v>0</v>
      </c>
      <c r="K554" s="172"/>
      <c r="L554" s="177"/>
      <c r="M554" s="178"/>
      <c r="N554" s="179"/>
      <c r="O554" s="179"/>
      <c r="P554" s="180">
        <f>SUM(P555:P570)</f>
        <v>0</v>
      </c>
      <c r="Q554" s="179"/>
      <c r="R554" s="180">
        <f>SUM(R555:R570)</f>
        <v>135.0422</v>
      </c>
      <c r="S554" s="179"/>
      <c r="T554" s="181">
        <f>SUM(T555:T570)</f>
        <v>0</v>
      </c>
      <c r="AR554" s="182" t="s">
        <v>160</v>
      </c>
      <c r="AT554" s="183" t="s">
        <v>75</v>
      </c>
      <c r="AU554" s="183" t="s">
        <v>84</v>
      </c>
      <c r="AY554" s="182" t="s">
        <v>133</v>
      </c>
      <c r="BK554" s="184">
        <f>SUM(BK555:BK570)</f>
        <v>0</v>
      </c>
    </row>
    <row r="555" spans="1:65" s="2" customFormat="1" ht="24.2" customHeight="1">
      <c r="A555" s="35"/>
      <c r="B555" s="36"/>
      <c r="C555" s="187" t="s">
        <v>761</v>
      </c>
      <c r="D555" s="187" t="s">
        <v>135</v>
      </c>
      <c r="E555" s="188" t="s">
        <v>762</v>
      </c>
      <c r="F555" s="189" t="s">
        <v>763</v>
      </c>
      <c r="G555" s="190" t="s">
        <v>382</v>
      </c>
      <c r="H555" s="191">
        <v>310</v>
      </c>
      <c r="I555" s="192"/>
      <c r="J555" s="193">
        <f>ROUND(I555*H555,2)</f>
        <v>0</v>
      </c>
      <c r="K555" s="189" t="s">
        <v>1</v>
      </c>
      <c r="L555" s="40"/>
      <c r="M555" s="194" t="s">
        <v>1</v>
      </c>
      <c r="N555" s="195" t="s">
        <v>41</v>
      </c>
      <c r="O555" s="72"/>
      <c r="P555" s="196">
        <f>O555*H555</f>
        <v>0</v>
      </c>
      <c r="Q555" s="196">
        <v>0</v>
      </c>
      <c r="R555" s="196">
        <f>Q555*H555</f>
        <v>0</v>
      </c>
      <c r="S555" s="196">
        <v>0</v>
      </c>
      <c r="T555" s="197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198" t="s">
        <v>551</v>
      </c>
      <c r="AT555" s="198" t="s">
        <v>135</v>
      </c>
      <c r="AU555" s="198" t="s">
        <v>86</v>
      </c>
      <c r="AY555" s="18" t="s">
        <v>133</v>
      </c>
      <c r="BE555" s="199">
        <f>IF(N555="základní",J555,0)</f>
        <v>0</v>
      </c>
      <c r="BF555" s="199">
        <f>IF(N555="snížená",J555,0)</f>
        <v>0</v>
      </c>
      <c r="BG555" s="199">
        <f>IF(N555="zákl. přenesená",J555,0)</f>
        <v>0</v>
      </c>
      <c r="BH555" s="199">
        <f>IF(N555="sníž. přenesená",J555,0)</f>
        <v>0</v>
      </c>
      <c r="BI555" s="199">
        <f>IF(N555="nulová",J555,0)</f>
        <v>0</v>
      </c>
      <c r="BJ555" s="18" t="s">
        <v>84</v>
      </c>
      <c r="BK555" s="199">
        <f>ROUND(I555*H555,2)</f>
        <v>0</v>
      </c>
      <c r="BL555" s="18" t="s">
        <v>551</v>
      </c>
      <c r="BM555" s="198" t="s">
        <v>764</v>
      </c>
    </row>
    <row r="556" spans="2:51" s="13" customFormat="1" ht="11.25">
      <c r="B556" s="200"/>
      <c r="C556" s="201"/>
      <c r="D556" s="202" t="s">
        <v>142</v>
      </c>
      <c r="E556" s="203" t="s">
        <v>1</v>
      </c>
      <c r="F556" s="204" t="s">
        <v>765</v>
      </c>
      <c r="G556" s="201"/>
      <c r="H556" s="203" t="s">
        <v>1</v>
      </c>
      <c r="I556" s="205"/>
      <c r="J556" s="201"/>
      <c r="K556" s="201"/>
      <c r="L556" s="206"/>
      <c r="M556" s="207"/>
      <c r="N556" s="208"/>
      <c r="O556" s="208"/>
      <c r="P556" s="208"/>
      <c r="Q556" s="208"/>
      <c r="R556" s="208"/>
      <c r="S556" s="208"/>
      <c r="T556" s="209"/>
      <c r="AT556" s="210" t="s">
        <v>142</v>
      </c>
      <c r="AU556" s="210" t="s">
        <v>86</v>
      </c>
      <c r="AV556" s="13" t="s">
        <v>84</v>
      </c>
      <c r="AW556" s="13" t="s">
        <v>32</v>
      </c>
      <c r="AX556" s="13" t="s">
        <v>76</v>
      </c>
      <c r="AY556" s="210" t="s">
        <v>133</v>
      </c>
    </row>
    <row r="557" spans="2:51" s="14" customFormat="1" ht="11.25">
      <c r="B557" s="211"/>
      <c r="C557" s="212"/>
      <c r="D557" s="202" t="s">
        <v>142</v>
      </c>
      <c r="E557" s="213" t="s">
        <v>1</v>
      </c>
      <c r="F557" s="214" t="s">
        <v>766</v>
      </c>
      <c r="G557" s="212"/>
      <c r="H557" s="215">
        <v>310</v>
      </c>
      <c r="I557" s="216"/>
      <c r="J557" s="212"/>
      <c r="K557" s="212"/>
      <c r="L557" s="217"/>
      <c r="M557" s="218"/>
      <c r="N557" s="219"/>
      <c r="O557" s="219"/>
      <c r="P557" s="219"/>
      <c r="Q557" s="219"/>
      <c r="R557" s="219"/>
      <c r="S557" s="219"/>
      <c r="T557" s="220"/>
      <c r="AT557" s="221" t="s">
        <v>142</v>
      </c>
      <c r="AU557" s="221" t="s">
        <v>86</v>
      </c>
      <c r="AV557" s="14" t="s">
        <v>86</v>
      </c>
      <c r="AW557" s="14" t="s">
        <v>32</v>
      </c>
      <c r="AX557" s="14" t="s">
        <v>76</v>
      </c>
      <c r="AY557" s="221" t="s">
        <v>133</v>
      </c>
    </row>
    <row r="558" spans="1:65" s="2" customFormat="1" ht="24.2" customHeight="1">
      <c r="A558" s="35"/>
      <c r="B558" s="36"/>
      <c r="C558" s="244" t="s">
        <v>767</v>
      </c>
      <c r="D558" s="244" t="s">
        <v>300</v>
      </c>
      <c r="E558" s="245" t="s">
        <v>768</v>
      </c>
      <c r="F558" s="246" t="s">
        <v>769</v>
      </c>
      <c r="G558" s="247" t="s">
        <v>382</v>
      </c>
      <c r="H558" s="248">
        <v>310</v>
      </c>
      <c r="I558" s="249"/>
      <c r="J558" s="250">
        <f>ROUND(I558*H558,2)</f>
        <v>0</v>
      </c>
      <c r="K558" s="246" t="s">
        <v>1</v>
      </c>
      <c r="L558" s="251"/>
      <c r="M558" s="252" t="s">
        <v>1</v>
      </c>
      <c r="N558" s="253" t="s">
        <v>41</v>
      </c>
      <c r="O558" s="72"/>
      <c r="P558" s="196">
        <f>O558*H558</f>
        <v>0</v>
      </c>
      <c r="Q558" s="196">
        <v>0.0005</v>
      </c>
      <c r="R558" s="196">
        <f>Q558*H558</f>
        <v>0.155</v>
      </c>
      <c r="S558" s="196">
        <v>0</v>
      </c>
      <c r="T558" s="197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98" t="s">
        <v>770</v>
      </c>
      <c r="AT558" s="198" t="s">
        <v>300</v>
      </c>
      <c r="AU558" s="198" t="s">
        <v>86</v>
      </c>
      <c r="AY558" s="18" t="s">
        <v>133</v>
      </c>
      <c r="BE558" s="199">
        <f>IF(N558="základní",J558,0)</f>
        <v>0</v>
      </c>
      <c r="BF558" s="199">
        <f>IF(N558="snížená",J558,0)</f>
        <v>0</v>
      </c>
      <c r="BG558" s="199">
        <f>IF(N558="zákl. přenesená",J558,0)</f>
        <v>0</v>
      </c>
      <c r="BH558" s="199">
        <f>IF(N558="sníž. přenesená",J558,0)</f>
        <v>0</v>
      </c>
      <c r="BI558" s="199">
        <f>IF(N558="nulová",J558,0)</f>
        <v>0</v>
      </c>
      <c r="BJ558" s="18" t="s">
        <v>84</v>
      </c>
      <c r="BK558" s="199">
        <f>ROUND(I558*H558,2)</f>
        <v>0</v>
      </c>
      <c r="BL558" s="18" t="s">
        <v>551</v>
      </c>
      <c r="BM558" s="198" t="s">
        <v>771</v>
      </c>
    </row>
    <row r="559" spans="1:65" s="2" customFormat="1" ht="24.2" customHeight="1">
      <c r="A559" s="35"/>
      <c r="B559" s="36"/>
      <c r="C559" s="187" t="s">
        <v>772</v>
      </c>
      <c r="D559" s="187" t="s">
        <v>135</v>
      </c>
      <c r="E559" s="188" t="s">
        <v>773</v>
      </c>
      <c r="F559" s="189" t="s">
        <v>774</v>
      </c>
      <c r="G559" s="190" t="s">
        <v>382</v>
      </c>
      <c r="H559" s="191">
        <v>155</v>
      </c>
      <c r="I559" s="192"/>
      <c r="J559" s="193">
        <f>ROUND(I559*H559,2)</f>
        <v>0</v>
      </c>
      <c r="K559" s="189" t="s">
        <v>139</v>
      </c>
      <c r="L559" s="40"/>
      <c r="M559" s="194" t="s">
        <v>1</v>
      </c>
      <c r="N559" s="195" t="s">
        <v>41</v>
      </c>
      <c r="O559" s="72"/>
      <c r="P559" s="196">
        <f>O559*H559</f>
        <v>0</v>
      </c>
      <c r="Q559" s="196">
        <v>0</v>
      </c>
      <c r="R559" s="196">
        <f>Q559*H559</f>
        <v>0</v>
      </c>
      <c r="S559" s="196">
        <v>0</v>
      </c>
      <c r="T559" s="197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98" t="s">
        <v>551</v>
      </c>
      <c r="AT559" s="198" t="s">
        <v>135</v>
      </c>
      <c r="AU559" s="198" t="s">
        <v>86</v>
      </c>
      <c r="AY559" s="18" t="s">
        <v>133</v>
      </c>
      <c r="BE559" s="199">
        <f>IF(N559="základní",J559,0)</f>
        <v>0</v>
      </c>
      <c r="BF559" s="199">
        <f>IF(N559="snížená",J559,0)</f>
        <v>0</v>
      </c>
      <c r="BG559" s="199">
        <f>IF(N559="zákl. přenesená",J559,0)</f>
        <v>0</v>
      </c>
      <c r="BH559" s="199">
        <f>IF(N559="sníž. přenesená",J559,0)</f>
        <v>0</v>
      </c>
      <c r="BI559" s="199">
        <f>IF(N559="nulová",J559,0)</f>
        <v>0</v>
      </c>
      <c r="BJ559" s="18" t="s">
        <v>84</v>
      </c>
      <c r="BK559" s="199">
        <f>ROUND(I559*H559,2)</f>
        <v>0</v>
      </c>
      <c r="BL559" s="18" t="s">
        <v>551</v>
      </c>
      <c r="BM559" s="198" t="s">
        <v>775</v>
      </c>
    </row>
    <row r="560" spans="2:51" s="13" customFormat="1" ht="11.25">
      <c r="B560" s="200"/>
      <c r="C560" s="201"/>
      <c r="D560" s="202" t="s">
        <v>142</v>
      </c>
      <c r="E560" s="203" t="s">
        <v>1</v>
      </c>
      <c r="F560" s="204" t="s">
        <v>776</v>
      </c>
      <c r="G560" s="201"/>
      <c r="H560" s="203" t="s">
        <v>1</v>
      </c>
      <c r="I560" s="205"/>
      <c r="J560" s="201"/>
      <c r="K560" s="201"/>
      <c r="L560" s="206"/>
      <c r="M560" s="207"/>
      <c r="N560" s="208"/>
      <c r="O560" s="208"/>
      <c r="P560" s="208"/>
      <c r="Q560" s="208"/>
      <c r="R560" s="208"/>
      <c r="S560" s="208"/>
      <c r="T560" s="209"/>
      <c r="AT560" s="210" t="s">
        <v>142</v>
      </c>
      <c r="AU560" s="210" t="s">
        <v>86</v>
      </c>
      <c r="AV560" s="13" t="s">
        <v>84</v>
      </c>
      <c r="AW560" s="13" t="s">
        <v>32</v>
      </c>
      <c r="AX560" s="13" t="s">
        <v>76</v>
      </c>
      <c r="AY560" s="210" t="s">
        <v>133</v>
      </c>
    </row>
    <row r="561" spans="2:51" s="14" customFormat="1" ht="11.25">
      <c r="B561" s="211"/>
      <c r="C561" s="212"/>
      <c r="D561" s="202" t="s">
        <v>142</v>
      </c>
      <c r="E561" s="213" t="s">
        <v>1</v>
      </c>
      <c r="F561" s="214" t="s">
        <v>777</v>
      </c>
      <c r="G561" s="212"/>
      <c r="H561" s="215">
        <v>155</v>
      </c>
      <c r="I561" s="216"/>
      <c r="J561" s="212"/>
      <c r="K561" s="212"/>
      <c r="L561" s="217"/>
      <c r="M561" s="218"/>
      <c r="N561" s="219"/>
      <c r="O561" s="219"/>
      <c r="P561" s="219"/>
      <c r="Q561" s="219"/>
      <c r="R561" s="219"/>
      <c r="S561" s="219"/>
      <c r="T561" s="220"/>
      <c r="AT561" s="221" t="s">
        <v>142</v>
      </c>
      <c r="AU561" s="221" t="s">
        <v>86</v>
      </c>
      <c r="AV561" s="14" t="s">
        <v>86</v>
      </c>
      <c r="AW561" s="14" t="s">
        <v>32</v>
      </c>
      <c r="AX561" s="14" t="s">
        <v>84</v>
      </c>
      <c r="AY561" s="221" t="s">
        <v>133</v>
      </c>
    </row>
    <row r="562" spans="1:65" s="2" customFormat="1" ht="24.2" customHeight="1">
      <c r="A562" s="35"/>
      <c r="B562" s="36"/>
      <c r="C562" s="187" t="s">
        <v>778</v>
      </c>
      <c r="D562" s="187" t="s">
        <v>135</v>
      </c>
      <c r="E562" s="188" t="s">
        <v>779</v>
      </c>
      <c r="F562" s="189" t="s">
        <v>780</v>
      </c>
      <c r="G562" s="190" t="s">
        <v>382</v>
      </c>
      <c r="H562" s="191">
        <v>155</v>
      </c>
      <c r="I562" s="192"/>
      <c r="J562" s="193">
        <f>ROUND(I562*H562,2)</f>
        <v>0</v>
      </c>
      <c r="K562" s="189" t="s">
        <v>139</v>
      </c>
      <c r="L562" s="40"/>
      <c r="M562" s="194" t="s">
        <v>1</v>
      </c>
      <c r="N562" s="195" t="s">
        <v>41</v>
      </c>
      <c r="O562" s="72"/>
      <c r="P562" s="196">
        <f>O562*H562</f>
        <v>0</v>
      </c>
      <c r="Q562" s="196">
        <v>0</v>
      </c>
      <c r="R562" s="196">
        <f>Q562*H562</f>
        <v>0</v>
      </c>
      <c r="S562" s="196">
        <v>0</v>
      </c>
      <c r="T562" s="197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98" t="s">
        <v>551</v>
      </c>
      <c r="AT562" s="198" t="s">
        <v>135</v>
      </c>
      <c r="AU562" s="198" t="s">
        <v>86</v>
      </c>
      <c r="AY562" s="18" t="s">
        <v>133</v>
      </c>
      <c r="BE562" s="199">
        <f>IF(N562="základní",J562,0)</f>
        <v>0</v>
      </c>
      <c r="BF562" s="199">
        <f>IF(N562="snížená",J562,0)</f>
        <v>0</v>
      </c>
      <c r="BG562" s="199">
        <f>IF(N562="zákl. přenesená",J562,0)</f>
        <v>0</v>
      </c>
      <c r="BH562" s="199">
        <f>IF(N562="sníž. přenesená",J562,0)</f>
        <v>0</v>
      </c>
      <c r="BI562" s="199">
        <f>IF(N562="nulová",J562,0)</f>
        <v>0</v>
      </c>
      <c r="BJ562" s="18" t="s">
        <v>84</v>
      </c>
      <c r="BK562" s="199">
        <f>ROUND(I562*H562,2)</f>
        <v>0</v>
      </c>
      <c r="BL562" s="18" t="s">
        <v>551</v>
      </c>
      <c r="BM562" s="198" t="s">
        <v>781</v>
      </c>
    </row>
    <row r="563" spans="2:51" s="13" customFormat="1" ht="11.25">
      <c r="B563" s="200"/>
      <c r="C563" s="201"/>
      <c r="D563" s="202" t="s">
        <v>142</v>
      </c>
      <c r="E563" s="203" t="s">
        <v>1</v>
      </c>
      <c r="F563" s="204" t="s">
        <v>776</v>
      </c>
      <c r="G563" s="201"/>
      <c r="H563" s="203" t="s">
        <v>1</v>
      </c>
      <c r="I563" s="205"/>
      <c r="J563" s="201"/>
      <c r="K563" s="201"/>
      <c r="L563" s="206"/>
      <c r="M563" s="207"/>
      <c r="N563" s="208"/>
      <c r="O563" s="208"/>
      <c r="P563" s="208"/>
      <c r="Q563" s="208"/>
      <c r="R563" s="208"/>
      <c r="S563" s="208"/>
      <c r="T563" s="209"/>
      <c r="AT563" s="210" t="s">
        <v>142</v>
      </c>
      <c r="AU563" s="210" t="s">
        <v>86</v>
      </c>
      <c r="AV563" s="13" t="s">
        <v>84</v>
      </c>
      <c r="AW563" s="13" t="s">
        <v>32</v>
      </c>
      <c r="AX563" s="13" t="s">
        <v>76</v>
      </c>
      <c r="AY563" s="210" t="s">
        <v>133</v>
      </c>
    </row>
    <row r="564" spans="2:51" s="14" customFormat="1" ht="11.25">
      <c r="B564" s="211"/>
      <c r="C564" s="212"/>
      <c r="D564" s="202" t="s">
        <v>142</v>
      </c>
      <c r="E564" s="213" t="s">
        <v>1</v>
      </c>
      <c r="F564" s="214" t="s">
        <v>777</v>
      </c>
      <c r="G564" s="212"/>
      <c r="H564" s="215">
        <v>155</v>
      </c>
      <c r="I564" s="216"/>
      <c r="J564" s="212"/>
      <c r="K564" s="212"/>
      <c r="L564" s="217"/>
      <c r="M564" s="218"/>
      <c r="N564" s="219"/>
      <c r="O564" s="219"/>
      <c r="P564" s="219"/>
      <c r="Q564" s="219"/>
      <c r="R564" s="219"/>
      <c r="S564" s="219"/>
      <c r="T564" s="220"/>
      <c r="AT564" s="221" t="s">
        <v>142</v>
      </c>
      <c r="AU564" s="221" t="s">
        <v>86</v>
      </c>
      <c r="AV564" s="14" t="s">
        <v>86</v>
      </c>
      <c r="AW564" s="14" t="s">
        <v>32</v>
      </c>
      <c r="AX564" s="14" t="s">
        <v>84</v>
      </c>
      <c r="AY564" s="221" t="s">
        <v>133</v>
      </c>
    </row>
    <row r="565" spans="1:65" s="2" customFormat="1" ht="24.2" customHeight="1">
      <c r="A565" s="35"/>
      <c r="B565" s="36"/>
      <c r="C565" s="187" t="s">
        <v>782</v>
      </c>
      <c r="D565" s="187" t="s">
        <v>135</v>
      </c>
      <c r="E565" s="188" t="s">
        <v>783</v>
      </c>
      <c r="F565" s="189" t="s">
        <v>784</v>
      </c>
      <c r="G565" s="190" t="s">
        <v>382</v>
      </c>
      <c r="H565" s="191">
        <v>310</v>
      </c>
      <c r="I565" s="192"/>
      <c r="J565" s="193">
        <f>ROUND(I565*H565,2)</f>
        <v>0</v>
      </c>
      <c r="K565" s="189" t="s">
        <v>139</v>
      </c>
      <c r="L565" s="40"/>
      <c r="M565" s="194" t="s">
        <v>1</v>
      </c>
      <c r="N565" s="195" t="s">
        <v>41</v>
      </c>
      <c r="O565" s="72"/>
      <c r="P565" s="196">
        <f>O565*H565</f>
        <v>0</v>
      </c>
      <c r="Q565" s="196">
        <v>0.26</v>
      </c>
      <c r="R565" s="196">
        <f>Q565*H565</f>
        <v>80.60000000000001</v>
      </c>
      <c r="S565" s="196">
        <v>0</v>
      </c>
      <c r="T565" s="197">
        <f>S565*H565</f>
        <v>0</v>
      </c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R565" s="198" t="s">
        <v>551</v>
      </c>
      <c r="AT565" s="198" t="s">
        <v>135</v>
      </c>
      <c r="AU565" s="198" t="s">
        <v>86</v>
      </c>
      <c r="AY565" s="18" t="s">
        <v>133</v>
      </c>
      <c r="BE565" s="199">
        <f>IF(N565="základní",J565,0)</f>
        <v>0</v>
      </c>
      <c r="BF565" s="199">
        <f>IF(N565="snížená",J565,0)</f>
        <v>0</v>
      </c>
      <c r="BG565" s="199">
        <f>IF(N565="zákl. přenesená",J565,0)</f>
        <v>0</v>
      </c>
      <c r="BH565" s="199">
        <f>IF(N565="sníž. přenesená",J565,0)</f>
        <v>0</v>
      </c>
      <c r="BI565" s="199">
        <f>IF(N565="nulová",J565,0)</f>
        <v>0</v>
      </c>
      <c r="BJ565" s="18" t="s">
        <v>84</v>
      </c>
      <c r="BK565" s="199">
        <f>ROUND(I565*H565,2)</f>
        <v>0</v>
      </c>
      <c r="BL565" s="18" t="s">
        <v>551</v>
      </c>
      <c r="BM565" s="198" t="s">
        <v>785</v>
      </c>
    </row>
    <row r="566" spans="1:65" s="2" customFormat="1" ht="24.2" customHeight="1">
      <c r="A566" s="35"/>
      <c r="B566" s="36"/>
      <c r="C566" s="187" t="s">
        <v>786</v>
      </c>
      <c r="D566" s="187" t="s">
        <v>135</v>
      </c>
      <c r="E566" s="188" t="s">
        <v>787</v>
      </c>
      <c r="F566" s="189" t="s">
        <v>788</v>
      </c>
      <c r="G566" s="190" t="s">
        <v>382</v>
      </c>
      <c r="H566" s="191">
        <v>310</v>
      </c>
      <c r="I566" s="192"/>
      <c r="J566" s="193">
        <f>ROUND(I566*H566,2)</f>
        <v>0</v>
      </c>
      <c r="K566" s="189" t="s">
        <v>139</v>
      </c>
      <c r="L566" s="40"/>
      <c r="M566" s="194" t="s">
        <v>1</v>
      </c>
      <c r="N566" s="195" t="s">
        <v>41</v>
      </c>
      <c r="O566" s="72"/>
      <c r="P566" s="196">
        <f>O566*H566</f>
        <v>0</v>
      </c>
      <c r="Q566" s="196">
        <v>0</v>
      </c>
      <c r="R566" s="196">
        <f>Q566*H566</f>
        <v>0</v>
      </c>
      <c r="S566" s="196">
        <v>0</v>
      </c>
      <c r="T566" s="197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198" t="s">
        <v>551</v>
      </c>
      <c r="AT566" s="198" t="s">
        <v>135</v>
      </c>
      <c r="AU566" s="198" t="s">
        <v>86</v>
      </c>
      <c r="AY566" s="18" t="s">
        <v>133</v>
      </c>
      <c r="BE566" s="199">
        <f>IF(N566="základní",J566,0)</f>
        <v>0</v>
      </c>
      <c r="BF566" s="199">
        <f>IF(N566="snížená",J566,0)</f>
        <v>0</v>
      </c>
      <c r="BG566" s="199">
        <f>IF(N566="zákl. přenesená",J566,0)</f>
        <v>0</v>
      </c>
      <c r="BH566" s="199">
        <f>IF(N566="sníž. přenesená",J566,0)</f>
        <v>0</v>
      </c>
      <c r="BI566" s="199">
        <f>IF(N566="nulová",J566,0)</f>
        <v>0</v>
      </c>
      <c r="BJ566" s="18" t="s">
        <v>84</v>
      </c>
      <c r="BK566" s="199">
        <f>ROUND(I566*H566,2)</f>
        <v>0</v>
      </c>
      <c r="BL566" s="18" t="s">
        <v>551</v>
      </c>
      <c r="BM566" s="198" t="s">
        <v>789</v>
      </c>
    </row>
    <row r="567" spans="1:65" s="2" customFormat="1" ht="14.45" customHeight="1">
      <c r="A567" s="35"/>
      <c r="B567" s="36"/>
      <c r="C567" s="244" t="s">
        <v>790</v>
      </c>
      <c r="D567" s="244" t="s">
        <v>300</v>
      </c>
      <c r="E567" s="245" t="s">
        <v>791</v>
      </c>
      <c r="F567" s="246" t="s">
        <v>792</v>
      </c>
      <c r="G567" s="247" t="s">
        <v>266</v>
      </c>
      <c r="H567" s="248">
        <v>54.25</v>
      </c>
      <c r="I567" s="249"/>
      <c r="J567" s="250">
        <f>ROUND(I567*H567,2)</f>
        <v>0</v>
      </c>
      <c r="K567" s="246" t="s">
        <v>139</v>
      </c>
      <c r="L567" s="251"/>
      <c r="M567" s="252" t="s">
        <v>1</v>
      </c>
      <c r="N567" s="253" t="s">
        <v>41</v>
      </c>
      <c r="O567" s="72"/>
      <c r="P567" s="196">
        <f>O567*H567</f>
        <v>0</v>
      </c>
      <c r="Q567" s="196">
        <v>1</v>
      </c>
      <c r="R567" s="196">
        <f>Q567*H567</f>
        <v>54.25</v>
      </c>
      <c r="S567" s="196">
        <v>0</v>
      </c>
      <c r="T567" s="197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198" t="s">
        <v>186</v>
      </c>
      <c r="AT567" s="198" t="s">
        <v>300</v>
      </c>
      <c r="AU567" s="198" t="s">
        <v>86</v>
      </c>
      <c r="AY567" s="18" t="s">
        <v>133</v>
      </c>
      <c r="BE567" s="199">
        <f>IF(N567="základní",J567,0)</f>
        <v>0</v>
      </c>
      <c r="BF567" s="199">
        <f>IF(N567="snížená",J567,0)</f>
        <v>0</v>
      </c>
      <c r="BG567" s="199">
        <f>IF(N567="zákl. přenesená",J567,0)</f>
        <v>0</v>
      </c>
      <c r="BH567" s="199">
        <f>IF(N567="sníž. přenesená",J567,0)</f>
        <v>0</v>
      </c>
      <c r="BI567" s="199">
        <f>IF(N567="nulová",J567,0)</f>
        <v>0</v>
      </c>
      <c r="BJ567" s="18" t="s">
        <v>84</v>
      </c>
      <c r="BK567" s="199">
        <f>ROUND(I567*H567,2)</f>
        <v>0</v>
      </c>
      <c r="BL567" s="18" t="s">
        <v>140</v>
      </c>
      <c r="BM567" s="198" t="s">
        <v>793</v>
      </c>
    </row>
    <row r="568" spans="2:51" s="13" customFormat="1" ht="11.25">
      <c r="B568" s="200"/>
      <c r="C568" s="201"/>
      <c r="D568" s="202" t="s">
        <v>142</v>
      </c>
      <c r="E568" s="203" t="s">
        <v>1</v>
      </c>
      <c r="F568" s="204" t="s">
        <v>794</v>
      </c>
      <c r="G568" s="201"/>
      <c r="H568" s="203" t="s">
        <v>1</v>
      </c>
      <c r="I568" s="205"/>
      <c r="J568" s="201"/>
      <c r="K568" s="201"/>
      <c r="L568" s="206"/>
      <c r="M568" s="207"/>
      <c r="N568" s="208"/>
      <c r="O568" s="208"/>
      <c r="P568" s="208"/>
      <c r="Q568" s="208"/>
      <c r="R568" s="208"/>
      <c r="S568" s="208"/>
      <c r="T568" s="209"/>
      <c r="AT568" s="210" t="s">
        <v>142</v>
      </c>
      <c r="AU568" s="210" t="s">
        <v>86</v>
      </c>
      <c r="AV568" s="13" t="s">
        <v>84</v>
      </c>
      <c r="AW568" s="13" t="s">
        <v>32</v>
      </c>
      <c r="AX568" s="13" t="s">
        <v>76</v>
      </c>
      <c r="AY568" s="210" t="s">
        <v>133</v>
      </c>
    </row>
    <row r="569" spans="2:51" s="14" customFormat="1" ht="11.25">
      <c r="B569" s="211"/>
      <c r="C569" s="212"/>
      <c r="D569" s="202" t="s">
        <v>142</v>
      </c>
      <c r="E569" s="213" t="s">
        <v>1</v>
      </c>
      <c r="F569" s="214" t="s">
        <v>795</v>
      </c>
      <c r="G569" s="212"/>
      <c r="H569" s="215">
        <v>54.25</v>
      </c>
      <c r="I569" s="216"/>
      <c r="J569" s="212"/>
      <c r="K569" s="212"/>
      <c r="L569" s="217"/>
      <c r="M569" s="218"/>
      <c r="N569" s="219"/>
      <c r="O569" s="219"/>
      <c r="P569" s="219"/>
      <c r="Q569" s="219"/>
      <c r="R569" s="219"/>
      <c r="S569" s="219"/>
      <c r="T569" s="220"/>
      <c r="AT569" s="221" t="s">
        <v>142</v>
      </c>
      <c r="AU569" s="221" t="s">
        <v>86</v>
      </c>
      <c r="AV569" s="14" t="s">
        <v>86</v>
      </c>
      <c r="AW569" s="14" t="s">
        <v>32</v>
      </c>
      <c r="AX569" s="14" t="s">
        <v>84</v>
      </c>
      <c r="AY569" s="221" t="s">
        <v>133</v>
      </c>
    </row>
    <row r="570" spans="1:65" s="2" customFormat="1" ht="14.45" customHeight="1">
      <c r="A570" s="35"/>
      <c r="B570" s="36"/>
      <c r="C570" s="187" t="s">
        <v>796</v>
      </c>
      <c r="D570" s="187" t="s">
        <v>135</v>
      </c>
      <c r="E570" s="188" t="s">
        <v>797</v>
      </c>
      <c r="F570" s="189" t="s">
        <v>798</v>
      </c>
      <c r="G570" s="190" t="s">
        <v>382</v>
      </c>
      <c r="H570" s="191">
        <v>310</v>
      </c>
      <c r="I570" s="192"/>
      <c r="J570" s="193">
        <f>ROUND(I570*H570,2)</f>
        <v>0</v>
      </c>
      <c r="K570" s="189" t="s">
        <v>139</v>
      </c>
      <c r="L570" s="40"/>
      <c r="M570" s="254" t="s">
        <v>1</v>
      </c>
      <c r="N570" s="255" t="s">
        <v>41</v>
      </c>
      <c r="O570" s="256"/>
      <c r="P570" s="257">
        <f>O570*H570</f>
        <v>0</v>
      </c>
      <c r="Q570" s="257">
        <v>0.00012</v>
      </c>
      <c r="R570" s="257">
        <f>Q570*H570</f>
        <v>0.037200000000000004</v>
      </c>
      <c r="S570" s="257">
        <v>0</v>
      </c>
      <c r="T570" s="258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8" t="s">
        <v>140</v>
      </c>
      <c r="AT570" s="198" t="s">
        <v>135</v>
      </c>
      <c r="AU570" s="198" t="s">
        <v>86</v>
      </c>
      <c r="AY570" s="18" t="s">
        <v>133</v>
      </c>
      <c r="BE570" s="199">
        <f>IF(N570="základní",J570,0)</f>
        <v>0</v>
      </c>
      <c r="BF570" s="199">
        <f>IF(N570="snížená",J570,0)</f>
        <v>0</v>
      </c>
      <c r="BG570" s="199">
        <f>IF(N570="zákl. přenesená",J570,0)</f>
        <v>0</v>
      </c>
      <c r="BH570" s="199">
        <f>IF(N570="sníž. přenesená",J570,0)</f>
        <v>0</v>
      </c>
      <c r="BI570" s="199">
        <f>IF(N570="nulová",J570,0)</f>
        <v>0</v>
      </c>
      <c r="BJ570" s="18" t="s">
        <v>84</v>
      </c>
      <c r="BK570" s="199">
        <f>ROUND(I570*H570,2)</f>
        <v>0</v>
      </c>
      <c r="BL570" s="18" t="s">
        <v>140</v>
      </c>
      <c r="BM570" s="198" t="s">
        <v>799</v>
      </c>
    </row>
    <row r="571" spans="1:31" s="2" customFormat="1" ht="6.95" customHeight="1">
      <c r="A571" s="35"/>
      <c r="B571" s="55"/>
      <c r="C571" s="56"/>
      <c r="D571" s="56"/>
      <c r="E571" s="56"/>
      <c r="F571" s="56"/>
      <c r="G571" s="56"/>
      <c r="H571" s="56"/>
      <c r="I571" s="56"/>
      <c r="J571" s="56"/>
      <c r="K571" s="56"/>
      <c r="L571" s="40"/>
      <c r="M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</row>
  </sheetData>
  <sheetProtection algorithmName="SHA-512" hashValue="wWIR+NBGdOtYNRaSHt2M8whMjhxL6vBjANbD70WJ9Z2/t04LzQKI20oSSJGJH2bd7otPcuRWYyVoxJvA4AU/zA==" saltValue="UEddGVKC0LKRjsaIvEcFETnOJxGcEen/cGQke+Pc9wQ4ZXTsqIF4BDS2wTqJHn8sevaQLIJODwRYx+9N3eUI4Q==" spinCount="100000" sheet="1" objects="1" scenarios="1" formatColumns="0" formatRows="0" autoFilter="0"/>
  <autoFilter ref="C132:K570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4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89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93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3" t="str">
        <f>'Rekapitulace stavby'!K6</f>
        <v>Nejdek, rekonstrukce komunikace ulice Limnická</v>
      </c>
      <c r="F7" s="304"/>
      <c r="G7" s="304"/>
      <c r="H7" s="304"/>
      <c r="L7" s="21"/>
    </row>
    <row r="8" spans="1:31" s="2" customFormat="1" ht="12" customHeight="1">
      <c r="A8" s="35"/>
      <c r="B8" s="40"/>
      <c r="C8" s="35"/>
      <c r="D8" s="113" t="s">
        <v>94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5" t="s">
        <v>800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26. 8. 2021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9" t="s">
        <v>1</v>
      </c>
      <c r="F27" s="309"/>
      <c r="G27" s="309"/>
      <c r="H27" s="30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ROUND(J131,2)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ROUND((SUM(BE131:BE440)),2)</f>
        <v>0</v>
      </c>
      <c r="G33" s="35"/>
      <c r="H33" s="35"/>
      <c r="I33" s="125">
        <v>0.21</v>
      </c>
      <c r="J33" s="124">
        <f>ROUND(((SUM(BE131:BE440))*I33),2)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ROUND((SUM(BF131:BF440)),2)</f>
        <v>0</v>
      </c>
      <c r="G34" s="35"/>
      <c r="H34" s="35"/>
      <c r="I34" s="125">
        <v>0.15</v>
      </c>
      <c r="J34" s="124">
        <f>ROUND(((SUM(BF131:BF440))*I34),2)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ROUND((SUM(BG131:BG440)),2)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ROUND((SUM(BH131:BH440)),2)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ROUND((SUM(BI131:BI440)),2)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0" t="str">
        <f>E7</f>
        <v>Nejdek, rekonstrukce komunikace ulice Limnická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1" t="str">
        <f>E9</f>
        <v>B - Dopravní část -  osa 2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26. 8. 2021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24</v>
      </c>
      <c r="D91" s="37"/>
      <c r="E91" s="37"/>
      <c r="F91" s="28" t="str">
        <f>E15</f>
        <v>Mú Nejdek</v>
      </c>
      <c r="G91" s="37"/>
      <c r="H91" s="37"/>
      <c r="I91" s="30" t="s">
        <v>30</v>
      </c>
      <c r="J91" s="33" t="str">
        <f>E21</f>
        <v>DPT projekty Ostrov s.r.o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Tomanová Ing.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97</v>
      </c>
      <c r="D94" s="145"/>
      <c r="E94" s="145"/>
      <c r="F94" s="145"/>
      <c r="G94" s="145"/>
      <c r="H94" s="145"/>
      <c r="I94" s="145"/>
      <c r="J94" s="146" t="s">
        <v>98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99</v>
      </c>
      <c r="D96" s="37"/>
      <c r="E96" s="37"/>
      <c r="F96" s="37"/>
      <c r="G96" s="37"/>
      <c r="H96" s="37"/>
      <c r="I96" s="37"/>
      <c r="J96" s="85">
        <f>J131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100</v>
      </c>
    </row>
    <row r="97" spans="2:12" s="9" customFormat="1" ht="24.95" customHeight="1">
      <c r="B97" s="148"/>
      <c r="C97" s="149"/>
      <c r="D97" s="150" t="s">
        <v>101</v>
      </c>
      <c r="E97" s="151"/>
      <c r="F97" s="151"/>
      <c r="G97" s="151"/>
      <c r="H97" s="151"/>
      <c r="I97" s="151"/>
      <c r="J97" s="152">
        <f>J132</f>
        <v>0</v>
      </c>
      <c r="K97" s="149"/>
      <c r="L97" s="153"/>
    </row>
    <row r="98" spans="2:12" s="10" customFormat="1" ht="19.9" customHeight="1">
      <c r="B98" s="154"/>
      <c r="C98" s="155"/>
      <c r="D98" s="156" t="s">
        <v>102</v>
      </c>
      <c r="E98" s="157"/>
      <c r="F98" s="157"/>
      <c r="G98" s="157"/>
      <c r="H98" s="157"/>
      <c r="I98" s="157"/>
      <c r="J98" s="158">
        <f>J133</f>
        <v>0</v>
      </c>
      <c r="K98" s="155"/>
      <c r="L98" s="159"/>
    </row>
    <row r="99" spans="2:12" s="10" customFormat="1" ht="19.9" customHeight="1">
      <c r="B99" s="154"/>
      <c r="C99" s="155"/>
      <c r="D99" s="156" t="s">
        <v>104</v>
      </c>
      <c r="E99" s="157"/>
      <c r="F99" s="157"/>
      <c r="G99" s="157"/>
      <c r="H99" s="157"/>
      <c r="I99" s="157"/>
      <c r="J99" s="158">
        <f>J296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105</v>
      </c>
      <c r="E100" s="157"/>
      <c r="F100" s="157"/>
      <c r="G100" s="157"/>
      <c r="H100" s="157"/>
      <c r="I100" s="157"/>
      <c r="J100" s="158">
        <f>J307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106</v>
      </c>
      <c r="E101" s="157"/>
      <c r="F101" s="157"/>
      <c r="G101" s="157"/>
      <c r="H101" s="157"/>
      <c r="I101" s="157"/>
      <c r="J101" s="158">
        <f>J312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107</v>
      </c>
      <c r="E102" s="157"/>
      <c r="F102" s="157"/>
      <c r="G102" s="157"/>
      <c r="H102" s="157"/>
      <c r="I102" s="157"/>
      <c r="J102" s="158">
        <f>J326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109</v>
      </c>
      <c r="E103" s="157"/>
      <c r="F103" s="157"/>
      <c r="G103" s="157"/>
      <c r="H103" s="157"/>
      <c r="I103" s="157"/>
      <c r="J103" s="158">
        <f>J340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110</v>
      </c>
      <c r="E104" s="157"/>
      <c r="F104" s="157"/>
      <c r="G104" s="157"/>
      <c r="H104" s="157"/>
      <c r="I104" s="157"/>
      <c r="J104" s="158">
        <f>J350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111</v>
      </c>
      <c r="E105" s="157"/>
      <c r="F105" s="157"/>
      <c r="G105" s="157"/>
      <c r="H105" s="157"/>
      <c r="I105" s="157"/>
      <c r="J105" s="158">
        <f>J363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112</v>
      </c>
      <c r="E106" s="157"/>
      <c r="F106" s="157"/>
      <c r="G106" s="157"/>
      <c r="H106" s="157"/>
      <c r="I106" s="157"/>
      <c r="J106" s="158">
        <f>J398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113</v>
      </c>
      <c r="E107" s="157"/>
      <c r="F107" s="157"/>
      <c r="G107" s="157"/>
      <c r="H107" s="157"/>
      <c r="I107" s="157"/>
      <c r="J107" s="158">
        <f>J407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114</v>
      </c>
      <c r="E108" s="157"/>
      <c r="F108" s="157"/>
      <c r="G108" s="157"/>
      <c r="H108" s="157"/>
      <c r="I108" s="157"/>
      <c r="J108" s="158">
        <f>J411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115</v>
      </c>
      <c r="E109" s="157"/>
      <c r="F109" s="157"/>
      <c r="G109" s="157"/>
      <c r="H109" s="157"/>
      <c r="I109" s="157"/>
      <c r="J109" s="158">
        <f>J421</f>
        <v>0</v>
      </c>
      <c r="K109" s="155"/>
      <c r="L109" s="159"/>
    </row>
    <row r="110" spans="2:12" s="9" customFormat="1" ht="24.95" customHeight="1">
      <c r="B110" s="148"/>
      <c r="C110" s="149"/>
      <c r="D110" s="150" t="s">
        <v>116</v>
      </c>
      <c r="E110" s="151"/>
      <c r="F110" s="151"/>
      <c r="G110" s="151"/>
      <c r="H110" s="151"/>
      <c r="I110" s="151"/>
      <c r="J110" s="152">
        <f>J423</f>
        <v>0</v>
      </c>
      <c r="K110" s="149"/>
      <c r="L110" s="153"/>
    </row>
    <row r="111" spans="2:12" s="10" customFormat="1" ht="19.9" customHeight="1">
      <c r="B111" s="154"/>
      <c r="C111" s="155"/>
      <c r="D111" s="156" t="s">
        <v>117</v>
      </c>
      <c r="E111" s="157"/>
      <c r="F111" s="157"/>
      <c r="G111" s="157"/>
      <c r="H111" s="157"/>
      <c r="I111" s="157"/>
      <c r="J111" s="158">
        <f>J424</f>
        <v>0</v>
      </c>
      <c r="K111" s="155"/>
      <c r="L111" s="159"/>
    </row>
    <row r="112" spans="1:31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118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10" t="str">
        <f>E7</f>
        <v>Nejdek, rekonstrukce komunikace ulice Limnická</v>
      </c>
      <c r="F121" s="311"/>
      <c r="G121" s="311"/>
      <c r="H121" s="311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94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81" t="str">
        <f>E9</f>
        <v>B - Dopravní část -  osa 2</v>
      </c>
      <c r="F123" s="312"/>
      <c r="G123" s="312"/>
      <c r="H123" s="312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F12</f>
        <v xml:space="preserve"> </v>
      </c>
      <c r="G125" s="37"/>
      <c r="H125" s="37"/>
      <c r="I125" s="30" t="s">
        <v>22</v>
      </c>
      <c r="J125" s="67" t="str">
        <f>IF(J12="","",J12)</f>
        <v>26. 8. 2021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5.7" customHeight="1">
      <c r="A127" s="35"/>
      <c r="B127" s="36"/>
      <c r="C127" s="30" t="s">
        <v>24</v>
      </c>
      <c r="D127" s="37"/>
      <c r="E127" s="37"/>
      <c r="F127" s="28" t="str">
        <f>E15</f>
        <v>Mú Nejdek</v>
      </c>
      <c r="G127" s="37"/>
      <c r="H127" s="37"/>
      <c r="I127" s="30" t="s">
        <v>30</v>
      </c>
      <c r="J127" s="33" t="str">
        <f>E21</f>
        <v>DPT projekty Ostrov s.r.o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28</v>
      </c>
      <c r="D128" s="37"/>
      <c r="E128" s="37"/>
      <c r="F128" s="28" t="str">
        <f>IF(E18="","",E18)</f>
        <v>Vyplň údaj</v>
      </c>
      <c r="G128" s="37"/>
      <c r="H128" s="37"/>
      <c r="I128" s="30" t="s">
        <v>33</v>
      </c>
      <c r="J128" s="33" t="str">
        <f>E24</f>
        <v>Tomanová Ing.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60"/>
      <c r="B130" s="161"/>
      <c r="C130" s="162" t="s">
        <v>119</v>
      </c>
      <c r="D130" s="163" t="s">
        <v>61</v>
      </c>
      <c r="E130" s="163" t="s">
        <v>57</v>
      </c>
      <c r="F130" s="163" t="s">
        <v>58</v>
      </c>
      <c r="G130" s="163" t="s">
        <v>120</v>
      </c>
      <c r="H130" s="163" t="s">
        <v>121</v>
      </c>
      <c r="I130" s="163" t="s">
        <v>122</v>
      </c>
      <c r="J130" s="163" t="s">
        <v>98</v>
      </c>
      <c r="K130" s="164" t="s">
        <v>123</v>
      </c>
      <c r="L130" s="165"/>
      <c r="M130" s="76" t="s">
        <v>1</v>
      </c>
      <c r="N130" s="77" t="s">
        <v>40</v>
      </c>
      <c r="O130" s="77" t="s">
        <v>124</v>
      </c>
      <c r="P130" s="77" t="s">
        <v>125</v>
      </c>
      <c r="Q130" s="77" t="s">
        <v>126</v>
      </c>
      <c r="R130" s="77" t="s">
        <v>127</v>
      </c>
      <c r="S130" s="77" t="s">
        <v>128</v>
      </c>
      <c r="T130" s="78" t="s">
        <v>129</v>
      </c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</row>
    <row r="131" spans="1:63" s="2" customFormat="1" ht="22.9" customHeight="1">
      <c r="A131" s="35"/>
      <c r="B131" s="36"/>
      <c r="C131" s="83" t="s">
        <v>130</v>
      </c>
      <c r="D131" s="37"/>
      <c r="E131" s="37"/>
      <c r="F131" s="37"/>
      <c r="G131" s="37"/>
      <c r="H131" s="37"/>
      <c r="I131" s="37"/>
      <c r="J131" s="166">
        <f>BK131</f>
        <v>0</v>
      </c>
      <c r="K131" s="37"/>
      <c r="L131" s="40"/>
      <c r="M131" s="79"/>
      <c r="N131" s="167"/>
      <c r="O131" s="80"/>
      <c r="P131" s="168">
        <f>P132+P423</f>
        <v>0</v>
      </c>
      <c r="Q131" s="80"/>
      <c r="R131" s="168">
        <f>R132+R423</f>
        <v>209.994225</v>
      </c>
      <c r="S131" s="80"/>
      <c r="T131" s="169">
        <f>T132+T423</f>
        <v>0.15000000000000002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75</v>
      </c>
      <c r="AU131" s="18" t="s">
        <v>100</v>
      </c>
      <c r="BK131" s="170">
        <f>BK132+BK423</f>
        <v>0</v>
      </c>
    </row>
    <row r="132" spans="2:63" s="12" customFormat="1" ht="25.9" customHeight="1">
      <c r="B132" s="171"/>
      <c r="C132" s="172"/>
      <c r="D132" s="173" t="s">
        <v>75</v>
      </c>
      <c r="E132" s="174" t="s">
        <v>131</v>
      </c>
      <c r="F132" s="174" t="s">
        <v>132</v>
      </c>
      <c r="G132" s="172"/>
      <c r="H132" s="172"/>
      <c r="I132" s="175"/>
      <c r="J132" s="176">
        <f>BK132</f>
        <v>0</v>
      </c>
      <c r="K132" s="172"/>
      <c r="L132" s="177"/>
      <c r="M132" s="178"/>
      <c r="N132" s="179"/>
      <c r="O132" s="179"/>
      <c r="P132" s="180">
        <f>P133+P296+P307+P312+P326+P340+P350+P363+P398+P407+P411+P421</f>
        <v>0</v>
      </c>
      <c r="Q132" s="179"/>
      <c r="R132" s="180">
        <f>R133+R296+R307+R312+R326+R340+R350+R363+R398+R407+R411+R421</f>
        <v>203.459925</v>
      </c>
      <c r="S132" s="179"/>
      <c r="T132" s="181">
        <f>T133+T296+T307+T312+T326+T340+T350+T363+T398+T407+T411+T421</f>
        <v>0.15000000000000002</v>
      </c>
      <c r="AR132" s="182" t="s">
        <v>84</v>
      </c>
      <c r="AT132" s="183" t="s">
        <v>75</v>
      </c>
      <c r="AU132" s="183" t="s">
        <v>76</v>
      </c>
      <c r="AY132" s="182" t="s">
        <v>133</v>
      </c>
      <c r="BK132" s="184">
        <f>BK133+BK296+BK307+BK312+BK326+BK340+BK350+BK363+BK398+BK407+BK411+BK421</f>
        <v>0</v>
      </c>
    </row>
    <row r="133" spans="2:63" s="12" customFormat="1" ht="22.9" customHeight="1">
      <c r="B133" s="171"/>
      <c r="C133" s="172"/>
      <c r="D133" s="173" t="s">
        <v>75</v>
      </c>
      <c r="E133" s="185" t="s">
        <v>84</v>
      </c>
      <c r="F133" s="185" t="s">
        <v>134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SUM(P134:P295)</f>
        <v>0</v>
      </c>
      <c r="Q133" s="179"/>
      <c r="R133" s="180">
        <f>SUM(R134:R295)</f>
        <v>32.11106</v>
      </c>
      <c r="S133" s="179"/>
      <c r="T133" s="181">
        <f>SUM(T134:T295)</f>
        <v>0</v>
      </c>
      <c r="AR133" s="182" t="s">
        <v>84</v>
      </c>
      <c r="AT133" s="183" t="s">
        <v>75</v>
      </c>
      <c r="AU133" s="183" t="s">
        <v>84</v>
      </c>
      <c r="AY133" s="182" t="s">
        <v>133</v>
      </c>
      <c r="BK133" s="184">
        <f>SUM(BK134:BK295)</f>
        <v>0</v>
      </c>
    </row>
    <row r="134" spans="1:65" s="2" customFormat="1" ht="37.9" customHeight="1">
      <c r="A134" s="35"/>
      <c r="B134" s="36"/>
      <c r="C134" s="187" t="s">
        <v>84</v>
      </c>
      <c r="D134" s="187" t="s">
        <v>135</v>
      </c>
      <c r="E134" s="188" t="s">
        <v>801</v>
      </c>
      <c r="F134" s="189" t="s">
        <v>802</v>
      </c>
      <c r="G134" s="190" t="s">
        <v>138</v>
      </c>
      <c r="H134" s="191">
        <v>168</v>
      </c>
      <c r="I134" s="192"/>
      <c r="J134" s="193">
        <f>ROUND(I134*H134,2)</f>
        <v>0</v>
      </c>
      <c r="K134" s="189" t="s">
        <v>139</v>
      </c>
      <c r="L134" s="40"/>
      <c r="M134" s="194" t="s">
        <v>1</v>
      </c>
      <c r="N134" s="195" t="s">
        <v>41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140</v>
      </c>
      <c r="AT134" s="198" t="s">
        <v>135</v>
      </c>
      <c r="AU134" s="198" t="s">
        <v>86</v>
      </c>
      <c r="AY134" s="18" t="s">
        <v>133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84</v>
      </c>
      <c r="BK134" s="199">
        <f>ROUND(I134*H134,2)</f>
        <v>0</v>
      </c>
      <c r="BL134" s="18" t="s">
        <v>140</v>
      </c>
      <c r="BM134" s="198" t="s">
        <v>803</v>
      </c>
    </row>
    <row r="135" spans="2:51" s="13" customFormat="1" ht="11.25">
      <c r="B135" s="200"/>
      <c r="C135" s="201"/>
      <c r="D135" s="202" t="s">
        <v>142</v>
      </c>
      <c r="E135" s="203" t="s">
        <v>1</v>
      </c>
      <c r="F135" s="204" t="s">
        <v>143</v>
      </c>
      <c r="G135" s="201"/>
      <c r="H135" s="203" t="s">
        <v>1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142</v>
      </c>
      <c r="AU135" s="210" t="s">
        <v>86</v>
      </c>
      <c r="AV135" s="13" t="s">
        <v>84</v>
      </c>
      <c r="AW135" s="13" t="s">
        <v>32</v>
      </c>
      <c r="AX135" s="13" t="s">
        <v>76</v>
      </c>
      <c r="AY135" s="210" t="s">
        <v>133</v>
      </c>
    </row>
    <row r="136" spans="2:51" s="13" customFormat="1" ht="11.25">
      <c r="B136" s="200"/>
      <c r="C136" s="201"/>
      <c r="D136" s="202" t="s">
        <v>142</v>
      </c>
      <c r="E136" s="203" t="s">
        <v>1</v>
      </c>
      <c r="F136" s="204" t="s">
        <v>144</v>
      </c>
      <c r="G136" s="201"/>
      <c r="H136" s="203" t="s">
        <v>1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142</v>
      </c>
      <c r="AU136" s="210" t="s">
        <v>86</v>
      </c>
      <c r="AV136" s="13" t="s">
        <v>84</v>
      </c>
      <c r="AW136" s="13" t="s">
        <v>32</v>
      </c>
      <c r="AX136" s="13" t="s">
        <v>76</v>
      </c>
      <c r="AY136" s="210" t="s">
        <v>133</v>
      </c>
    </row>
    <row r="137" spans="2:51" s="13" customFormat="1" ht="11.25">
      <c r="B137" s="200"/>
      <c r="C137" s="201"/>
      <c r="D137" s="202" t="s">
        <v>142</v>
      </c>
      <c r="E137" s="203" t="s">
        <v>1</v>
      </c>
      <c r="F137" s="204" t="s">
        <v>145</v>
      </c>
      <c r="G137" s="201"/>
      <c r="H137" s="203" t="s">
        <v>1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142</v>
      </c>
      <c r="AU137" s="210" t="s">
        <v>86</v>
      </c>
      <c r="AV137" s="13" t="s">
        <v>84</v>
      </c>
      <c r="AW137" s="13" t="s">
        <v>32</v>
      </c>
      <c r="AX137" s="13" t="s">
        <v>76</v>
      </c>
      <c r="AY137" s="210" t="s">
        <v>133</v>
      </c>
    </row>
    <row r="138" spans="2:51" s="14" customFormat="1" ht="11.25">
      <c r="B138" s="211"/>
      <c r="C138" s="212"/>
      <c r="D138" s="202" t="s">
        <v>142</v>
      </c>
      <c r="E138" s="213" t="s">
        <v>1</v>
      </c>
      <c r="F138" s="214" t="s">
        <v>804</v>
      </c>
      <c r="G138" s="212"/>
      <c r="H138" s="215">
        <v>116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142</v>
      </c>
      <c r="AU138" s="221" t="s">
        <v>86</v>
      </c>
      <c r="AV138" s="14" t="s">
        <v>86</v>
      </c>
      <c r="AW138" s="14" t="s">
        <v>32</v>
      </c>
      <c r="AX138" s="14" t="s">
        <v>76</v>
      </c>
      <c r="AY138" s="221" t="s">
        <v>133</v>
      </c>
    </row>
    <row r="139" spans="2:51" s="13" customFormat="1" ht="11.25">
      <c r="B139" s="200"/>
      <c r="C139" s="201"/>
      <c r="D139" s="202" t="s">
        <v>142</v>
      </c>
      <c r="E139" s="203" t="s">
        <v>1</v>
      </c>
      <c r="F139" s="204" t="s">
        <v>150</v>
      </c>
      <c r="G139" s="201"/>
      <c r="H139" s="203" t="s">
        <v>1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142</v>
      </c>
      <c r="AU139" s="210" t="s">
        <v>86</v>
      </c>
      <c r="AV139" s="13" t="s">
        <v>84</v>
      </c>
      <c r="AW139" s="13" t="s">
        <v>32</v>
      </c>
      <c r="AX139" s="13" t="s">
        <v>76</v>
      </c>
      <c r="AY139" s="210" t="s">
        <v>133</v>
      </c>
    </row>
    <row r="140" spans="2:51" s="14" customFormat="1" ht="11.25">
      <c r="B140" s="211"/>
      <c r="C140" s="212"/>
      <c r="D140" s="202" t="s">
        <v>142</v>
      </c>
      <c r="E140" s="213" t="s">
        <v>1</v>
      </c>
      <c r="F140" s="214" t="s">
        <v>805</v>
      </c>
      <c r="G140" s="212"/>
      <c r="H140" s="215">
        <v>52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142</v>
      </c>
      <c r="AU140" s="221" t="s">
        <v>86</v>
      </c>
      <c r="AV140" s="14" t="s">
        <v>86</v>
      </c>
      <c r="AW140" s="14" t="s">
        <v>32</v>
      </c>
      <c r="AX140" s="14" t="s">
        <v>76</v>
      </c>
      <c r="AY140" s="221" t="s">
        <v>133</v>
      </c>
    </row>
    <row r="141" spans="2:51" s="15" customFormat="1" ht="11.25">
      <c r="B141" s="222"/>
      <c r="C141" s="223"/>
      <c r="D141" s="202" t="s">
        <v>142</v>
      </c>
      <c r="E141" s="224" t="s">
        <v>1</v>
      </c>
      <c r="F141" s="225" t="s">
        <v>152</v>
      </c>
      <c r="G141" s="223"/>
      <c r="H141" s="226">
        <v>168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142</v>
      </c>
      <c r="AU141" s="232" t="s">
        <v>86</v>
      </c>
      <c r="AV141" s="15" t="s">
        <v>140</v>
      </c>
      <c r="AW141" s="15" t="s">
        <v>32</v>
      </c>
      <c r="AX141" s="15" t="s">
        <v>84</v>
      </c>
      <c r="AY141" s="232" t="s">
        <v>133</v>
      </c>
    </row>
    <row r="142" spans="2:51" s="13" customFormat="1" ht="11.25">
      <c r="B142" s="200"/>
      <c r="C142" s="201"/>
      <c r="D142" s="202" t="s">
        <v>142</v>
      </c>
      <c r="E142" s="203" t="s">
        <v>1</v>
      </c>
      <c r="F142" s="204" t="s">
        <v>153</v>
      </c>
      <c r="G142" s="201"/>
      <c r="H142" s="203" t="s">
        <v>1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142</v>
      </c>
      <c r="AU142" s="210" t="s">
        <v>86</v>
      </c>
      <c r="AV142" s="13" t="s">
        <v>84</v>
      </c>
      <c r="AW142" s="13" t="s">
        <v>32</v>
      </c>
      <c r="AX142" s="13" t="s">
        <v>76</v>
      </c>
      <c r="AY142" s="210" t="s">
        <v>133</v>
      </c>
    </row>
    <row r="143" spans="1:65" s="2" customFormat="1" ht="37.9" customHeight="1">
      <c r="A143" s="35"/>
      <c r="B143" s="36"/>
      <c r="C143" s="187" t="s">
        <v>86</v>
      </c>
      <c r="D143" s="187" t="s">
        <v>135</v>
      </c>
      <c r="E143" s="188" t="s">
        <v>806</v>
      </c>
      <c r="F143" s="189" t="s">
        <v>807</v>
      </c>
      <c r="G143" s="190" t="s">
        <v>138</v>
      </c>
      <c r="H143" s="191">
        <v>252</v>
      </c>
      <c r="I143" s="192"/>
      <c r="J143" s="193">
        <f>ROUND(I143*H143,2)</f>
        <v>0</v>
      </c>
      <c r="K143" s="189" t="s">
        <v>139</v>
      </c>
      <c r="L143" s="40"/>
      <c r="M143" s="194" t="s">
        <v>1</v>
      </c>
      <c r="N143" s="195" t="s">
        <v>41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140</v>
      </c>
      <c r="AT143" s="198" t="s">
        <v>135</v>
      </c>
      <c r="AU143" s="198" t="s">
        <v>86</v>
      </c>
      <c r="AY143" s="18" t="s">
        <v>133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84</v>
      </c>
      <c r="BK143" s="199">
        <f>ROUND(I143*H143,2)</f>
        <v>0</v>
      </c>
      <c r="BL143" s="18" t="s">
        <v>140</v>
      </c>
      <c r="BM143" s="198" t="s">
        <v>808</v>
      </c>
    </row>
    <row r="144" spans="2:51" s="13" customFormat="1" ht="11.25">
      <c r="B144" s="200"/>
      <c r="C144" s="201"/>
      <c r="D144" s="202" t="s">
        <v>142</v>
      </c>
      <c r="E144" s="203" t="s">
        <v>1</v>
      </c>
      <c r="F144" s="204" t="s">
        <v>143</v>
      </c>
      <c r="G144" s="201"/>
      <c r="H144" s="203" t="s">
        <v>1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142</v>
      </c>
      <c r="AU144" s="210" t="s">
        <v>86</v>
      </c>
      <c r="AV144" s="13" t="s">
        <v>84</v>
      </c>
      <c r="AW144" s="13" t="s">
        <v>32</v>
      </c>
      <c r="AX144" s="13" t="s">
        <v>76</v>
      </c>
      <c r="AY144" s="210" t="s">
        <v>133</v>
      </c>
    </row>
    <row r="145" spans="2:51" s="13" customFormat="1" ht="11.25">
      <c r="B145" s="200"/>
      <c r="C145" s="201"/>
      <c r="D145" s="202" t="s">
        <v>142</v>
      </c>
      <c r="E145" s="203" t="s">
        <v>1</v>
      </c>
      <c r="F145" s="204" t="s">
        <v>144</v>
      </c>
      <c r="G145" s="201"/>
      <c r="H145" s="203" t="s">
        <v>1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142</v>
      </c>
      <c r="AU145" s="210" t="s">
        <v>86</v>
      </c>
      <c r="AV145" s="13" t="s">
        <v>84</v>
      </c>
      <c r="AW145" s="13" t="s">
        <v>32</v>
      </c>
      <c r="AX145" s="13" t="s">
        <v>76</v>
      </c>
      <c r="AY145" s="210" t="s">
        <v>133</v>
      </c>
    </row>
    <row r="146" spans="2:51" s="13" customFormat="1" ht="11.25">
      <c r="B146" s="200"/>
      <c r="C146" s="201"/>
      <c r="D146" s="202" t="s">
        <v>142</v>
      </c>
      <c r="E146" s="203" t="s">
        <v>1</v>
      </c>
      <c r="F146" s="204" t="s">
        <v>145</v>
      </c>
      <c r="G146" s="201"/>
      <c r="H146" s="203" t="s">
        <v>1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142</v>
      </c>
      <c r="AU146" s="210" t="s">
        <v>86</v>
      </c>
      <c r="AV146" s="13" t="s">
        <v>84</v>
      </c>
      <c r="AW146" s="13" t="s">
        <v>32</v>
      </c>
      <c r="AX146" s="13" t="s">
        <v>76</v>
      </c>
      <c r="AY146" s="210" t="s">
        <v>133</v>
      </c>
    </row>
    <row r="147" spans="2:51" s="14" customFormat="1" ht="11.25">
      <c r="B147" s="211"/>
      <c r="C147" s="212"/>
      <c r="D147" s="202" t="s">
        <v>142</v>
      </c>
      <c r="E147" s="213" t="s">
        <v>1</v>
      </c>
      <c r="F147" s="214" t="s">
        <v>809</v>
      </c>
      <c r="G147" s="212"/>
      <c r="H147" s="215">
        <v>174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142</v>
      </c>
      <c r="AU147" s="221" t="s">
        <v>86</v>
      </c>
      <c r="AV147" s="14" t="s">
        <v>86</v>
      </c>
      <c r="AW147" s="14" t="s">
        <v>32</v>
      </c>
      <c r="AX147" s="14" t="s">
        <v>76</v>
      </c>
      <c r="AY147" s="221" t="s">
        <v>133</v>
      </c>
    </row>
    <row r="148" spans="2:51" s="13" customFormat="1" ht="11.25">
      <c r="B148" s="200"/>
      <c r="C148" s="201"/>
      <c r="D148" s="202" t="s">
        <v>142</v>
      </c>
      <c r="E148" s="203" t="s">
        <v>1</v>
      </c>
      <c r="F148" s="204" t="s">
        <v>150</v>
      </c>
      <c r="G148" s="201"/>
      <c r="H148" s="203" t="s">
        <v>1</v>
      </c>
      <c r="I148" s="205"/>
      <c r="J148" s="201"/>
      <c r="K148" s="201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142</v>
      </c>
      <c r="AU148" s="210" t="s">
        <v>86</v>
      </c>
      <c r="AV148" s="13" t="s">
        <v>84</v>
      </c>
      <c r="AW148" s="13" t="s">
        <v>32</v>
      </c>
      <c r="AX148" s="13" t="s">
        <v>76</v>
      </c>
      <c r="AY148" s="210" t="s">
        <v>133</v>
      </c>
    </row>
    <row r="149" spans="2:51" s="14" customFormat="1" ht="11.25">
      <c r="B149" s="211"/>
      <c r="C149" s="212"/>
      <c r="D149" s="202" t="s">
        <v>142</v>
      </c>
      <c r="E149" s="213" t="s">
        <v>1</v>
      </c>
      <c r="F149" s="214" t="s">
        <v>810</v>
      </c>
      <c r="G149" s="212"/>
      <c r="H149" s="215">
        <v>78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142</v>
      </c>
      <c r="AU149" s="221" t="s">
        <v>86</v>
      </c>
      <c r="AV149" s="14" t="s">
        <v>86</v>
      </c>
      <c r="AW149" s="14" t="s">
        <v>32</v>
      </c>
      <c r="AX149" s="14" t="s">
        <v>76</v>
      </c>
      <c r="AY149" s="221" t="s">
        <v>133</v>
      </c>
    </row>
    <row r="150" spans="2:51" s="15" customFormat="1" ht="11.25">
      <c r="B150" s="222"/>
      <c r="C150" s="223"/>
      <c r="D150" s="202" t="s">
        <v>142</v>
      </c>
      <c r="E150" s="224" t="s">
        <v>1</v>
      </c>
      <c r="F150" s="225" t="s">
        <v>152</v>
      </c>
      <c r="G150" s="223"/>
      <c r="H150" s="226">
        <v>252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142</v>
      </c>
      <c r="AU150" s="232" t="s">
        <v>86</v>
      </c>
      <c r="AV150" s="15" t="s">
        <v>140</v>
      </c>
      <c r="AW150" s="15" t="s">
        <v>32</v>
      </c>
      <c r="AX150" s="15" t="s">
        <v>84</v>
      </c>
      <c r="AY150" s="232" t="s">
        <v>133</v>
      </c>
    </row>
    <row r="151" spans="2:51" s="13" customFormat="1" ht="11.25">
      <c r="B151" s="200"/>
      <c r="C151" s="201"/>
      <c r="D151" s="202" t="s">
        <v>142</v>
      </c>
      <c r="E151" s="203" t="s">
        <v>1</v>
      </c>
      <c r="F151" s="204" t="s">
        <v>153</v>
      </c>
      <c r="G151" s="201"/>
      <c r="H151" s="203" t="s">
        <v>1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142</v>
      </c>
      <c r="AU151" s="210" t="s">
        <v>86</v>
      </c>
      <c r="AV151" s="13" t="s">
        <v>84</v>
      </c>
      <c r="AW151" s="13" t="s">
        <v>32</v>
      </c>
      <c r="AX151" s="13" t="s">
        <v>76</v>
      </c>
      <c r="AY151" s="210" t="s">
        <v>133</v>
      </c>
    </row>
    <row r="152" spans="1:65" s="2" customFormat="1" ht="24.2" customHeight="1">
      <c r="A152" s="35"/>
      <c r="B152" s="36"/>
      <c r="C152" s="187" t="s">
        <v>160</v>
      </c>
      <c r="D152" s="187" t="s">
        <v>135</v>
      </c>
      <c r="E152" s="188" t="s">
        <v>161</v>
      </c>
      <c r="F152" s="189" t="s">
        <v>162</v>
      </c>
      <c r="G152" s="190" t="s">
        <v>138</v>
      </c>
      <c r="H152" s="191">
        <v>21</v>
      </c>
      <c r="I152" s="192"/>
      <c r="J152" s="193">
        <f>ROUND(I152*H152,2)</f>
        <v>0</v>
      </c>
      <c r="K152" s="189" t="s">
        <v>139</v>
      </c>
      <c r="L152" s="40"/>
      <c r="M152" s="194" t="s">
        <v>1</v>
      </c>
      <c r="N152" s="195" t="s">
        <v>41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140</v>
      </c>
      <c r="AT152" s="198" t="s">
        <v>135</v>
      </c>
      <c r="AU152" s="198" t="s">
        <v>86</v>
      </c>
      <c r="AY152" s="18" t="s">
        <v>133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84</v>
      </c>
      <c r="BK152" s="199">
        <f>ROUND(I152*H152,2)</f>
        <v>0</v>
      </c>
      <c r="BL152" s="18" t="s">
        <v>140</v>
      </c>
      <c r="BM152" s="198" t="s">
        <v>811</v>
      </c>
    </row>
    <row r="153" spans="2:51" s="14" customFormat="1" ht="11.25">
      <c r="B153" s="211"/>
      <c r="C153" s="212"/>
      <c r="D153" s="202" t="s">
        <v>142</v>
      </c>
      <c r="E153" s="213" t="s">
        <v>1</v>
      </c>
      <c r="F153" s="214" t="s">
        <v>812</v>
      </c>
      <c r="G153" s="212"/>
      <c r="H153" s="215">
        <v>21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142</v>
      </c>
      <c r="AU153" s="221" t="s">
        <v>86</v>
      </c>
      <c r="AV153" s="14" t="s">
        <v>86</v>
      </c>
      <c r="AW153" s="14" t="s">
        <v>32</v>
      </c>
      <c r="AX153" s="14" t="s">
        <v>84</v>
      </c>
      <c r="AY153" s="221" t="s">
        <v>133</v>
      </c>
    </row>
    <row r="154" spans="1:65" s="2" customFormat="1" ht="24.2" customHeight="1">
      <c r="A154" s="35"/>
      <c r="B154" s="36"/>
      <c r="C154" s="187" t="s">
        <v>140</v>
      </c>
      <c r="D154" s="187" t="s">
        <v>135</v>
      </c>
      <c r="E154" s="188" t="s">
        <v>165</v>
      </c>
      <c r="F154" s="189" t="s">
        <v>166</v>
      </c>
      <c r="G154" s="190" t="s">
        <v>138</v>
      </c>
      <c r="H154" s="191">
        <v>10</v>
      </c>
      <c r="I154" s="192"/>
      <c r="J154" s="193">
        <f>ROUND(I154*H154,2)</f>
        <v>0</v>
      </c>
      <c r="K154" s="189" t="s">
        <v>139</v>
      </c>
      <c r="L154" s="40"/>
      <c r="M154" s="194" t="s">
        <v>1</v>
      </c>
      <c r="N154" s="195" t="s">
        <v>41</v>
      </c>
      <c r="O154" s="72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140</v>
      </c>
      <c r="AT154" s="198" t="s">
        <v>135</v>
      </c>
      <c r="AU154" s="198" t="s">
        <v>86</v>
      </c>
      <c r="AY154" s="18" t="s">
        <v>133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84</v>
      </c>
      <c r="BK154" s="199">
        <f>ROUND(I154*H154,2)</f>
        <v>0</v>
      </c>
      <c r="BL154" s="18" t="s">
        <v>140</v>
      </c>
      <c r="BM154" s="198" t="s">
        <v>813</v>
      </c>
    </row>
    <row r="155" spans="2:51" s="13" customFormat="1" ht="11.25">
      <c r="B155" s="200"/>
      <c r="C155" s="201"/>
      <c r="D155" s="202" t="s">
        <v>142</v>
      </c>
      <c r="E155" s="203" t="s">
        <v>1</v>
      </c>
      <c r="F155" s="204" t="s">
        <v>168</v>
      </c>
      <c r="G155" s="201"/>
      <c r="H155" s="203" t="s">
        <v>1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142</v>
      </c>
      <c r="AU155" s="210" t="s">
        <v>86</v>
      </c>
      <c r="AV155" s="13" t="s">
        <v>84</v>
      </c>
      <c r="AW155" s="13" t="s">
        <v>32</v>
      </c>
      <c r="AX155" s="13" t="s">
        <v>76</v>
      </c>
      <c r="AY155" s="210" t="s">
        <v>133</v>
      </c>
    </row>
    <row r="156" spans="2:51" s="14" customFormat="1" ht="11.25">
      <c r="B156" s="211"/>
      <c r="C156" s="212"/>
      <c r="D156" s="202" t="s">
        <v>142</v>
      </c>
      <c r="E156" s="213" t="s">
        <v>1</v>
      </c>
      <c r="F156" s="214" t="s">
        <v>814</v>
      </c>
      <c r="G156" s="212"/>
      <c r="H156" s="215">
        <v>10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142</v>
      </c>
      <c r="AU156" s="221" t="s">
        <v>86</v>
      </c>
      <c r="AV156" s="14" t="s">
        <v>86</v>
      </c>
      <c r="AW156" s="14" t="s">
        <v>32</v>
      </c>
      <c r="AX156" s="14" t="s">
        <v>84</v>
      </c>
      <c r="AY156" s="221" t="s">
        <v>133</v>
      </c>
    </row>
    <row r="157" spans="1:65" s="2" customFormat="1" ht="24.2" customHeight="1">
      <c r="A157" s="35"/>
      <c r="B157" s="36"/>
      <c r="C157" s="187" t="s">
        <v>170</v>
      </c>
      <c r="D157" s="187" t="s">
        <v>135</v>
      </c>
      <c r="E157" s="188" t="s">
        <v>815</v>
      </c>
      <c r="F157" s="189" t="s">
        <v>816</v>
      </c>
      <c r="G157" s="190" t="s">
        <v>138</v>
      </c>
      <c r="H157" s="191">
        <v>13</v>
      </c>
      <c r="I157" s="192"/>
      <c r="J157" s="193">
        <f>ROUND(I157*H157,2)</f>
        <v>0</v>
      </c>
      <c r="K157" s="189" t="s">
        <v>139</v>
      </c>
      <c r="L157" s="40"/>
      <c r="M157" s="194" t="s">
        <v>1</v>
      </c>
      <c r="N157" s="195" t="s">
        <v>41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140</v>
      </c>
      <c r="AT157" s="198" t="s">
        <v>135</v>
      </c>
      <c r="AU157" s="198" t="s">
        <v>86</v>
      </c>
      <c r="AY157" s="18" t="s">
        <v>133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84</v>
      </c>
      <c r="BK157" s="199">
        <f>ROUND(I157*H157,2)</f>
        <v>0</v>
      </c>
      <c r="BL157" s="18" t="s">
        <v>140</v>
      </c>
      <c r="BM157" s="198" t="s">
        <v>817</v>
      </c>
    </row>
    <row r="158" spans="2:51" s="13" customFormat="1" ht="11.25">
      <c r="B158" s="200"/>
      <c r="C158" s="201"/>
      <c r="D158" s="202" t="s">
        <v>142</v>
      </c>
      <c r="E158" s="203" t="s">
        <v>1</v>
      </c>
      <c r="F158" s="204" t="s">
        <v>143</v>
      </c>
      <c r="G158" s="201"/>
      <c r="H158" s="203" t="s">
        <v>1</v>
      </c>
      <c r="I158" s="205"/>
      <c r="J158" s="201"/>
      <c r="K158" s="201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142</v>
      </c>
      <c r="AU158" s="210" t="s">
        <v>86</v>
      </c>
      <c r="AV158" s="13" t="s">
        <v>84</v>
      </c>
      <c r="AW158" s="13" t="s">
        <v>32</v>
      </c>
      <c r="AX158" s="13" t="s">
        <v>76</v>
      </c>
      <c r="AY158" s="210" t="s">
        <v>133</v>
      </c>
    </row>
    <row r="159" spans="2:51" s="13" customFormat="1" ht="11.25">
      <c r="B159" s="200"/>
      <c r="C159" s="201"/>
      <c r="D159" s="202" t="s">
        <v>142</v>
      </c>
      <c r="E159" s="203" t="s">
        <v>1</v>
      </c>
      <c r="F159" s="204" t="s">
        <v>174</v>
      </c>
      <c r="G159" s="201"/>
      <c r="H159" s="203" t="s">
        <v>1</v>
      </c>
      <c r="I159" s="205"/>
      <c r="J159" s="201"/>
      <c r="K159" s="201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142</v>
      </c>
      <c r="AU159" s="210" t="s">
        <v>86</v>
      </c>
      <c r="AV159" s="13" t="s">
        <v>84</v>
      </c>
      <c r="AW159" s="13" t="s">
        <v>32</v>
      </c>
      <c r="AX159" s="13" t="s">
        <v>76</v>
      </c>
      <c r="AY159" s="210" t="s">
        <v>133</v>
      </c>
    </row>
    <row r="160" spans="2:51" s="14" customFormat="1" ht="11.25">
      <c r="B160" s="211"/>
      <c r="C160" s="212"/>
      <c r="D160" s="202" t="s">
        <v>142</v>
      </c>
      <c r="E160" s="213" t="s">
        <v>1</v>
      </c>
      <c r="F160" s="214" t="s">
        <v>818</v>
      </c>
      <c r="G160" s="212"/>
      <c r="H160" s="215">
        <v>13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142</v>
      </c>
      <c r="AU160" s="221" t="s">
        <v>86</v>
      </c>
      <c r="AV160" s="14" t="s">
        <v>86</v>
      </c>
      <c r="AW160" s="14" t="s">
        <v>32</v>
      </c>
      <c r="AX160" s="14" t="s">
        <v>84</v>
      </c>
      <c r="AY160" s="221" t="s">
        <v>133</v>
      </c>
    </row>
    <row r="161" spans="2:51" s="13" customFormat="1" ht="11.25">
      <c r="B161" s="200"/>
      <c r="C161" s="201"/>
      <c r="D161" s="202" t="s">
        <v>142</v>
      </c>
      <c r="E161" s="203" t="s">
        <v>1</v>
      </c>
      <c r="F161" s="204" t="s">
        <v>153</v>
      </c>
      <c r="G161" s="201"/>
      <c r="H161" s="203" t="s">
        <v>1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142</v>
      </c>
      <c r="AU161" s="210" t="s">
        <v>86</v>
      </c>
      <c r="AV161" s="13" t="s">
        <v>84</v>
      </c>
      <c r="AW161" s="13" t="s">
        <v>32</v>
      </c>
      <c r="AX161" s="13" t="s">
        <v>76</v>
      </c>
      <c r="AY161" s="210" t="s">
        <v>133</v>
      </c>
    </row>
    <row r="162" spans="1:65" s="2" customFormat="1" ht="24.2" customHeight="1">
      <c r="A162" s="35"/>
      <c r="B162" s="36"/>
      <c r="C162" s="187" t="s">
        <v>176</v>
      </c>
      <c r="D162" s="187" t="s">
        <v>135</v>
      </c>
      <c r="E162" s="188" t="s">
        <v>819</v>
      </c>
      <c r="F162" s="189" t="s">
        <v>820</v>
      </c>
      <c r="G162" s="190" t="s">
        <v>138</v>
      </c>
      <c r="H162" s="191">
        <v>16</v>
      </c>
      <c r="I162" s="192"/>
      <c r="J162" s="193">
        <f>ROUND(I162*H162,2)</f>
        <v>0</v>
      </c>
      <c r="K162" s="189" t="s">
        <v>139</v>
      </c>
      <c r="L162" s="40"/>
      <c r="M162" s="194" t="s">
        <v>1</v>
      </c>
      <c r="N162" s="195" t="s">
        <v>41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140</v>
      </c>
      <c r="AT162" s="198" t="s">
        <v>135</v>
      </c>
      <c r="AU162" s="198" t="s">
        <v>86</v>
      </c>
      <c r="AY162" s="18" t="s">
        <v>133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84</v>
      </c>
      <c r="BK162" s="199">
        <f>ROUND(I162*H162,2)</f>
        <v>0</v>
      </c>
      <c r="BL162" s="18" t="s">
        <v>140</v>
      </c>
      <c r="BM162" s="198" t="s">
        <v>821</v>
      </c>
    </row>
    <row r="163" spans="2:51" s="13" customFormat="1" ht="11.25">
      <c r="B163" s="200"/>
      <c r="C163" s="201"/>
      <c r="D163" s="202" t="s">
        <v>142</v>
      </c>
      <c r="E163" s="203" t="s">
        <v>1</v>
      </c>
      <c r="F163" s="204" t="s">
        <v>143</v>
      </c>
      <c r="G163" s="201"/>
      <c r="H163" s="203" t="s">
        <v>1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142</v>
      </c>
      <c r="AU163" s="210" t="s">
        <v>86</v>
      </c>
      <c r="AV163" s="13" t="s">
        <v>84</v>
      </c>
      <c r="AW163" s="13" t="s">
        <v>32</v>
      </c>
      <c r="AX163" s="13" t="s">
        <v>76</v>
      </c>
      <c r="AY163" s="210" t="s">
        <v>133</v>
      </c>
    </row>
    <row r="164" spans="2:51" s="13" customFormat="1" ht="11.25">
      <c r="B164" s="200"/>
      <c r="C164" s="201"/>
      <c r="D164" s="202" t="s">
        <v>142</v>
      </c>
      <c r="E164" s="203" t="s">
        <v>1</v>
      </c>
      <c r="F164" s="204" t="s">
        <v>174</v>
      </c>
      <c r="G164" s="201"/>
      <c r="H164" s="203" t="s">
        <v>1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142</v>
      </c>
      <c r="AU164" s="210" t="s">
        <v>86</v>
      </c>
      <c r="AV164" s="13" t="s">
        <v>84</v>
      </c>
      <c r="AW164" s="13" t="s">
        <v>32</v>
      </c>
      <c r="AX164" s="13" t="s">
        <v>76</v>
      </c>
      <c r="AY164" s="210" t="s">
        <v>133</v>
      </c>
    </row>
    <row r="165" spans="2:51" s="14" customFormat="1" ht="11.25">
      <c r="B165" s="211"/>
      <c r="C165" s="212"/>
      <c r="D165" s="202" t="s">
        <v>142</v>
      </c>
      <c r="E165" s="213" t="s">
        <v>1</v>
      </c>
      <c r="F165" s="214" t="s">
        <v>822</v>
      </c>
      <c r="G165" s="212"/>
      <c r="H165" s="215">
        <v>16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142</v>
      </c>
      <c r="AU165" s="221" t="s">
        <v>86</v>
      </c>
      <c r="AV165" s="14" t="s">
        <v>86</v>
      </c>
      <c r="AW165" s="14" t="s">
        <v>32</v>
      </c>
      <c r="AX165" s="14" t="s">
        <v>84</v>
      </c>
      <c r="AY165" s="221" t="s">
        <v>133</v>
      </c>
    </row>
    <row r="166" spans="2:51" s="13" customFormat="1" ht="11.25">
      <c r="B166" s="200"/>
      <c r="C166" s="201"/>
      <c r="D166" s="202" t="s">
        <v>142</v>
      </c>
      <c r="E166" s="203" t="s">
        <v>1</v>
      </c>
      <c r="F166" s="204" t="s">
        <v>153</v>
      </c>
      <c r="G166" s="201"/>
      <c r="H166" s="203" t="s">
        <v>1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142</v>
      </c>
      <c r="AU166" s="210" t="s">
        <v>86</v>
      </c>
      <c r="AV166" s="13" t="s">
        <v>84</v>
      </c>
      <c r="AW166" s="13" t="s">
        <v>32</v>
      </c>
      <c r="AX166" s="13" t="s">
        <v>76</v>
      </c>
      <c r="AY166" s="210" t="s">
        <v>133</v>
      </c>
    </row>
    <row r="167" spans="1:65" s="2" customFormat="1" ht="24.2" customHeight="1">
      <c r="A167" s="35"/>
      <c r="B167" s="36"/>
      <c r="C167" s="187" t="s">
        <v>181</v>
      </c>
      <c r="D167" s="187" t="s">
        <v>135</v>
      </c>
      <c r="E167" s="188" t="s">
        <v>823</v>
      </c>
      <c r="F167" s="189" t="s">
        <v>824</v>
      </c>
      <c r="G167" s="190" t="s">
        <v>138</v>
      </c>
      <c r="H167" s="191">
        <v>4</v>
      </c>
      <c r="I167" s="192"/>
      <c r="J167" s="193">
        <f>ROUND(I167*H167,2)</f>
        <v>0</v>
      </c>
      <c r="K167" s="189" t="s">
        <v>139</v>
      </c>
      <c r="L167" s="40"/>
      <c r="M167" s="194" t="s">
        <v>1</v>
      </c>
      <c r="N167" s="195" t="s">
        <v>41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140</v>
      </c>
      <c r="AT167" s="198" t="s">
        <v>135</v>
      </c>
      <c r="AU167" s="198" t="s">
        <v>86</v>
      </c>
      <c r="AY167" s="18" t="s">
        <v>133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84</v>
      </c>
      <c r="BK167" s="199">
        <f>ROUND(I167*H167,2)</f>
        <v>0</v>
      </c>
      <c r="BL167" s="18" t="s">
        <v>140</v>
      </c>
      <c r="BM167" s="198" t="s">
        <v>825</v>
      </c>
    </row>
    <row r="168" spans="2:51" s="13" customFormat="1" ht="11.25">
      <c r="B168" s="200"/>
      <c r="C168" s="201"/>
      <c r="D168" s="202" t="s">
        <v>142</v>
      </c>
      <c r="E168" s="203" t="s">
        <v>1</v>
      </c>
      <c r="F168" s="204" t="s">
        <v>143</v>
      </c>
      <c r="G168" s="201"/>
      <c r="H168" s="203" t="s">
        <v>1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142</v>
      </c>
      <c r="AU168" s="210" t="s">
        <v>86</v>
      </c>
      <c r="AV168" s="13" t="s">
        <v>84</v>
      </c>
      <c r="AW168" s="13" t="s">
        <v>32</v>
      </c>
      <c r="AX168" s="13" t="s">
        <v>76</v>
      </c>
      <c r="AY168" s="210" t="s">
        <v>133</v>
      </c>
    </row>
    <row r="169" spans="2:51" s="13" customFormat="1" ht="11.25">
      <c r="B169" s="200"/>
      <c r="C169" s="201"/>
      <c r="D169" s="202" t="s">
        <v>142</v>
      </c>
      <c r="E169" s="203" t="s">
        <v>1</v>
      </c>
      <c r="F169" s="204" t="s">
        <v>174</v>
      </c>
      <c r="G169" s="201"/>
      <c r="H169" s="203" t="s">
        <v>1</v>
      </c>
      <c r="I169" s="205"/>
      <c r="J169" s="201"/>
      <c r="K169" s="201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142</v>
      </c>
      <c r="AU169" s="210" t="s">
        <v>86</v>
      </c>
      <c r="AV169" s="13" t="s">
        <v>84</v>
      </c>
      <c r="AW169" s="13" t="s">
        <v>32</v>
      </c>
      <c r="AX169" s="13" t="s">
        <v>76</v>
      </c>
      <c r="AY169" s="210" t="s">
        <v>133</v>
      </c>
    </row>
    <row r="170" spans="2:51" s="14" customFormat="1" ht="11.25">
      <c r="B170" s="211"/>
      <c r="C170" s="212"/>
      <c r="D170" s="202" t="s">
        <v>142</v>
      </c>
      <c r="E170" s="213" t="s">
        <v>1</v>
      </c>
      <c r="F170" s="214" t="s">
        <v>826</v>
      </c>
      <c r="G170" s="212"/>
      <c r="H170" s="215">
        <v>4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142</v>
      </c>
      <c r="AU170" s="221" t="s">
        <v>86</v>
      </c>
      <c r="AV170" s="14" t="s">
        <v>86</v>
      </c>
      <c r="AW170" s="14" t="s">
        <v>32</v>
      </c>
      <c r="AX170" s="14" t="s">
        <v>84</v>
      </c>
      <c r="AY170" s="221" t="s">
        <v>133</v>
      </c>
    </row>
    <row r="171" spans="1:65" s="2" customFormat="1" ht="24.2" customHeight="1">
      <c r="A171" s="35"/>
      <c r="B171" s="36"/>
      <c r="C171" s="187" t="s">
        <v>186</v>
      </c>
      <c r="D171" s="187" t="s">
        <v>135</v>
      </c>
      <c r="E171" s="188" t="s">
        <v>827</v>
      </c>
      <c r="F171" s="189" t="s">
        <v>828</v>
      </c>
      <c r="G171" s="190" t="s">
        <v>138</v>
      </c>
      <c r="H171" s="191">
        <v>7</v>
      </c>
      <c r="I171" s="192"/>
      <c r="J171" s="193">
        <f>ROUND(I171*H171,2)</f>
        <v>0</v>
      </c>
      <c r="K171" s="189" t="s">
        <v>139</v>
      </c>
      <c r="L171" s="40"/>
      <c r="M171" s="194" t="s">
        <v>1</v>
      </c>
      <c r="N171" s="195" t="s">
        <v>41</v>
      </c>
      <c r="O171" s="72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8" t="s">
        <v>140</v>
      </c>
      <c r="AT171" s="198" t="s">
        <v>135</v>
      </c>
      <c r="AU171" s="198" t="s">
        <v>86</v>
      </c>
      <c r="AY171" s="18" t="s">
        <v>133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84</v>
      </c>
      <c r="BK171" s="199">
        <f>ROUND(I171*H171,2)</f>
        <v>0</v>
      </c>
      <c r="BL171" s="18" t="s">
        <v>140</v>
      </c>
      <c r="BM171" s="198" t="s">
        <v>829</v>
      </c>
    </row>
    <row r="172" spans="2:51" s="13" customFormat="1" ht="11.25">
      <c r="B172" s="200"/>
      <c r="C172" s="201"/>
      <c r="D172" s="202" t="s">
        <v>142</v>
      </c>
      <c r="E172" s="203" t="s">
        <v>1</v>
      </c>
      <c r="F172" s="204" t="s">
        <v>143</v>
      </c>
      <c r="G172" s="201"/>
      <c r="H172" s="203" t="s">
        <v>1</v>
      </c>
      <c r="I172" s="205"/>
      <c r="J172" s="201"/>
      <c r="K172" s="201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142</v>
      </c>
      <c r="AU172" s="210" t="s">
        <v>86</v>
      </c>
      <c r="AV172" s="13" t="s">
        <v>84</v>
      </c>
      <c r="AW172" s="13" t="s">
        <v>32</v>
      </c>
      <c r="AX172" s="13" t="s">
        <v>76</v>
      </c>
      <c r="AY172" s="210" t="s">
        <v>133</v>
      </c>
    </row>
    <row r="173" spans="2:51" s="13" customFormat="1" ht="11.25">
      <c r="B173" s="200"/>
      <c r="C173" s="201"/>
      <c r="D173" s="202" t="s">
        <v>142</v>
      </c>
      <c r="E173" s="203" t="s">
        <v>1</v>
      </c>
      <c r="F173" s="204" t="s">
        <v>830</v>
      </c>
      <c r="G173" s="201"/>
      <c r="H173" s="203" t="s">
        <v>1</v>
      </c>
      <c r="I173" s="205"/>
      <c r="J173" s="201"/>
      <c r="K173" s="201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142</v>
      </c>
      <c r="AU173" s="210" t="s">
        <v>86</v>
      </c>
      <c r="AV173" s="13" t="s">
        <v>84</v>
      </c>
      <c r="AW173" s="13" t="s">
        <v>32</v>
      </c>
      <c r="AX173" s="13" t="s">
        <v>76</v>
      </c>
      <c r="AY173" s="210" t="s">
        <v>133</v>
      </c>
    </row>
    <row r="174" spans="2:51" s="14" customFormat="1" ht="11.25">
      <c r="B174" s="211"/>
      <c r="C174" s="212"/>
      <c r="D174" s="202" t="s">
        <v>142</v>
      </c>
      <c r="E174" s="213" t="s">
        <v>1</v>
      </c>
      <c r="F174" s="214" t="s">
        <v>831</v>
      </c>
      <c r="G174" s="212"/>
      <c r="H174" s="215">
        <v>7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142</v>
      </c>
      <c r="AU174" s="221" t="s">
        <v>86</v>
      </c>
      <c r="AV174" s="14" t="s">
        <v>86</v>
      </c>
      <c r="AW174" s="14" t="s">
        <v>32</v>
      </c>
      <c r="AX174" s="14" t="s">
        <v>84</v>
      </c>
      <c r="AY174" s="221" t="s">
        <v>133</v>
      </c>
    </row>
    <row r="175" spans="2:51" s="13" customFormat="1" ht="11.25">
      <c r="B175" s="200"/>
      <c r="C175" s="201"/>
      <c r="D175" s="202" t="s">
        <v>142</v>
      </c>
      <c r="E175" s="203" t="s">
        <v>1</v>
      </c>
      <c r="F175" s="204" t="s">
        <v>192</v>
      </c>
      <c r="G175" s="201"/>
      <c r="H175" s="203" t="s">
        <v>1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142</v>
      </c>
      <c r="AU175" s="210" t="s">
        <v>86</v>
      </c>
      <c r="AV175" s="13" t="s">
        <v>84</v>
      </c>
      <c r="AW175" s="13" t="s">
        <v>32</v>
      </c>
      <c r="AX175" s="13" t="s">
        <v>76</v>
      </c>
      <c r="AY175" s="210" t="s">
        <v>133</v>
      </c>
    </row>
    <row r="176" spans="1:65" s="2" customFormat="1" ht="24.2" customHeight="1">
      <c r="A176" s="35"/>
      <c r="B176" s="36"/>
      <c r="C176" s="187" t="s">
        <v>193</v>
      </c>
      <c r="D176" s="187" t="s">
        <v>135</v>
      </c>
      <c r="E176" s="188" t="s">
        <v>832</v>
      </c>
      <c r="F176" s="189" t="s">
        <v>833</v>
      </c>
      <c r="G176" s="190" t="s">
        <v>138</v>
      </c>
      <c r="H176" s="191">
        <v>7</v>
      </c>
      <c r="I176" s="192"/>
      <c r="J176" s="193">
        <f>ROUND(I176*H176,2)</f>
        <v>0</v>
      </c>
      <c r="K176" s="189" t="s">
        <v>139</v>
      </c>
      <c r="L176" s="40"/>
      <c r="M176" s="194" t="s">
        <v>1</v>
      </c>
      <c r="N176" s="195" t="s">
        <v>41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140</v>
      </c>
      <c r="AT176" s="198" t="s">
        <v>135</v>
      </c>
      <c r="AU176" s="198" t="s">
        <v>86</v>
      </c>
      <c r="AY176" s="18" t="s">
        <v>133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84</v>
      </c>
      <c r="BK176" s="199">
        <f>ROUND(I176*H176,2)</f>
        <v>0</v>
      </c>
      <c r="BL176" s="18" t="s">
        <v>140</v>
      </c>
      <c r="BM176" s="198" t="s">
        <v>834</v>
      </c>
    </row>
    <row r="177" spans="2:51" s="13" customFormat="1" ht="11.25">
      <c r="B177" s="200"/>
      <c r="C177" s="201"/>
      <c r="D177" s="202" t="s">
        <v>142</v>
      </c>
      <c r="E177" s="203" t="s">
        <v>1</v>
      </c>
      <c r="F177" s="204" t="s">
        <v>143</v>
      </c>
      <c r="G177" s="201"/>
      <c r="H177" s="203" t="s">
        <v>1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142</v>
      </c>
      <c r="AU177" s="210" t="s">
        <v>86</v>
      </c>
      <c r="AV177" s="13" t="s">
        <v>84</v>
      </c>
      <c r="AW177" s="13" t="s">
        <v>32</v>
      </c>
      <c r="AX177" s="13" t="s">
        <v>76</v>
      </c>
      <c r="AY177" s="210" t="s">
        <v>133</v>
      </c>
    </row>
    <row r="178" spans="2:51" s="13" customFormat="1" ht="11.25">
      <c r="B178" s="200"/>
      <c r="C178" s="201"/>
      <c r="D178" s="202" t="s">
        <v>142</v>
      </c>
      <c r="E178" s="203" t="s">
        <v>1</v>
      </c>
      <c r="F178" s="204" t="s">
        <v>830</v>
      </c>
      <c r="G178" s="201"/>
      <c r="H178" s="203" t="s">
        <v>1</v>
      </c>
      <c r="I178" s="205"/>
      <c r="J178" s="201"/>
      <c r="K178" s="201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142</v>
      </c>
      <c r="AU178" s="210" t="s">
        <v>86</v>
      </c>
      <c r="AV178" s="13" t="s">
        <v>84</v>
      </c>
      <c r="AW178" s="13" t="s">
        <v>32</v>
      </c>
      <c r="AX178" s="13" t="s">
        <v>76</v>
      </c>
      <c r="AY178" s="210" t="s">
        <v>133</v>
      </c>
    </row>
    <row r="179" spans="2:51" s="14" customFormat="1" ht="11.25">
      <c r="B179" s="211"/>
      <c r="C179" s="212"/>
      <c r="D179" s="202" t="s">
        <v>142</v>
      </c>
      <c r="E179" s="213" t="s">
        <v>1</v>
      </c>
      <c r="F179" s="214" t="s">
        <v>835</v>
      </c>
      <c r="G179" s="212"/>
      <c r="H179" s="215">
        <v>7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142</v>
      </c>
      <c r="AU179" s="221" t="s">
        <v>86</v>
      </c>
      <c r="AV179" s="14" t="s">
        <v>86</v>
      </c>
      <c r="AW179" s="14" t="s">
        <v>32</v>
      </c>
      <c r="AX179" s="14" t="s">
        <v>84</v>
      </c>
      <c r="AY179" s="221" t="s">
        <v>133</v>
      </c>
    </row>
    <row r="180" spans="2:51" s="13" customFormat="1" ht="11.25">
      <c r="B180" s="200"/>
      <c r="C180" s="201"/>
      <c r="D180" s="202" t="s">
        <v>142</v>
      </c>
      <c r="E180" s="203" t="s">
        <v>1</v>
      </c>
      <c r="F180" s="204" t="s">
        <v>192</v>
      </c>
      <c r="G180" s="201"/>
      <c r="H180" s="203" t="s">
        <v>1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142</v>
      </c>
      <c r="AU180" s="210" t="s">
        <v>86</v>
      </c>
      <c r="AV180" s="13" t="s">
        <v>84</v>
      </c>
      <c r="AW180" s="13" t="s">
        <v>32</v>
      </c>
      <c r="AX180" s="13" t="s">
        <v>76</v>
      </c>
      <c r="AY180" s="210" t="s">
        <v>133</v>
      </c>
    </row>
    <row r="181" spans="1:65" s="2" customFormat="1" ht="24.2" customHeight="1">
      <c r="A181" s="35"/>
      <c r="B181" s="36"/>
      <c r="C181" s="187" t="s">
        <v>199</v>
      </c>
      <c r="D181" s="187" t="s">
        <v>135</v>
      </c>
      <c r="E181" s="188" t="s">
        <v>836</v>
      </c>
      <c r="F181" s="189" t="s">
        <v>837</v>
      </c>
      <c r="G181" s="190" t="s">
        <v>138</v>
      </c>
      <c r="H181" s="191">
        <v>2</v>
      </c>
      <c r="I181" s="192"/>
      <c r="J181" s="193">
        <f>ROUND(I181*H181,2)</f>
        <v>0</v>
      </c>
      <c r="K181" s="189" t="s">
        <v>139</v>
      </c>
      <c r="L181" s="40"/>
      <c r="M181" s="194" t="s">
        <v>1</v>
      </c>
      <c r="N181" s="195" t="s">
        <v>41</v>
      </c>
      <c r="O181" s="72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140</v>
      </c>
      <c r="AT181" s="198" t="s">
        <v>135</v>
      </c>
      <c r="AU181" s="198" t="s">
        <v>86</v>
      </c>
      <c r="AY181" s="18" t="s">
        <v>133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84</v>
      </c>
      <c r="BK181" s="199">
        <f>ROUND(I181*H181,2)</f>
        <v>0</v>
      </c>
      <c r="BL181" s="18" t="s">
        <v>140</v>
      </c>
      <c r="BM181" s="198" t="s">
        <v>838</v>
      </c>
    </row>
    <row r="182" spans="2:51" s="13" customFormat="1" ht="11.25">
      <c r="B182" s="200"/>
      <c r="C182" s="201"/>
      <c r="D182" s="202" t="s">
        <v>142</v>
      </c>
      <c r="E182" s="203" t="s">
        <v>1</v>
      </c>
      <c r="F182" s="204" t="s">
        <v>143</v>
      </c>
      <c r="G182" s="201"/>
      <c r="H182" s="203" t="s">
        <v>1</v>
      </c>
      <c r="I182" s="205"/>
      <c r="J182" s="201"/>
      <c r="K182" s="201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142</v>
      </c>
      <c r="AU182" s="210" t="s">
        <v>86</v>
      </c>
      <c r="AV182" s="13" t="s">
        <v>84</v>
      </c>
      <c r="AW182" s="13" t="s">
        <v>32</v>
      </c>
      <c r="AX182" s="13" t="s">
        <v>76</v>
      </c>
      <c r="AY182" s="210" t="s">
        <v>133</v>
      </c>
    </row>
    <row r="183" spans="2:51" s="13" customFormat="1" ht="11.25">
      <c r="B183" s="200"/>
      <c r="C183" s="201"/>
      <c r="D183" s="202" t="s">
        <v>142</v>
      </c>
      <c r="E183" s="203" t="s">
        <v>1</v>
      </c>
      <c r="F183" s="204" t="s">
        <v>830</v>
      </c>
      <c r="G183" s="201"/>
      <c r="H183" s="203" t="s">
        <v>1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142</v>
      </c>
      <c r="AU183" s="210" t="s">
        <v>86</v>
      </c>
      <c r="AV183" s="13" t="s">
        <v>84</v>
      </c>
      <c r="AW183" s="13" t="s">
        <v>32</v>
      </c>
      <c r="AX183" s="13" t="s">
        <v>76</v>
      </c>
      <c r="AY183" s="210" t="s">
        <v>133</v>
      </c>
    </row>
    <row r="184" spans="2:51" s="14" customFormat="1" ht="11.25">
      <c r="B184" s="211"/>
      <c r="C184" s="212"/>
      <c r="D184" s="202" t="s">
        <v>142</v>
      </c>
      <c r="E184" s="213" t="s">
        <v>1</v>
      </c>
      <c r="F184" s="214" t="s">
        <v>839</v>
      </c>
      <c r="G184" s="212"/>
      <c r="H184" s="215">
        <v>2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142</v>
      </c>
      <c r="AU184" s="221" t="s">
        <v>86</v>
      </c>
      <c r="AV184" s="14" t="s">
        <v>86</v>
      </c>
      <c r="AW184" s="14" t="s">
        <v>32</v>
      </c>
      <c r="AX184" s="14" t="s">
        <v>84</v>
      </c>
      <c r="AY184" s="221" t="s">
        <v>133</v>
      </c>
    </row>
    <row r="185" spans="1:65" s="2" customFormat="1" ht="14.45" customHeight="1">
      <c r="A185" s="35"/>
      <c r="B185" s="36"/>
      <c r="C185" s="187" t="s">
        <v>204</v>
      </c>
      <c r="D185" s="187" t="s">
        <v>135</v>
      </c>
      <c r="E185" s="188" t="s">
        <v>205</v>
      </c>
      <c r="F185" s="189" t="s">
        <v>206</v>
      </c>
      <c r="G185" s="190" t="s">
        <v>207</v>
      </c>
      <c r="H185" s="191">
        <v>9</v>
      </c>
      <c r="I185" s="192"/>
      <c r="J185" s="193">
        <f>ROUND(I185*H185,2)</f>
        <v>0</v>
      </c>
      <c r="K185" s="189" t="s">
        <v>139</v>
      </c>
      <c r="L185" s="40"/>
      <c r="M185" s="194" t="s">
        <v>1</v>
      </c>
      <c r="N185" s="195" t="s">
        <v>41</v>
      </c>
      <c r="O185" s="72"/>
      <c r="P185" s="196">
        <f>O185*H185</f>
        <v>0</v>
      </c>
      <c r="Q185" s="196">
        <v>0.00084</v>
      </c>
      <c r="R185" s="196">
        <f>Q185*H185</f>
        <v>0.007560000000000001</v>
      </c>
      <c r="S185" s="196">
        <v>0</v>
      </c>
      <c r="T185" s="19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8" t="s">
        <v>140</v>
      </c>
      <c r="AT185" s="198" t="s">
        <v>135</v>
      </c>
      <c r="AU185" s="198" t="s">
        <v>86</v>
      </c>
      <c r="AY185" s="18" t="s">
        <v>133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8" t="s">
        <v>84</v>
      </c>
      <c r="BK185" s="199">
        <f>ROUND(I185*H185,2)</f>
        <v>0</v>
      </c>
      <c r="BL185" s="18" t="s">
        <v>140</v>
      </c>
      <c r="BM185" s="198" t="s">
        <v>840</v>
      </c>
    </row>
    <row r="186" spans="2:51" s="13" customFormat="1" ht="11.25">
      <c r="B186" s="200"/>
      <c r="C186" s="201"/>
      <c r="D186" s="202" t="s">
        <v>142</v>
      </c>
      <c r="E186" s="203" t="s">
        <v>1</v>
      </c>
      <c r="F186" s="204" t="s">
        <v>209</v>
      </c>
      <c r="G186" s="201"/>
      <c r="H186" s="203" t="s">
        <v>1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142</v>
      </c>
      <c r="AU186" s="210" t="s">
        <v>86</v>
      </c>
      <c r="AV186" s="13" t="s">
        <v>84</v>
      </c>
      <c r="AW186" s="13" t="s">
        <v>32</v>
      </c>
      <c r="AX186" s="13" t="s">
        <v>76</v>
      </c>
      <c r="AY186" s="210" t="s">
        <v>133</v>
      </c>
    </row>
    <row r="187" spans="2:51" s="13" customFormat="1" ht="11.25">
      <c r="B187" s="200"/>
      <c r="C187" s="201"/>
      <c r="D187" s="202" t="s">
        <v>142</v>
      </c>
      <c r="E187" s="203" t="s">
        <v>1</v>
      </c>
      <c r="F187" s="204" t="s">
        <v>210</v>
      </c>
      <c r="G187" s="201"/>
      <c r="H187" s="203" t="s">
        <v>1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142</v>
      </c>
      <c r="AU187" s="210" t="s">
        <v>86</v>
      </c>
      <c r="AV187" s="13" t="s">
        <v>84</v>
      </c>
      <c r="AW187" s="13" t="s">
        <v>32</v>
      </c>
      <c r="AX187" s="13" t="s">
        <v>76</v>
      </c>
      <c r="AY187" s="210" t="s">
        <v>133</v>
      </c>
    </row>
    <row r="188" spans="2:51" s="14" customFormat="1" ht="11.25">
      <c r="B188" s="211"/>
      <c r="C188" s="212"/>
      <c r="D188" s="202" t="s">
        <v>142</v>
      </c>
      <c r="E188" s="213" t="s">
        <v>1</v>
      </c>
      <c r="F188" s="214" t="s">
        <v>841</v>
      </c>
      <c r="G188" s="212"/>
      <c r="H188" s="215">
        <v>9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142</v>
      </c>
      <c r="AU188" s="221" t="s">
        <v>86</v>
      </c>
      <c r="AV188" s="14" t="s">
        <v>86</v>
      </c>
      <c r="AW188" s="14" t="s">
        <v>32</v>
      </c>
      <c r="AX188" s="14" t="s">
        <v>84</v>
      </c>
      <c r="AY188" s="221" t="s">
        <v>133</v>
      </c>
    </row>
    <row r="189" spans="1:65" s="2" customFormat="1" ht="24.2" customHeight="1">
      <c r="A189" s="35"/>
      <c r="B189" s="36"/>
      <c r="C189" s="187" t="s">
        <v>212</v>
      </c>
      <c r="D189" s="187" t="s">
        <v>135</v>
      </c>
      <c r="E189" s="188" t="s">
        <v>213</v>
      </c>
      <c r="F189" s="189" t="s">
        <v>214</v>
      </c>
      <c r="G189" s="190" t="s">
        <v>207</v>
      </c>
      <c r="H189" s="191">
        <v>9</v>
      </c>
      <c r="I189" s="192"/>
      <c r="J189" s="193">
        <f>ROUND(I189*H189,2)</f>
        <v>0</v>
      </c>
      <c r="K189" s="189" t="s">
        <v>139</v>
      </c>
      <c r="L189" s="40"/>
      <c r="M189" s="194" t="s">
        <v>1</v>
      </c>
      <c r="N189" s="195" t="s">
        <v>41</v>
      </c>
      <c r="O189" s="72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140</v>
      </c>
      <c r="AT189" s="198" t="s">
        <v>135</v>
      </c>
      <c r="AU189" s="198" t="s">
        <v>86</v>
      </c>
      <c r="AY189" s="18" t="s">
        <v>133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84</v>
      </c>
      <c r="BK189" s="199">
        <f>ROUND(I189*H189,2)</f>
        <v>0</v>
      </c>
      <c r="BL189" s="18" t="s">
        <v>140</v>
      </c>
      <c r="BM189" s="198" t="s">
        <v>842</v>
      </c>
    </row>
    <row r="190" spans="1:65" s="2" customFormat="1" ht="24.2" customHeight="1">
      <c r="A190" s="35"/>
      <c r="B190" s="36"/>
      <c r="C190" s="187" t="s">
        <v>216</v>
      </c>
      <c r="D190" s="187" t="s">
        <v>135</v>
      </c>
      <c r="E190" s="188" t="s">
        <v>217</v>
      </c>
      <c r="F190" s="189" t="s">
        <v>218</v>
      </c>
      <c r="G190" s="190" t="s">
        <v>138</v>
      </c>
      <c r="H190" s="191">
        <v>39</v>
      </c>
      <c r="I190" s="192"/>
      <c r="J190" s="193">
        <f>ROUND(I190*H190,2)</f>
        <v>0</v>
      </c>
      <c r="K190" s="189" t="s">
        <v>139</v>
      </c>
      <c r="L190" s="40"/>
      <c r="M190" s="194" t="s">
        <v>1</v>
      </c>
      <c r="N190" s="195" t="s">
        <v>41</v>
      </c>
      <c r="O190" s="72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8" t="s">
        <v>140</v>
      </c>
      <c r="AT190" s="198" t="s">
        <v>135</v>
      </c>
      <c r="AU190" s="198" t="s">
        <v>86</v>
      </c>
      <c r="AY190" s="18" t="s">
        <v>133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84</v>
      </c>
      <c r="BK190" s="199">
        <f>ROUND(I190*H190,2)</f>
        <v>0</v>
      </c>
      <c r="BL190" s="18" t="s">
        <v>140</v>
      </c>
      <c r="BM190" s="198" t="s">
        <v>843</v>
      </c>
    </row>
    <row r="191" spans="2:51" s="13" customFormat="1" ht="22.5">
      <c r="B191" s="200"/>
      <c r="C191" s="201"/>
      <c r="D191" s="202" t="s">
        <v>142</v>
      </c>
      <c r="E191" s="203" t="s">
        <v>1</v>
      </c>
      <c r="F191" s="204" t="s">
        <v>220</v>
      </c>
      <c r="G191" s="201"/>
      <c r="H191" s="203" t="s">
        <v>1</v>
      </c>
      <c r="I191" s="205"/>
      <c r="J191" s="201"/>
      <c r="K191" s="201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142</v>
      </c>
      <c r="AU191" s="210" t="s">
        <v>86</v>
      </c>
      <c r="AV191" s="13" t="s">
        <v>84</v>
      </c>
      <c r="AW191" s="13" t="s">
        <v>32</v>
      </c>
      <c r="AX191" s="13" t="s">
        <v>76</v>
      </c>
      <c r="AY191" s="210" t="s">
        <v>133</v>
      </c>
    </row>
    <row r="192" spans="2:51" s="13" customFormat="1" ht="11.25">
      <c r="B192" s="200"/>
      <c r="C192" s="201"/>
      <c r="D192" s="202" t="s">
        <v>142</v>
      </c>
      <c r="E192" s="203" t="s">
        <v>1</v>
      </c>
      <c r="F192" s="204" t="s">
        <v>221</v>
      </c>
      <c r="G192" s="201"/>
      <c r="H192" s="203" t="s">
        <v>1</v>
      </c>
      <c r="I192" s="205"/>
      <c r="J192" s="201"/>
      <c r="K192" s="201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142</v>
      </c>
      <c r="AU192" s="210" t="s">
        <v>86</v>
      </c>
      <c r="AV192" s="13" t="s">
        <v>84</v>
      </c>
      <c r="AW192" s="13" t="s">
        <v>32</v>
      </c>
      <c r="AX192" s="13" t="s">
        <v>76</v>
      </c>
      <c r="AY192" s="210" t="s">
        <v>133</v>
      </c>
    </row>
    <row r="193" spans="2:51" s="14" customFormat="1" ht="11.25">
      <c r="B193" s="211"/>
      <c r="C193" s="212"/>
      <c r="D193" s="202" t="s">
        <v>142</v>
      </c>
      <c r="E193" s="213" t="s">
        <v>1</v>
      </c>
      <c r="F193" s="214" t="s">
        <v>844</v>
      </c>
      <c r="G193" s="212"/>
      <c r="H193" s="215">
        <v>9.5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142</v>
      </c>
      <c r="AU193" s="221" t="s">
        <v>86</v>
      </c>
      <c r="AV193" s="14" t="s">
        <v>86</v>
      </c>
      <c r="AW193" s="14" t="s">
        <v>32</v>
      </c>
      <c r="AX193" s="14" t="s">
        <v>76</v>
      </c>
      <c r="AY193" s="221" t="s">
        <v>133</v>
      </c>
    </row>
    <row r="194" spans="2:51" s="13" customFormat="1" ht="22.5">
      <c r="B194" s="200"/>
      <c r="C194" s="201"/>
      <c r="D194" s="202" t="s">
        <v>142</v>
      </c>
      <c r="E194" s="203" t="s">
        <v>1</v>
      </c>
      <c r="F194" s="204" t="s">
        <v>223</v>
      </c>
      <c r="G194" s="201"/>
      <c r="H194" s="203" t="s">
        <v>1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142</v>
      </c>
      <c r="AU194" s="210" t="s">
        <v>86</v>
      </c>
      <c r="AV194" s="13" t="s">
        <v>84</v>
      </c>
      <c r="AW194" s="13" t="s">
        <v>32</v>
      </c>
      <c r="AX194" s="13" t="s">
        <v>76</v>
      </c>
      <c r="AY194" s="210" t="s">
        <v>133</v>
      </c>
    </row>
    <row r="195" spans="2:51" s="14" customFormat="1" ht="11.25">
      <c r="B195" s="211"/>
      <c r="C195" s="212"/>
      <c r="D195" s="202" t="s">
        <v>142</v>
      </c>
      <c r="E195" s="213" t="s">
        <v>1</v>
      </c>
      <c r="F195" s="214" t="s">
        <v>844</v>
      </c>
      <c r="G195" s="212"/>
      <c r="H195" s="215">
        <v>9.5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142</v>
      </c>
      <c r="AU195" s="221" t="s">
        <v>86</v>
      </c>
      <c r="AV195" s="14" t="s">
        <v>86</v>
      </c>
      <c r="AW195" s="14" t="s">
        <v>32</v>
      </c>
      <c r="AX195" s="14" t="s">
        <v>76</v>
      </c>
      <c r="AY195" s="221" t="s">
        <v>133</v>
      </c>
    </row>
    <row r="196" spans="2:51" s="16" customFormat="1" ht="11.25">
      <c r="B196" s="233"/>
      <c r="C196" s="234"/>
      <c r="D196" s="202" t="s">
        <v>142</v>
      </c>
      <c r="E196" s="235" t="s">
        <v>1</v>
      </c>
      <c r="F196" s="236" t="s">
        <v>224</v>
      </c>
      <c r="G196" s="234"/>
      <c r="H196" s="237">
        <v>19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142</v>
      </c>
      <c r="AU196" s="243" t="s">
        <v>86</v>
      </c>
      <c r="AV196" s="16" t="s">
        <v>160</v>
      </c>
      <c r="AW196" s="16" t="s">
        <v>32</v>
      </c>
      <c r="AX196" s="16" t="s">
        <v>76</v>
      </c>
      <c r="AY196" s="243" t="s">
        <v>133</v>
      </c>
    </row>
    <row r="197" spans="2:51" s="13" customFormat="1" ht="22.5">
      <c r="B197" s="200"/>
      <c r="C197" s="201"/>
      <c r="D197" s="202" t="s">
        <v>142</v>
      </c>
      <c r="E197" s="203" t="s">
        <v>1</v>
      </c>
      <c r="F197" s="204" t="s">
        <v>225</v>
      </c>
      <c r="G197" s="201"/>
      <c r="H197" s="203" t="s">
        <v>1</v>
      </c>
      <c r="I197" s="205"/>
      <c r="J197" s="201"/>
      <c r="K197" s="201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142</v>
      </c>
      <c r="AU197" s="210" t="s">
        <v>86</v>
      </c>
      <c r="AV197" s="13" t="s">
        <v>84</v>
      </c>
      <c r="AW197" s="13" t="s">
        <v>32</v>
      </c>
      <c r="AX197" s="13" t="s">
        <v>76</v>
      </c>
      <c r="AY197" s="210" t="s">
        <v>133</v>
      </c>
    </row>
    <row r="198" spans="2:51" s="13" customFormat="1" ht="11.25">
      <c r="B198" s="200"/>
      <c r="C198" s="201"/>
      <c r="D198" s="202" t="s">
        <v>142</v>
      </c>
      <c r="E198" s="203" t="s">
        <v>1</v>
      </c>
      <c r="F198" s="204" t="s">
        <v>221</v>
      </c>
      <c r="G198" s="201"/>
      <c r="H198" s="203" t="s">
        <v>1</v>
      </c>
      <c r="I198" s="205"/>
      <c r="J198" s="201"/>
      <c r="K198" s="201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142</v>
      </c>
      <c r="AU198" s="210" t="s">
        <v>86</v>
      </c>
      <c r="AV198" s="13" t="s">
        <v>84</v>
      </c>
      <c r="AW198" s="13" t="s">
        <v>32</v>
      </c>
      <c r="AX198" s="13" t="s">
        <v>76</v>
      </c>
      <c r="AY198" s="210" t="s">
        <v>133</v>
      </c>
    </row>
    <row r="199" spans="2:51" s="14" customFormat="1" ht="11.25">
      <c r="B199" s="211"/>
      <c r="C199" s="212"/>
      <c r="D199" s="202" t="s">
        <v>142</v>
      </c>
      <c r="E199" s="213" t="s">
        <v>1</v>
      </c>
      <c r="F199" s="214" t="s">
        <v>814</v>
      </c>
      <c r="G199" s="212"/>
      <c r="H199" s="215">
        <v>10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142</v>
      </c>
      <c r="AU199" s="221" t="s">
        <v>86</v>
      </c>
      <c r="AV199" s="14" t="s">
        <v>86</v>
      </c>
      <c r="AW199" s="14" t="s">
        <v>32</v>
      </c>
      <c r="AX199" s="14" t="s">
        <v>76</v>
      </c>
      <c r="AY199" s="221" t="s">
        <v>133</v>
      </c>
    </row>
    <row r="200" spans="2:51" s="13" customFormat="1" ht="22.5">
      <c r="B200" s="200"/>
      <c r="C200" s="201"/>
      <c r="D200" s="202" t="s">
        <v>142</v>
      </c>
      <c r="E200" s="203" t="s">
        <v>1</v>
      </c>
      <c r="F200" s="204" t="s">
        <v>226</v>
      </c>
      <c r="G200" s="201"/>
      <c r="H200" s="203" t="s">
        <v>1</v>
      </c>
      <c r="I200" s="205"/>
      <c r="J200" s="201"/>
      <c r="K200" s="201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142</v>
      </c>
      <c r="AU200" s="210" t="s">
        <v>86</v>
      </c>
      <c r="AV200" s="13" t="s">
        <v>84</v>
      </c>
      <c r="AW200" s="13" t="s">
        <v>32</v>
      </c>
      <c r="AX200" s="13" t="s">
        <v>76</v>
      </c>
      <c r="AY200" s="210" t="s">
        <v>133</v>
      </c>
    </row>
    <row r="201" spans="2:51" s="14" customFormat="1" ht="11.25">
      <c r="B201" s="211"/>
      <c r="C201" s="212"/>
      <c r="D201" s="202" t="s">
        <v>142</v>
      </c>
      <c r="E201" s="213" t="s">
        <v>1</v>
      </c>
      <c r="F201" s="214" t="s">
        <v>814</v>
      </c>
      <c r="G201" s="212"/>
      <c r="H201" s="215">
        <v>10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142</v>
      </c>
      <c r="AU201" s="221" t="s">
        <v>86</v>
      </c>
      <c r="AV201" s="14" t="s">
        <v>86</v>
      </c>
      <c r="AW201" s="14" t="s">
        <v>32</v>
      </c>
      <c r="AX201" s="14" t="s">
        <v>76</v>
      </c>
      <c r="AY201" s="221" t="s">
        <v>133</v>
      </c>
    </row>
    <row r="202" spans="2:51" s="16" customFormat="1" ht="11.25">
      <c r="B202" s="233"/>
      <c r="C202" s="234"/>
      <c r="D202" s="202" t="s">
        <v>142</v>
      </c>
      <c r="E202" s="235" t="s">
        <v>1</v>
      </c>
      <c r="F202" s="236" t="s">
        <v>227</v>
      </c>
      <c r="G202" s="234"/>
      <c r="H202" s="237">
        <v>20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142</v>
      </c>
      <c r="AU202" s="243" t="s">
        <v>86</v>
      </c>
      <c r="AV202" s="16" t="s">
        <v>160</v>
      </c>
      <c r="AW202" s="16" t="s">
        <v>32</v>
      </c>
      <c r="AX202" s="16" t="s">
        <v>76</v>
      </c>
      <c r="AY202" s="243" t="s">
        <v>133</v>
      </c>
    </row>
    <row r="203" spans="2:51" s="15" customFormat="1" ht="11.25">
      <c r="B203" s="222"/>
      <c r="C203" s="223"/>
      <c r="D203" s="202" t="s">
        <v>142</v>
      </c>
      <c r="E203" s="224" t="s">
        <v>1</v>
      </c>
      <c r="F203" s="225" t="s">
        <v>152</v>
      </c>
      <c r="G203" s="223"/>
      <c r="H203" s="226">
        <v>39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142</v>
      </c>
      <c r="AU203" s="232" t="s">
        <v>86</v>
      </c>
      <c r="AV203" s="15" t="s">
        <v>140</v>
      </c>
      <c r="AW203" s="15" t="s">
        <v>32</v>
      </c>
      <c r="AX203" s="15" t="s">
        <v>84</v>
      </c>
      <c r="AY203" s="232" t="s">
        <v>133</v>
      </c>
    </row>
    <row r="204" spans="1:65" s="2" customFormat="1" ht="24.2" customHeight="1">
      <c r="A204" s="35"/>
      <c r="B204" s="36"/>
      <c r="C204" s="187" t="s">
        <v>228</v>
      </c>
      <c r="D204" s="187" t="s">
        <v>135</v>
      </c>
      <c r="E204" s="188" t="s">
        <v>229</v>
      </c>
      <c r="F204" s="189" t="s">
        <v>230</v>
      </c>
      <c r="G204" s="190" t="s">
        <v>138</v>
      </c>
      <c r="H204" s="191">
        <v>171</v>
      </c>
      <c r="I204" s="192"/>
      <c r="J204" s="193">
        <f>ROUND(I204*H204,2)</f>
        <v>0</v>
      </c>
      <c r="K204" s="189" t="s">
        <v>139</v>
      </c>
      <c r="L204" s="40"/>
      <c r="M204" s="194" t="s">
        <v>1</v>
      </c>
      <c r="N204" s="195" t="s">
        <v>41</v>
      </c>
      <c r="O204" s="72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140</v>
      </c>
      <c r="AT204" s="198" t="s">
        <v>135</v>
      </c>
      <c r="AU204" s="198" t="s">
        <v>86</v>
      </c>
      <c r="AY204" s="18" t="s">
        <v>133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84</v>
      </c>
      <c r="BK204" s="199">
        <f>ROUND(I204*H204,2)</f>
        <v>0</v>
      </c>
      <c r="BL204" s="18" t="s">
        <v>140</v>
      </c>
      <c r="BM204" s="198" t="s">
        <v>845</v>
      </c>
    </row>
    <row r="205" spans="2:51" s="13" customFormat="1" ht="11.25">
      <c r="B205" s="200"/>
      <c r="C205" s="201"/>
      <c r="D205" s="202" t="s">
        <v>142</v>
      </c>
      <c r="E205" s="203" t="s">
        <v>1</v>
      </c>
      <c r="F205" s="204" t="s">
        <v>232</v>
      </c>
      <c r="G205" s="201"/>
      <c r="H205" s="203" t="s">
        <v>1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142</v>
      </c>
      <c r="AU205" s="210" t="s">
        <v>86</v>
      </c>
      <c r="AV205" s="13" t="s">
        <v>84</v>
      </c>
      <c r="AW205" s="13" t="s">
        <v>32</v>
      </c>
      <c r="AX205" s="13" t="s">
        <v>76</v>
      </c>
      <c r="AY205" s="210" t="s">
        <v>133</v>
      </c>
    </row>
    <row r="206" spans="2:51" s="13" customFormat="1" ht="11.25">
      <c r="B206" s="200"/>
      <c r="C206" s="201"/>
      <c r="D206" s="202" t="s">
        <v>142</v>
      </c>
      <c r="E206" s="203" t="s">
        <v>1</v>
      </c>
      <c r="F206" s="204" t="s">
        <v>846</v>
      </c>
      <c r="G206" s="201"/>
      <c r="H206" s="203" t="s">
        <v>1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142</v>
      </c>
      <c r="AU206" s="210" t="s">
        <v>86</v>
      </c>
      <c r="AV206" s="13" t="s">
        <v>84</v>
      </c>
      <c r="AW206" s="13" t="s">
        <v>32</v>
      </c>
      <c r="AX206" s="13" t="s">
        <v>76</v>
      </c>
      <c r="AY206" s="210" t="s">
        <v>133</v>
      </c>
    </row>
    <row r="207" spans="2:51" s="14" customFormat="1" ht="11.25">
      <c r="B207" s="211"/>
      <c r="C207" s="212"/>
      <c r="D207" s="202" t="s">
        <v>142</v>
      </c>
      <c r="E207" s="213" t="s">
        <v>1</v>
      </c>
      <c r="F207" s="214" t="s">
        <v>847</v>
      </c>
      <c r="G207" s="212"/>
      <c r="H207" s="215">
        <v>168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142</v>
      </c>
      <c r="AU207" s="221" t="s">
        <v>86</v>
      </c>
      <c r="AV207" s="14" t="s">
        <v>86</v>
      </c>
      <c r="AW207" s="14" t="s">
        <v>32</v>
      </c>
      <c r="AX207" s="14" t="s">
        <v>76</v>
      </c>
      <c r="AY207" s="221" t="s">
        <v>133</v>
      </c>
    </row>
    <row r="208" spans="2:51" s="13" customFormat="1" ht="11.25">
      <c r="B208" s="200"/>
      <c r="C208" s="201"/>
      <c r="D208" s="202" t="s">
        <v>142</v>
      </c>
      <c r="E208" s="203" t="s">
        <v>1</v>
      </c>
      <c r="F208" s="204" t="s">
        <v>848</v>
      </c>
      <c r="G208" s="201"/>
      <c r="H208" s="203" t="s">
        <v>1</v>
      </c>
      <c r="I208" s="205"/>
      <c r="J208" s="201"/>
      <c r="K208" s="201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142</v>
      </c>
      <c r="AU208" s="210" t="s">
        <v>86</v>
      </c>
      <c r="AV208" s="13" t="s">
        <v>84</v>
      </c>
      <c r="AW208" s="13" t="s">
        <v>32</v>
      </c>
      <c r="AX208" s="13" t="s">
        <v>76</v>
      </c>
      <c r="AY208" s="210" t="s">
        <v>133</v>
      </c>
    </row>
    <row r="209" spans="2:51" s="14" customFormat="1" ht="11.25">
      <c r="B209" s="211"/>
      <c r="C209" s="212"/>
      <c r="D209" s="202" t="s">
        <v>142</v>
      </c>
      <c r="E209" s="213" t="s">
        <v>1</v>
      </c>
      <c r="F209" s="214" t="s">
        <v>849</v>
      </c>
      <c r="G209" s="212"/>
      <c r="H209" s="215">
        <v>13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142</v>
      </c>
      <c r="AU209" s="221" t="s">
        <v>86</v>
      </c>
      <c r="AV209" s="14" t="s">
        <v>86</v>
      </c>
      <c r="AW209" s="14" t="s">
        <v>32</v>
      </c>
      <c r="AX209" s="14" t="s">
        <v>76</v>
      </c>
      <c r="AY209" s="221" t="s">
        <v>133</v>
      </c>
    </row>
    <row r="210" spans="2:51" s="13" customFormat="1" ht="11.25">
      <c r="B210" s="200"/>
      <c r="C210" s="201"/>
      <c r="D210" s="202" t="s">
        <v>142</v>
      </c>
      <c r="E210" s="203" t="s">
        <v>1</v>
      </c>
      <c r="F210" s="204" t="s">
        <v>850</v>
      </c>
      <c r="G210" s="201"/>
      <c r="H210" s="203" t="s">
        <v>1</v>
      </c>
      <c r="I210" s="205"/>
      <c r="J210" s="201"/>
      <c r="K210" s="201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142</v>
      </c>
      <c r="AU210" s="210" t="s">
        <v>86</v>
      </c>
      <c r="AV210" s="13" t="s">
        <v>84</v>
      </c>
      <c r="AW210" s="13" t="s">
        <v>32</v>
      </c>
      <c r="AX210" s="13" t="s">
        <v>76</v>
      </c>
      <c r="AY210" s="210" t="s">
        <v>133</v>
      </c>
    </row>
    <row r="211" spans="2:51" s="14" customFormat="1" ht="11.25">
      <c r="B211" s="211"/>
      <c r="C211" s="212"/>
      <c r="D211" s="202" t="s">
        <v>142</v>
      </c>
      <c r="E211" s="213" t="s">
        <v>1</v>
      </c>
      <c r="F211" s="214" t="s">
        <v>851</v>
      </c>
      <c r="G211" s="212"/>
      <c r="H211" s="215">
        <v>7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142</v>
      </c>
      <c r="AU211" s="221" t="s">
        <v>86</v>
      </c>
      <c r="AV211" s="14" t="s">
        <v>86</v>
      </c>
      <c r="AW211" s="14" t="s">
        <v>32</v>
      </c>
      <c r="AX211" s="14" t="s">
        <v>76</v>
      </c>
      <c r="AY211" s="221" t="s">
        <v>133</v>
      </c>
    </row>
    <row r="212" spans="2:51" s="13" customFormat="1" ht="11.25">
      <c r="B212" s="200"/>
      <c r="C212" s="201"/>
      <c r="D212" s="202" t="s">
        <v>142</v>
      </c>
      <c r="E212" s="203" t="s">
        <v>1</v>
      </c>
      <c r="F212" s="204" t="s">
        <v>235</v>
      </c>
      <c r="G212" s="201"/>
      <c r="H212" s="203" t="s">
        <v>1</v>
      </c>
      <c r="I212" s="205"/>
      <c r="J212" s="201"/>
      <c r="K212" s="201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142</v>
      </c>
      <c r="AU212" s="210" t="s">
        <v>86</v>
      </c>
      <c r="AV212" s="13" t="s">
        <v>84</v>
      </c>
      <c r="AW212" s="13" t="s">
        <v>32</v>
      </c>
      <c r="AX212" s="13" t="s">
        <v>76</v>
      </c>
      <c r="AY212" s="210" t="s">
        <v>133</v>
      </c>
    </row>
    <row r="213" spans="2:51" s="14" customFormat="1" ht="11.25">
      <c r="B213" s="211"/>
      <c r="C213" s="212"/>
      <c r="D213" s="202" t="s">
        <v>142</v>
      </c>
      <c r="E213" s="213" t="s">
        <v>1</v>
      </c>
      <c r="F213" s="214" t="s">
        <v>852</v>
      </c>
      <c r="G213" s="212"/>
      <c r="H213" s="215">
        <v>2.5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142</v>
      </c>
      <c r="AU213" s="221" t="s">
        <v>86</v>
      </c>
      <c r="AV213" s="14" t="s">
        <v>86</v>
      </c>
      <c r="AW213" s="14" t="s">
        <v>32</v>
      </c>
      <c r="AX213" s="14" t="s">
        <v>76</v>
      </c>
      <c r="AY213" s="221" t="s">
        <v>133</v>
      </c>
    </row>
    <row r="214" spans="2:51" s="13" customFormat="1" ht="11.25">
      <c r="B214" s="200"/>
      <c r="C214" s="201"/>
      <c r="D214" s="202" t="s">
        <v>142</v>
      </c>
      <c r="E214" s="203" t="s">
        <v>1</v>
      </c>
      <c r="F214" s="204" t="s">
        <v>237</v>
      </c>
      <c r="G214" s="201"/>
      <c r="H214" s="203" t="s">
        <v>1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142</v>
      </c>
      <c r="AU214" s="210" t="s">
        <v>86</v>
      </c>
      <c r="AV214" s="13" t="s">
        <v>84</v>
      </c>
      <c r="AW214" s="13" t="s">
        <v>32</v>
      </c>
      <c r="AX214" s="13" t="s">
        <v>76</v>
      </c>
      <c r="AY214" s="210" t="s">
        <v>133</v>
      </c>
    </row>
    <row r="215" spans="2:51" s="14" customFormat="1" ht="11.25">
      <c r="B215" s="211"/>
      <c r="C215" s="212"/>
      <c r="D215" s="202" t="s">
        <v>142</v>
      </c>
      <c r="E215" s="213" t="s">
        <v>1</v>
      </c>
      <c r="F215" s="214" t="s">
        <v>853</v>
      </c>
      <c r="G215" s="212"/>
      <c r="H215" s="215">
        <v>-19.5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142</v>
      </c>
      <c r="AU215" s="221" t="s">
        <v>86</v>
      </c>
      <c r="AV215" s="14" t="s">
        <v>86</v>
      </c>
      <c r="AW215" s="14" t="s">
        <v>32</v>
      </c>
      <c r="AX215" s="14" t="s">
        <v>76</v>
      </c>
      <c r="AY215" s="221" t="s">
        <v>133</v>
      </c>
    </row>
    <row r="216" spans="2:51" s="15" customFormat="1" ht="11.25">
      <c r="B216" s="222"/>
      <c r="C216" s="223"/>
      <c r="D216" s="202" t="s">
        <v>142</v>
      </c>
      <c r="E216" s="224" t="s">
        <v>1</v>
      </c>
      <c r="F216" s="225" t="s">
        <v>152</v>
      </c>
      <c r="G216" s="223"/>
      <c r="H216" s="226">
        <v>171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142</v>
      </c>
      <c r="AU216" s="232" t="s">
        <v>86</v>
      </c>
      <c r="AV216" s="15" t="s">
        <v>140</v>
      </c>
      <c r="AW216" s="15" t="s">
        <v>32</v>
      </c>
      <c r="AX216" s="15" t="s">
        <v>84</v>
      </c>
      <c r="AY216" s="232" t="s">
        <v>133</v>
      </c>
    </row>
    <row r="217" spans="1:65" s="2" customFormat="1" ht="37.9" customHeight="1">
      <c r="A217" s="35"/>
      <c r="B217" s="36"/>
      <c r="C217" s="187" t="s">
        <v>8</v>
      </c>
      <c r="D217" s="187" t="s">
        <v>135</v>
      </c>
      <c r="E217" s="188" t="s">
        <v>239</v>
      </c>
      <c r="F217" s="189" t="s">
        <v>240</v>
      </c>
      <c r="G217" s="190" t="s">
        <v>138</v>
      </c>
      <c r="H217" s="191">
        <v>3078</v>
      </c>
      <c r="I217" s="192"/>
      <c r="J217" s="193">
        <f>ROUND(I217*H217,2)</f>
        <v>0</v>
      </c>
      <c r="K217" s="189" t="s">
        <v>139</v>
      </c>
      <c r="L217" s="40"/>
      <c r="M217" s="194" t="s">
        <v>1</v>
      </c>
      <c r="N217" s="195" t="s">
        <v>41</v>
      </c>
      <c r="O217" s="72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8" t="s">
        <v>140</v>
      </c>
      <c r="AT217" s="198" t="s">
        <v>135</v>
      </c>
      <c r="AU217" s="198" t="s">
        <v>86</v>
      </c>
      <c r="AY217" s="18" t="s">
        <v>133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84</v>
      </c>
      <c r="BK217" s="199">
        <f>ROUND(I217*H217,2)</f>
        <v>0</v>
      </c>
      <c r="BL217" s="18" t="s">
        <v>140</v>
      </c>
      <c r="BM217" s="198" t="s">
        <v>854</v>
      </c>
    </row>
    <row r="218" spans="2:51" s="13" customFormat="1" ht="11.25">
      <c r="B218" s="200"/>
      <c r="C218" s="201"/>
      <c r="D218" s="202" t="s">
        <v>142</v>
      </c>
      <c r="E218" s="203" t="s">
        <v>1</v>
      </c>
      <c r="F218" s="204" t="s">
        <v>242</v>
      </c>
      <c r="G218" s="201"/>
      <c r="H218" s="203" t="s">
        <v>1</v>
      </c>
      <c r="I218" s="205"/>
      <c r="J218" s="201"/>
      <c r="K218" s="201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142</v>
      </c>
      <c r="AU218" s="210" t="s">
        <v>86</v>
      </c>
      <c r="AV218" s="13" t="s">
        <v>84</v>
      </c>
      <c r="AW218" s="13" t="s">
        <v>32</v>
      </c>
      <c r="AX218" s="13" t="s">
        <v>76</v>
      </c>
      <c r="AY218" s="210" t="s">
        <v>133</v>
      </c>
    </row>
    <row r="219" spans="2:51" s="14" customFormat="1" ht="11.25">
      <c r="B219" s="211"/>
      <c r="C219" s="212"/>
      <c r="D219" s="202" t="s">
        <v>142</v>
      </c>
      <c r="E219" s="213" t="s">
        <v>1</v>
      </c>
      <c r="F219" s="214" t="s">
        <v>855</v>
      </c>
      <c r="G219" s="212"/>
      <c r="H219" s="215">
        <v>3078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142</v>
      </c>
      <c r="AU219" s="221" t="s">
        <v>86</v>
      </c>
      <c r="AV219" s="14" t="s">
        <v>86</v>
      </c>
      <c r="AW219" s="14" t="s">
        <v>32</v>
      </c>
      <c r="AX219" s="14" t="s">
        <v>84</v>
      </c>
      <c r="AY219" s="221" t="s">
        <v>133</v>
      </c>
    </row>
    <row r="220" spans="1:65" s="2" customFormat="1" ht="24.2" customHeight="1">
      <c r="A220" s="35"/>
      <c r="B220" s="36"/>
      <c r="C220" s="187" t="s">
        <v>244</v>
      </c>
      <c r="D220" s="187" t="s">
        <v>135</v>
      </c>
      <c r="E220" s="188" t="s">
        <v>245</v>
      </c>
      <c r="F220" s="189" t="s">
        <v>246</v>
      </c>
      <c r="G220" s="190" t="s">
        <v>138</v>
      </c>
      <c r="H220" s="191">
        <v>281</v>
      </c>
      <c r="I220" s="192"/>
      <c r="J220" s="193">
        <f>ROUND(I220*H220,2)</f>
        <v>0</v>
      </c>
      <c r="K220" s="189" t="s">
        <v>139</v>
      </c>
      <c r="L220" s="40"/>
      <c r="M220" s="194" t="s">
        <v>1</v>
      </c>
      <c r="N220" s="195" t="s">
        <v>41</v>
      </c>
      <c r="O220" s="72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8" t="s">
        <v>140</v>
      </c>
      <c r="AT220" s="198" t="s">
        <v>135</v>
      </c>
      <c r="AU220" s="198" t="s">
        <v>86</v>
      </c>
      <c r="AY220" s="18" t="s">
        <v>133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84</v>
      </c>
      <c r="BK220" s="199">
        <f>ROUND(I220*H220,2)</f>
        <v>0</v>
      </c>
      <c r="BL220" s="18" t="s">
        <v>140</v>
      </c>
      <c r="BM220" s="198" t="s">
        <v>856</v>
      </c>
    </row>
    <row r="221" spans="2:51" s="13" customFormat="1" ht="11.25">
      <c r="B221" s="200"/>
      <c r="C221" s="201"/>
      <c r="D221" s="202" t="s">
        <v>142</v>
      </c>
      <c r="E221" s="203" t="s">
        <v>1</v>
      </c>
      <c r="F221" s="204" t="s">
        <v>232</v>
      </c>
      <c r="G221" s="201"/>
      <c r="H221" s="203" t="s">
        <v>1</v>
      </c>
      <c r="I221" s="205"/>
      <c r="J221" s="201"/>
      <c r="K221" s="201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142</v>
      </c>
      <c r="AU221" s="210" t="s">
        <v>86</v>
      </c>
      <c r="AV221" s="13" t="s">
        <v>84</v>
      </c>
      <c r="AW221" s="13" t="s">
        <v>32</v>
      </c>
      <c r="AX221" s="13" t="s">
        <v>76</v>
      </c>
      <c r="AY221" s="210" t="s">
        <v>133</v>
      </c>
    </row>
    <row r="222" spans="2:51" s="13" customFormat="1" ht="11.25">
      <c r="B222" s="200"/>
      <c r="C222" s="201"/>
      <c r="D222" s="202" t="s">
        <v>142</v>
      </c>
      <c r="E222" s="203" t="s">
        <v>1</v>
      </c>
      <c r="F222" s="204" t="s">
        <v>857</v>
      </c>
      <c r="G222" s="201"/>
      <c r="H222" s="203" t="s">
        <v>1</v>
      </c>
      <c r="I222" s="205"/>
      <c r="J222" s="201"/>
      <c r="K222" s="201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142</v>
      </c>
      <c r="AU222" s="210" t="s">
        <v>86</v>
      </c>
      <c r="AV222" s="13" t="s">
        <v>84</v>
      </c>
      <c r="AW222" s="13" t="s">
        <v>32</v>
      </c>
      <c r="AX222" s="13" t="s">
        <v>76</v>
      </c>
      <c r="AY222" s="210" t="s">
        <v>133</v>
      </c>
    </row>
    <row r="223" spans="2:51" s="14" customFormat="1" ht="11.25">
      <c r="B223" s="211"/>
      <c r="C223" s="212"/>
      <c r="D223" s="202" t="s">
        <v>142</v>
      </c>
      <c r="E223" s="213" t="s">
        <v>1</v>
      </c>
      <c r="F223" s="214" t="s">
        <v>858</v>
      </c>
      <c r="G223" s="212"/>
      <c r="H223" s="215">
        <v>252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142</v>
      </c>
      <c r="AU223" s="221" t="s">
        <v>86</v>
      </c>
      <c r="AV223" s="14" t="s">
        <v>86</v>
      </c>
      <c r="AW223" s="14" t="s">
        <v>32</v>
      </c>
      <c r="AX223" s="14" t="s">
        <v>76</v>
      </c>
      <c r="AY223" s="221" t="s">
        <v>133</v>
      </c>
    </row>
    <row r="224" spans="2:51" s="13" customFormat="1" ht="11.25">
      <c r="B224" s="200"/>
      <c r="C224" s="201"/>
      <c r="D224" s="202" t="s">
        <v>142</v>
      </c>
      <c r="E224" s="203" t="s">
        <v>1</v>
      </c>
      <c r="F224" s="204" t="s">
        <v>859</v>
      </c>
      <c r="G224" s="201"/>
      <c r="H224" s="203" t="s">
        <v>1</v>
      </c>
      <c r="I224" s="205"/>
      <c r="J224" s="201"/>
      <c r="K224" s="201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142</v>
      </c>
      <c r="AU224" s="210" t="s">
        <v>86</v>
      </c>
      <c r="AV224" s="13" t="s">
        <v>84</v>
      </c>
      <c r="AW224" s="13" t="s">
        <v>32</v>
      </c>
      <c r="AX224" s="13" t="s">
        <v>76</v>
      </c>
      <c r="AY224" s="210" t="s">
        <v>133</v>
      </c>
    </row>
    <row r="225" spans="2:51" s="14" customFormat="1" ht="11.25">
      <c r="B225" s="211"/>
      <c r="C225" s="212"/>
      <c r="D225" s="202" t="s">
        <v>142</v>
      </c>
      <c r="E225" s="213" t="s">
        <v>1</v>
      </c>
      <c r="F225" s="214" t="s">
        <v>860</v>
      </c>
      <c r="G225" s="212"/>
      <c r="H225" s="215">
        <v>20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142</v>
      </c>
      <c r="AU225" s="221" t="s">
        <v>86</v>
      </c>
      <c r="AV225" s="14" t="s">
        <v>86</v>
      </c>
      <c r="AW225" s="14" t="s">
        <v>32</v>
      </c>
      <c r="AX225" s="14" t="s">
        <v>76</v>
      </c>
      <c r="AY225" s="221" t="s">
        <v>133</v>
      </c>
    </row>
    <row r="226" spans="2:51" s="13" customFormat="1" ht="11.25">
      <c r="B226" s="200"/>
      <c r="C226" s="201"/>
      <c r="D226" s="202" t="s">
        <v>142</v>
      </c>
      <c r="E226" s="203" t="s">
        <v>1</v>
      </c>
      <c r="F226" s="204" t="s">
        <v>861</v>
      </c>
      <c r="G226" s="201"/>
      <c r="H226" s="203" t="s">
        <v>1</v>
      </c>
      <c r="I226" s="205"/>
      <c r="J226" s="201"/>
      <c r="K226" s="201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142</v>
      </c>
      <c r="AU226" s="210" t="s">
        <v>86</v>
      </c>
      <c r="AV226" s="13" t="s">
        <v>84</v>
      </c>
      <c r="AW226" s="13" t="s">
        <v>32</v>
      </c>
      <c r="AX226" s="13" t="s">
        <v>76</v>
      </c>
      <c r="AY226" s="210" t="s">
        <v>133</v>
      </c>
    </row>
    <row r="227" spans="2:51" s="14" customFormat="1" ht="11.25">
      <c r="B227" s="211"/>
      <c r="C227" s="212"/>
      <c r="D227" s="202" t="s">
        <v>142</v>
      </c>
      <c r="E227" s="213" t="s">
        <v>1</v>
      </c>
      <c r="F227" s="214" t="s">
        <v>862</v>
      </c>
      <c r="G227" s="212"/>
      <c r="H227" s="215">
        <v>9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142</v>
      </c>
      <c r="AU227" s="221" t="s">
        <v>86</v>
      </c>
      <c r="AV227" s="14" t="s">
        <v>86</v>
      </c>
      <c r="AW227" s="14" t="s">
        <v>32</v>
      </c>
      <c r="AX227" s="14" t="s">
        <v>76</v>
      </c>
      <c r="AY227" s="221" t="s">
        <v>133</v>
      </c>
    </row>
    <row r="228" spans="2:51" s="15" customFormat="1" ht="11.25">
      <c r="B228" s="222"/>
      <c r="C228" s="223"/>
      <c r="D228" s="202" t="s">
        <v>142</v>
      </c>
      <c r="E228" s="224" t="s">
        <v>1</v>
      </c>
      <c r="F228" s="225" t="s">
        <v>152</v>
      </c>
      <c r="G228" s="223"/>
      <c r="H228" s="226">
        <v>281</v>
      </c>
      <c r="I228" s="227"/>
      <c r="J228" s="223"/>
      <c r="K228" s="223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142</v>
      </c>
      <c r="AU228" s="232" t="s">
        <v>86</v>
      </c>
      <c r="AV228" s="15" t="s">
        <v>140</v>
      </c>
      <c r="AW228" s="15" t="s">
        <v>32</v>
      </c>
      <c r="AX228" s="15" t="s">
        <v>84</v>
      </c>
      <c r="AY228" s="232" t="s">
        <v>133</v>
      </c>
    </row>
    <row r="229" spans="1:65" s="2" customFormat="1" ht="37.9" customHeight="1">
      <c r="A229" s="35"/>
      <c r="B229" s="36"/>
      <c r="C229" s="187" t="s">
        <v>252</v>
      </c>
      <c r="D229" s="187" t="s">
        <v>135</v>
      </c>
      <c r="E229" s="188" t="s">
        <v>253</v>
      </c>
      <c r="F229" s="189" t="s">
        <v>254</v>
      </c>
      <c r="G229" s="190" t="s">
        <v>138</v>
      </c>
      <c r="H229" s="191">
        <v>5058</v>
      </c>
      <c r="I229" s="192"/>
      <c r="J229" s="193">
        <f>ROUND(I229*H229,2)</f>
        <v>0</v>
      </c>
      <c r="K229" s="189" t="s">
        <v>139</v>
      </c>
      <c r="L229" s="40"/>
      <c r="M229" s="194" t="s">
        <v>1</v>
      </c>
      <c r="N229" s="195" t="s">
        <v>41</v>
      </c>
      <c r="O229" s="72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8" t="s">
        <v>140</v>
      </c>
      <c r="AT229" s="198" t="s">
        <v>135</v>
      </c>
      <c r="AU229" s="198" t="s">
        <v>86</v>
      </c>
      <c r="AY229" s="18" t="s">
        <v>133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84</v>
      </c>
      <c r="BK229" s="199">
        <f>ROUND(I229*H229,2)</f>
        <v>0</v>
      </c>
      <c r="BL229" s="18" t="s">
        <v>140</v>
      </c>
      <c r="BM229" s="198" t="s">
        <v>863</v>
      </c>
    </row>
    <row r="230" spans="2:51" s="13" customFormat="1" ht="11.25">
      <c r="B230" s="200"/>
      <c r="C230" s="201"/>
      <c r="D230" s="202" t="s">
        <v>142</v>
      </c>
      <c r="E230" s="203" t="s">
        <v>1</v>
      </c>
      <c r="F230" s="204" t="s">
        <v>242</v>
      </c>
      <c r="G230" s="201"/>
      <c r="H230" s="203" t="s">
        <v>1</v>
      </c>
      <c r="I230" s="205"/>
      <c r="J230" s="201"/>
      <c r="K230" s="201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142</v>
      </c>
      <c r="AU230" s="210" t="s">
        <v>86</v>
      </c>
      <c r="AV230" s="13" t="s">
        <v>84</v>
      </c>
      <c r="AW230" s="13" t="s">
        <v>32</v>
      </c>
      <c r="AX230" s="13" t="s">
        <v>76</v>
      </c>
      <c r="AY230" s="210" t="s">
        <v>133</v>
      </c>
    </row>
    <row r="231" spans="2:51" s="14" customFormat="1" ht="11.25">
      <c r="B231" s="211"/>
      <c r="C231" s="212"/>
      <c r="D231" s="202" t="s">
        <v>142</v>
      </c>
      <c r="E231" s="213" t="s">
        <v>1</v>
      </c>
      <c r="F231" s="214" t="s">
        <v>864</v>
      </c>
      <c r="G231" s="212"/>
      <c r="H231" s="215">
        <v>5058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142</v>
      </c>
      <c r="AU231" s="221" t="s">
        <v>86</v>
      </c>
      <c r="AV231" s="14" t="s">
        <v>86</v>
      </c>
      <c r="AW231" s="14" t="s">
        <v>32</v>
      </c>
      <c r="AX231" s="14" t="s">
        <v>84</v>
      </c>
      <c r="AY231" s="221" t="s">
        <v>133</v>
      </c>
    </row>
    <row r="232" spans="1:65" s="2" customFormat="1" ht="14.45" customHeight="1">
      <c r="A232" s="35"/>
      <c r="B232" s="36"/>
      <c r="C232" s="187" t="s">
        <v>257</v>
      </c>
      <c r="D232" s="187" t="s">
        <v>135</v>
      </c>
      <c r="E232" s="188" t="s">
        <v>258</v>
      </c>
      <c r="F232" s="189" t="s">
        <v>259</v>
      </c>
      <c r="G232" s="190" t="s">
        <v>138</v>
      </c>
      <c r="H232" s="191">
        <v>452</v>
      </c>
      <c r="I232" s="192"/>
      <c r="J232" s="193">
        <f>ROUND(I232*H232,2)</f>
        <v>0</v>
      </c>
      <c r="K232" s="189" t="s">
        <v>139</v>
      </c>
      <c r="L232" s="40"/>
      <c r="M232" s="194" t="s">
        <v>1</v>
      </c>
      <c r="N232" s="195" t="s">
        <v>41</v>
      </c>
      <c r="O232" s="72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8" t="s">
        <v>140</v>
      </c>
      <c r="AT232" s="198" t="s">
        <v>135</v>
      </c>
      <c r="AU232" s="198" t="s">
        <v>86</v>
      </c>
      <c r="AY232" s="18" t="s">
        <v>133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84</v>
      </c>
      <c r="BK232" s="199">
        <f>ROUND(I232*H232,2)</f>
        <v>0</v>
      </c>
      <c r="BL232" s="18" t="s">
        <v>140</v>
      </c>
      <c r="BM232" s="198" t="s">
        <v>865</v>
      </c>
    </row>
    <row r="233" spans="2:51" s="13" customFormat="1" ht="11.25">
      <c r="B233" s="200"/>
      <c r="C233" s="201"/>
      <c r="D233" s="202" t="s">
        <v>142</v>
      </c>
      <c r="E233" s="203" t="s">
        <v>1</v>
      </c>
      <c r="F233" s="204" t="s">
        <v>866</v>
      </c>
      <c r="G233" s="201"/>
      <c r="H233" s="203" t="s">
        <v>1</v>
      </c>
      <c r="I233" s="205"/>
      <c r="J233" s="201"/>
      <c r="K233" s="201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142</v>
      </c>
      <c r="AU233" s="210" t="s">
        <v>86</v>
      </c>
      <c r="AV233" s="13" t="s">
        <v>84</v>
      </c>
      <c r="AW233" s="13" t="s">
        <v>32</v>
      </c>
      <c r="AX233" s="13" t="s">
        <v>76</v>
      </c>
      <c r="AY233" s="210" t="s">
        <v>133</v>
      </c>
    </row>
    <row r="234" spans="2:51" s="14" customFormat="1" ht="11.25">
      <c r="B234" s="211"/>
      <c r="C234" s="212"/>
      <c r="D234" s="202" t="s">
        <v>142</v>
      </c>
      <c r="E234" s="213" t="s">
        <v>1</v>
      </c>
      <c r="F234" s="214" t="s">
        <v>867</v>
      </c>
      <c r="G234" s="212"/>
      <c r="H234" s="215">
        <v>452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142</v>
      </c>
      <c r="AU234" s="221" t="s">
        <v>86</v>
      </c>
      <c r="AV234" s="14" t="s">
        <v>86</v>
      </c>
      <c r="AW234" s="14" t="s">
        <v>32</v>
      </c>
      <c r="AX234" s="14" t="s">
        <v>84</v>
      </c>
      <c r="AY234" s="221" t="s">
        <v>133</v>
      </c>
    </row>
    <row r="235" spans="1:65" s="2" customFormat="1" ht="24.2" customHeight="1">
      <c r="A235" s="35"/>
      <c r="B235" s="36"/>
      <c r="C235" s="187" t="s">
        <v>263</v>
      </c>
      <c r="D235" s="187" t="s">
        <v>135</v>
      </c>
      <c r="E235" s="188" t="s">
        <v>264</v>
      </c>
      <c r="F235" s="189" t="s">
        <v>265</v>
      </c>
      <c r="G235" s="190" t="s">
        <v>266</v>
      </c>
      <c r="H235" s="191">
        <v>904</v>
      </c>
      <c r="I235" s="192"/>
      <c r="J235" s="193">
        <f>ROUND(I235*H235,2)</f>
        <v>0</v>
      </c>
      <c r="K235" s="189" t="s">
        <v>1</v>
      </c>
      <c r="L235" s="40"/>
      <c r="M235" s="194" t="s">
        <v>1</v>
      </c>
      <c r="N235" s="195" t="s">
        <v>41</v>
      </c>
      <c r="O235" s="72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8" t="s">
        <v>140</v>
      </c>
      <c r="AT235" s="198" t="s">
        <v>135</v>
      </c>
      <c r="AU235" s="198" t="s">
        <v>86</v>
      </c>
      <c r="AY235" s="18" t="s">
        <v>133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8" t="s">
        <v>84</v>
      </c>
      <c r="BK235" s="199">
        <f>ROUND(I235*H235,2)</f>
        <v>0</v>
      </c>
      <c r="BL235" s="18" t="s">
        <v>140</v>
      </c>
      <c r="BM235" s="198" t="s">
        <v>868</v>
      </c>
    </row>
    <row r="236" spans="2:51" s="13" customFormat="1" ht="11.25">
      <c r="B236" s="200"/>
      <c r="C236" s="201"/>
      <c r="D236" s="202" t="s">
        <v>142</v>
      </c>
      <c r="E236" s="203" t="s">
        <v>1</v>
      </c>
      <c r="F236" s="204" t="s">
        <v>268</v>
      </c>
      <c r="G236" s="201"/>
      <c r="H236" s="203" t="s">
        <v>1</v>
      </c>
      <c r="I236" s="205"/>
      <c r="J236" s="201"/>
      <c r="K236" s="201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142</v>
      </c>
      <c r="AU236" s="210" t="s">
        <v>86</v>
      </c>
      <c r="AV236" s="13" t="s">
        <v>84</v>
      </c>
      <c r="AW236" s="13" t="s">
        <v>32</v>
      </c>
      <c r="AX236" s="13" t="s">
        <v>76</v>
      </c>
      <c r="AY236" s="210" t="s">
        <v>133</v>
      </c>
    </row>
    <row r="237" spans="2:51" s="14" customFormat="1" ht="11.25">
      <c r="B237" s="211"/>
      <c r="C237" s="212"/>
      <c r="D237" s="202" t="s">
        <v>142</v>
      </c>
      <c r="E237" s="213" t="s">
        <v>1</v>
      </c>
      <c r="F237" s="214" t="s">
        <v>869</v>
      </c>
      <c r="G237" s="212"/>
      <c r="H237" s="215">
        <v>904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142</v>
      </c>
      <c r="AU237" s="221" t="s">
        <v>86</v>
      </c>
      <c r="AV237" s="14" t="s">
        <v>86</v>
      </c>
      <c r="AW237" s="14" t="s">
        <v>32</v>
      </c>
      <c r="AX237" s="14" t="s">
        <v>84</v>
      </c>
      <c r="AY237" s="221" t="s">
        <v>133</v>
      </c>
    </row>
    <row r="238" spans="1:65" s="2" customFormat="1" ht="24.2" customHeight="1">
      <c r="A238" s="35"/>
      <c r="B238" s="36"/>
      <c r="C238" s="187" t="s">
        <v>270</v>
      </c>
      <c r="D238" s="187" t="s">
        <v>135</v>
      </c>
      <c r="E238" s="188" t="s">
        <v>271</v>
      </c>
      <c r="F238" s="189" t="s">
        <v>272</v>
      </c>
      <c r="G238" s="190" t="s">
        <v>138</v>
      </c>
      <c r="H238" s="191">
        <v>9.5</v>
      </c>
      <c r="I238" s="192"/>
      <c r="J238" s="193">
        <f>ROUND(I238*H238,2)</f>
        <v>0</v>
      </c>
      <c r="K238" s="189" t="s">
        <v>139</v>
      </c>
      <c r="L238" s="40"/>
      <c r="M238" s="194" t="s">
        <v>1</v>
      </c>
      <c r="N238" s="195" t="s">
        <v>41</v>
      </c>
      <c r="O238" s="72"/>
      <c r="P238" s="196">
        <f>O238*H238</f>
        <v>0</v>
      </c>
      <c r="Q238" s="196">
        <v>0</v>
      </c>
      <c r="R238" s="196">
        <f>Q238*H238</f>
        <v>0</v>
      </c>
      <c r="S238" s="196">
        <v>0</v>
      </c>
      <c r="T238" s="19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8" t="s">
        <v>140</v>
      </c>
      <c r="AT238" s="198" t="s">
        <v>135</v>
      </c>
      <c r="AU238" s="198" t="s">
        <v>86</v>
      </c>
      <c r="AY238" s="18" t="s">
        <v>133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84</v>
      </c>
      <c r="BK238" s="199">
        <f>ROUND(I238*H238,2)</f>
        <v>0</v>
      </c>
      <c r="BL238" s="18" t="s">
        <v>140</v>
      </c>
      <c r="BM238" s="198" t="s">
        <v>870</v>
      </c>
    </row>
    <row r="239" spans="2:51" s="13" customFormat="1" ht="11.25">
      <c r="B239" s="200"/>
      <c r="C239" s="201"/>
      <c r="D239" s="202" t="s">
        <v>142</v>
      </c>
      <c r="E239" s="203" t="s">
        <v>1</v>
      </c>
      <c r="F239" s="204" t="s">
        <v>274</v>
      </c>
      <c r="G239" s="201"/>
      <c r="H239" s="203" t="s">
        <v>1</v>
      </c>
      <c r="I239" s="205"/>
      <c r="J239" s="201"/>
      <c r="K239" s="201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142</v>
      </c>
      <c r="AU239" s="210" t="s">
        <v>86</v>
      </c>
      <c r="AV239" s="13" t="s">
        <v>84</v>
      </c>
      <c r="AW239" s="13" t="s">
        <v>32</v>
      </c>
      <c r="AX239" s="13" t="s">
        <v>76</v>
      </c>
      <c r="AY239" s="210" t="s">
        <v>133</v>
      </c>
    </row>
    <row r="240" spans="2:51" s="13" customFormat="1" ht="22.5">
      <c r="B240" s="200"/>
      <c r="C240" s="201"/>
      <c r="D240" s="202" t="s">
        <v>142</v>
      </c>
      <c r="E240" s="203" t="s">
        <v>1</v>
      </c>
      <c r="F240" s="204" t="s">
        <v>275</v>
      </c>
      <c r="G240" s="201"/>
      <c r="H240" s="203" t="s">
        <v>1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142</v>
      </c>
      <c r="AU240" s="210" t="s">
        <v>86</v>
      </c>
      <c r="AV240" s="13" t="s">
        <v>84</v>
      </c>
      <c r="AW240" s="13" t="s">
        <v>32</v>
      </c>
      <c r="AX240" s="13" t="s">
        <v>76</v>
      </c>
      <c r="AY240" s="210" t="s">
        <v>133</v>
      </c>
    </row>
    <row r="241" spans="2:51" s="13" customFormat="1" ht="11.25">
      <c r="B241" s="200"/>
      <c r="C241" s="201"/>
      <c r="D241" s="202" t="s">
        <v>142</v>
      </c>
      <c r="E241" s="203" t="s">
        <v>1</v>
      </c>
      <c r="F241" s="204" t="s">
        <v>871</v>
      </c>
      <c r="G241" s="201"/>
      <c r="H241" s="203" t="s">
        <v>1</v>
      </c>
      <c r="I241" s="205"/>
      <c r="J241" s="201"/>
      <c r="K241" s="201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142</v>
      </c>
      <c r="AU241" s="210" t="s">
        <v>86</v>
      </c>
      <c r="AV241" s="13" t="s">
        <v>84</v>
      </c>
      <c r="AW241" s="13" t="s">
        <v>32</v>
      </c>
      <c r="AX241" s="13" t="s">
        <v>76</v>
      </c>
      <c r="AY241" s="210" t="s">
        <v>133</v>
      </c>
    </row>
    <row r="242" spans="2:51" s="14" customFormat="1" ht="11.25">
      <c r="B242" s="211"/>
      <c r="C242" s="212"/>
      <c r="D242" s="202" t="s">
        <v>142</v>
      </c>
      <c r="E242" s="213" t="s">
        <v>1</v>
      </c>
      <c r="F242" s="214" t="s">
        <v>872</v>
      </c>
      <c r="G242" s="212"/>
      <c r="H242" s="215">
        <v>16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142</v>
      </c>
      <c r="AU242" s="221" t="s">
        <v>86</v>
      </c>
      <c r="AV242" s="14" t="s">
        <v>86</v>
      </c>
      <c r="AW242" s="14" t="s">
        <v>32</v>
      </c>
      <c r="AX242" s="14" t="s">
        <v>76</v>
      </c>
      <c r="AY242" s="221" t="s">
        <v>133</v>
      </c>
    </row>
    <row r="243" spans="2:51" s="13" customFormat="1" ht="11.25">
      <c r="B243" s="200"/>
      <c r="C243" s="201"/>
      <c r="D243" s="202" t="s">
        <v>142</v>
      </c>
      <c r="E243" s="203" t="s">
        <v>1</v>
      </c>
      <c r="F243" s="204" t="s">
        <v>278</v>
      </c>
      <c r="G243" s="201"/>
      <c r="H243" s="203" t="s">
        <v>1</v>
      </c>
      <c r="I243" s="205"/>
      <c r="J243" s="201"/>
      <c r="K243" s="201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142</v>
      </c>
      <c r="AU243" s="210" t="s">
        <v>86</v>
      </c>
      <c r="AV243" s="13" t="s">
        <v>84</v>
      </c>
      <c r="AW243" s="13" t="s">
        <v>32</v>
      </c>
      <c r="AX243" s="13" t="s">
        <v>76</v>
      </c>
      <c r="AY243" s="210" t="s">
        <v>133</v>
      </c>
    </row>
    <row r="244" spans="2:51" s="14" customFormat="1" ht="11.25">
      <c r="B244" s="211"/>
      <c r="C244" s="212"/>
      <c r="D244" s="202" t="s">
        <v>142</v>
      </c>
      <c r="E244" s="213" t="s">
        <v>1</v>
      </c>
      <c r="F244" s="214" t="s">
        <v>873</v>
      </c>
      <c r="G244" s="212"/>
      <c r="H244" s="215">
        <v>-1.5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142</v>
      </c>
      <c r="AU244" s="221" t="s">
        <v>86</v>
      </c>
      <c r="AV244" s="14" t="s">
        <v>86</v>
      </c>
      <c r="AW244" s="14" t="s">
        <v>32</v>
      </c>
      <c r="AX244" s="14" t="s">
        <v>76</v>
      </c>
      <c r="AY244" s="221" t="s">
        <v>133</v>
      </c>
    </row>
    <row r="245" spans="2:51" s="13" customFormat="1" ht="11.25">
      <c r="B245" s="200"/>
      <c r="C245" s="201"/>
      <c r="D245" s="202" t="s">
        <v>142</v>
      </c>
      <c r="E245" s="203" t="s">
        <v>1</v>
      </c>
      <c r="F245" s="204" t="s">
        <v>280</v>
      </c>
      <c r="G245" s="201"/>
      <c r="H245" s="203" t="s">
        <v>1</v>
      </c>
      <c r="I245" s="205"/>
      <c r="J245" s="201"/>
      <c r="K245" s="201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142</v>
      </c>
      <c r="AU245" s="210" t="s">
        <v>86</v>
      </c>
      <c r="AV245" s="13" t="s">
        <v>84</v>
      </c>
      <c r="AW245" s="13" t="s">
        <v>32</v>
      </c>
      <c r="AX245" s="13" t="s">
        <v>76</v>
      </c>
      <c r="AY245" s="210" t="s">
        <v>133</v>
      </c>
    </row>
    <row r="246" spans="2:51" s="13" customFormat="1" ht="11.25">
      <c r="B246" s="200"/>
      <c r="C246" s="201"/>
      <c r="D246" s="202" t="s">
        <v>142</v>
      </c>
      <c r="E246" s="203" t="s">
        <v>1</v>
      </c>
      <c r="F246" s="204" t="s">
        <v>281</v>
      </c>
      <c r="G246" s="201"/>
      <c r="H246" s="203" t="s">
        <v>1</v>
      </c>
      <c r="I246" s="205"/>
      <c r="J246" s="201"/>
      <c r="K246" s="201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142</v>
      </c>
      <c r="AU246" s="210" t="s">
        <v>86</v>
      </c>
      <c r="AV246" s="13" t="s">
        <v>84</v>
      </c>
      <c r="AW246" s="13" t="s">
        <v>32</v>
      </c>
      <c r="AX246" s="13" t="s">
        <v>76</v>
      </c>
      <c r="AY246" s="210" t="s">
        <v>133</v>
      </c>
    </row>
    <row r="247" spans="2:51" s="14" customFormat="1" ht="11.25">
      <c r="B247" s="211"/>
      <c r="C247" s="212"/>
      <c r="D247" s="202" t="s">
        <v>142</v>
      </c>
      <c r="E247" s="213" t="s">
        <v>1</v>
      </c>
      <c r="F247" s="214" t="s">
        <v>874</v>
      </c>
      <c r="G247" s="212"/>
      <c r="H247" s="215">
        <v>-5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142</v>
      </c>
      <c r="AU247" s="221" t="s">
        <v>86</v>
      </c>
      <c r="AV247" s="14" t="s">
        <v>86</v>
      </c>
      <c r="AW247" s="14" t="s">
        <v>32</v>
      </c>
      <c r="AX247" s="14" t="s">
        <v>76</v>
      </c>
      <c r="AY247" s="221" t="s">
        <v>133</v>
      </c>
    </row>
    <row r="248" spans="2:51" s="15" customFormat="1" ht="11.25">
      <c r="B248" s="222"/>
      <c r="C248" s="223"/>
      <c r="D248" s="202" t="s">
        <v>142</v>
      </c>
      <c r="E248" s="224" t="s">
        <v>1</v>
      </c>
      <c r="F248" s="225" t="s">
        <v>152</v>
      </c>
      <c r="G248" s="223"/>
      <c r="H248" s="226">
        <v>9.5</v>
      </c>
      <c r="I248" s="227"/>
      <c r="J248" s="223"/>
      <c r="K248" s="223"/>
      <c r="L248" s="228"/>
      <c r="M248" s="229"/>
      <c r="N248" s="230"/>
      <c r="O248" s="230"/>
      <c r="P248" s="230"/>
      <c r="Q248" s="230"/>
      <c r="R248" s="230"/>
      <c r="S248" s="230"/>
      <c r="T248" s="231"/>
      <c r="AT248" s="232" t="s">
        <v>142</v>
      </c>
      <c r="AU248" s="232" t="s">
        <v>86</v>
      </c>
      <c r="AV248" s="15" t="s">
        <v>140</v>
      </c>
      <c r="AW248" s="15" t="s">
        <v>32</v>
      </c>
      <c r="AX248" s="15" t="s">
        <v>84</v>
      </c>
      <c r="AY248" s="232" t="s">
        <v>133</v>
      </c>
    </row>
    <row r="249" spans="1:65" s="2" customFormat="1" ht="14.45" customHeight="1">
      <c r="A249" s="35"/>
      <c r="B249" s="36"/>
      <c r="C249" s="187" t="s">
        <v>7</v>
      </c>
      <c r="D249" s="187" t="s">
        <v>135</v>
      </c>
      <c r="E249" s="188" t="s">
        <v>283</v>
      </c>
      <c r="F249" s="189" t="s">
        <v>284</v>
      </c>
      <c r="G249" s="190" t="s">
        <v>138</v>
      </c>
      <c r="H249" s="191">
        <v>19.5</v>
      </c>
      <c r="I249" s="192"/>
      <c r="J249" s="193">
        <f>ROUND(I249*H249,2)</f>
        <v>0</v>
      </c>
      <c r="K249" s="189" t="s">
        <v>1</v>
      </c>
      <c r="L249" s="40"/>
      <c r="M249" s="194" t="s">
        <v>1</v>
      </c>
      <c r="N249" s="195" t="s">
        <v>41</v>
      </c>
      <c r="O249" s="72"/>
      <c r="P249" s="196">
        <f>O249*H249</f>
        <v>0</v>
      </c>
      <c r="Q249" s="196">
        <v>0</v>
      </c>
      <c r="R249" s="196">
        <f>Q249*H249</f>
        <v>0</v>
      </c>
      <c r="S249" s="196">
        <v>0</v>
      </c>
      <c r="T249" s="19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8" t="s">
        <v>140</v>
      </c>
      <c r="AT249" s="198" t="s">
        <v>135</v>
      </c>
      <c r="AU249" s="198" t="s">
        <v>86</v>
      </c>
      <c r="AY249" s="18" t="s">
        <v>133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8" t="s">
        <v>84</v>
      </c>
      <c r="BK249" s="199">
        <f>ROUND(I249*H249,2)</f>
        <v>0</v>
      </c>
      <c r="BL249" s="18" t="s">
        <v>140</v>
      </c>
      <c r="BM249" s="198" t="s">
        <v>875</v>
      </c>
    </row>
    <row r="250" spans="2:51" s="13" customFormat="1" ht="22.5">
      <c r="B250" s="200"/>
      <c r="C250" s="201"/>
      <c r="D250" s="202" t="s">
        <v>142</v>
      </c>
      <c r="E250" s="203" t="s">
        <v>1</v>
      </c>
      <c r="F250" s="204" t="s">
        <v>275</v>
      </c>
      <c r="G250" s="201"/>
      <c r="H250" s="203" t="s">
        <v>1</v>
      </c>
      <c r="I250" s="205"/>
      <c r="J250" s="201"/>
      <c r="K250" s="201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142</v>
      </c>
      <c r="AU250" s="210" t="s">
        <v>86</v>
      </c>
      <c r="AV250" s="13" t="s">
        <v>84</v>
      </c>
      <c r="AW250" s="13" t="s">
        <v>32</v>
      </c>
      <c r="AX250" s="13" t="s">
        <v>76</v>
      </c>
      <c r="AY250" s="210" t="s">
        <v>133</v>
      </c>
    </row>
    <row r="251" spans="2:51" s="13" customFormat="1" ht="11.25">
      <c r="B251" s="200"/>
      <c r="C251" s="201"/>
      <c r="D251" s="202" t="s">
        <v>142</v>
      </c>
      <c r="E251" s="203" t="s">
        <v>1</v>
      </c>
      <c r="F251" s="204" t="s">
        <v>286</v>
      </c>
      <c r="G251" s="201"/>
      <c r="H251" s="203" t="s">
        <v>1</v>
      </c>
      <c r="I251" s="205"/>
      <c r="J251" s="201"/>
      <c r="K251" s="201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142</v>
      </c>
      <c r="AU251" s="210" t="s">
        <v>86</v>
      </c>
      <c r="AV251" s="13" t="s">
        <v>84</v>
      </c>
      <c r="AW251" s="13" t="s">
        <v>32</v>
      </c>
      <c r="AX251" s="13" t="s">
        <v>76</v>
      </c>
      <c r="AY251" s="210" t="s">
        <v>133</v>
      </c>
    </row>
    <row r="252" spans="2:51" s="14" customFormat="1" ht="11.25">
      <c r="B252" s="211"/>
      <c r="C252" s="212"/>
      <c r="D252" s="202" t="s">
        <v>142</v>
      </c>
      <c r="E252" s="213" t="s">
        <v>1</v>
      </c>
      <c r="F252" s="214" t="s">
        <v>844</v>
      </c>
      <c r="G252" s="212"/>
      <c r="H252" s="215">
        <v>9.5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142</v>
      </c>
      <c r="AU252" s="221" t="s">
        <v>86</v>
      </c>
      <c r="AV252" s="14" t="s">
        <v>86</v>
      </c>
      <c r="AW252" s="14" t="s">
        <v>32</v>
      </c>
      <c r="AX252" s="14" t="s">
        <v>76</v>
      </c>
      <c r="AY252" s="221" t="s">
        <v>133</v>
      </c>
    </row>
    <row r="253" spans="2:51" s="13" customFormat="1" ht="22.5">
      <c r="B253" s="200"/>
      <c r="C253" s="201"/>
      <c r="D253" s="202" t="s">
        <v>142</v>
      </c>
      <c r="E253" s="203" t="s">
        <v>1</v>
      </c>
      <c r="F253" s="204" t="s">
        <v>876</v>
      </c>
      <c r="G253" s="201"/>
      <c r="H253" s="203" t="s">
        <v>1</v>
      </c>
      <c r="I253" s="205"/>
      <c r="J253" s="201"/>
      <c r="K253" s="201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142</v>
      </c>
      <c r="AU253" s="210" t="s">
        <v>86</v>
      </c>
      <c r="AV253" s="13" t="s">
        <v>84</v>
      </c>
      <c r="AW253" s="13" t="s">
        <v>32</v>
      </c>
      <c r="AX253" s="13" t="s">
        <v>76</v>
      </c>
      <c r="AY253" s="210" t="s">
        <v>133</v>
      </c>
    </row>
    <row r="254" spans="2:51" s="13" customFormat="1" ht="11.25">
      <c r="B254" s="200"/>
      <c r="C254" s="201"/>
      <c r="D254" s="202" t="s">
        <v>142</v>
      </c>
      <c r="E254" s="203" t="s">
        <v>1</v>
      </c>
      <c r="F254" s="204" t="s">
        <v>288</v>
      </c>
      <c r="G254" s="201"/>
      <c r="H254" s="203" t="s">
        <v>1</v>
      </c>
      <c r="I254" s="205"/>
      <c r="J254" s="201"/>
      <c r="K254" s="201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142</v>
      </c>
      <c r="AU254" s="210" t="s">
        <v>86</v>
      </c>
      <c r="AV254" s="13" t="s">
        <v>84</v>
      </c>
      <c r="AW254" s="13" t="s">
        <v>32</v>
      </c>
      <c r="AX254" s="13" t="s">
        <v>76</v>
      </c>
      <c r="AY254" s="210" t="s">
        <v>133</v>
      </c>
    </row>
    <row r="255" spans="2:51" s="14" customFormat="1" ht="11.25">
      <c r="B255" s="211"/>
      <c r="C255" s="212"/>
      <c r="D255" s="202" t="s">
        <v>142</v>
      </c>
      <c r="E255" s="213" t="s">
        <v>1</v>
      </c>
      <c r="F255" s="214" t="s">
        <v>814</v>
      </c>
      <c r="G255" s="212"/>
      <c r="H255" s="215">
        <v>10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142</v>
      </c>
      <c r="AU255" s="221" t="s">
        <v>86</v>
      </c>
      <c r="AV255" s="14" t="s">
        <v>86</v>
      </c>
      <c r="AW255" s="14" t="s">
        <v>32</v>
      </c>
      <c r="AX255" s="14" t="s">
        <v>76</v>
      </c>
      <c r="AY255" s="221" t="s">
        <v>133</v>
      </c>
    </row>
    <row r="256" spans="2:51" s="15" customFormat="1" ht="11.25">
      <c r="B256" s="222"/>
      <c r="C256" s="223"/>
      <c r="D256" s="202" t="s">
        <v>142</v>
      </c>
      <c r="E256" s="224" t="s">
        <v>1</v>
      </c>
      <c r="F256" s="225" t="s">
        <v>152</v>
      </c>
      <c r="G256" s="223"/>
      <c r="H256" s="226">
        <v>19.5</v>
      </c>
      <c r="I256" s="227"/>
      <c r="J256" s="223"/>
      <c r="K256" s="223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142</v>
      </c>
      <c r="AU256" s="232" t="s">
        <v>86</v>
      </c>
      <c r="AV256" s="15" t="s">
        <v>140</v>
      </c>
      <c r="AW256" s="15" t="s">
        <v>32</v>
      </c>
      <c r="AX256" s="15" t="s">
        <v>84</v>
      </c>
      <c r="AY256" s="232" t="s">
        <v>133</v>
      </c>
    </row>
    <row r="257" spans="1:65" s="2" customFormat="1" ht="24.2" customHeight="1">
      <c r="A257" s="35"/>
      <c r="B257" s="36"/>
      <c r="C257" s="187" t="s">
        <v>289</v>
      </c>
      <c r="D257" s="187" t="s">
        <v>135</v>
      </c>
      <c r="E257" s="188" t="s">
        <v>290</v>
      </c>
      <c r="F257" s="189" t="s">
        <v>291</v>
      </c>
      <c r="G257" s="190" t="s">
        <v>138</v>
      </c>
      <c r="H257" s="191">
        <v>4.8</v>
      </c>
      <c r="I257" s="192"/>
      <c r="J257" s="193">
        <f>ROUND(I257*H257,2)</f>
        <v>0</v>
      </c>
      <c r="K257" s="189" t="s">
        <v>139</v>
      </c>
      <c r="L257" s="40"/>
      <c r="M257" s="194" t="s">
        <v>1</v>
      </c>
      <c r="N257" s="195" t="s">
        <v>41</v>
      </c>
      <c r="O257" s="72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8" t="s">
        <v>140</v>
      </c>
      <c r="AT257" s="198" t="s">
        <v>135</v>
      </c>
      <c r="AU257" s="198" t="s">
        <v>86</v>
      </c>
      <c r="AY257" s="18" t="s">
        <v>133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8" t="s">
        <v>84</v>
      </c>
      <c r="BK257" s="199">
        <f>ROUND(I257*H257,2)</f>
        <v>0</v>
      </c>
      <c r="BL257" s="18" t="s">
        <v>140</v>
      </c>
      <c r="BM257" s="198" t="s">
        <v>877</v>
      </c>
    </row>
    <row r="258" spans="2:51" s="13" customFormat="1" ht="11.25">
      <c r="B258" s="200"/>
      <c r="C258" s="201"/>
      <c r="D258" s="202" t="s">
        <v>142</v>
      </c>
      <c r="E258" s="203" t="s">
        <v>1</v>
      </c>
      <c r="F258" s="204" t="s">
        <v>293</v>
      </c>
      <c r="G258" s="201"/>
      <c r="H258" s="203" t="s">
        <v>1</v>
      </c>
      <c r="I258" s="205"/>
      <c r="J258" s="201"/>
      <c r="K258" s="201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142</v>
      </c>
      <c r="AU258" s="210" t="s">
        <v>86</v>
      </c>
      <c r="AV258" s="13" t="s">
        <v>84</v>
      </c>
      <c r="AW258" s="13" t="s">
        <v>32</v>
      </c>
      <c r="AX258" s="13" t="s">
        <v>76</v>
      </c>
      <c r="AY258" s="210" t="s">
        <v>133</v>
      </c>
    </row>
    <row r="259" spans="2:51" s="13" customFormat="1" ht="11.25">
      <c r="B259" s="200"/>
      <c r="C259" s="201"/>
      <c r="D259" s="202" t="s">
        <v>142</v>
      </c>
      <c r="E259" s="203" t="s">
        <v>1</v>
      </c>
      <c r="F259" s="204" t="s">
        <v>294</v>
      </c>
      <c r="G259" s="201"/>
      <c r="H259" s="203" t="s">
        <v>1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142</v>
      </c>
      <c r="AU259" s="210" t="s">
        <v>86</v>
      </c>
      <c r="AV259" s="13" t="s">
        <v>84</v>
      </c>
      <c r="AW259" s="13" t="s">
        <v>32</v>
      </c>
      <c r="AX259" s="13" t="s">
        <v>76</v>
      </c>
      <c r="AY259" s="210" t="s">
        <v>133</v>
      </c>
    </row>
    <row r="260" spans="2:51" s="14" customFormat="1" ht="11.25">
      <c r="B260" s="211"/>
      <c r="C260" s="212"/>
      <c r="D260" s="202" t="s">
        <v>142</v>
      </c>
      <c r="E260" s="213" t="s">
        <v>1</v>
      </c>
      <c r="F260" s="214" t="s">
        <v>878</v>
      </c>
      <c r="G260" s="212"/>
      <c r="H260" s="215">
        <v>4.6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142</v>
      </c>
      <c r="AU260" s="221" t="s">
        <v>86</v>
      </c>
      <c r="AV260" s="14" t="s">
        <v>86</v>
      </c>
      <c r="AW260" s="14" t="s">
        <v>32</v>
      </c>
      <c r="AX260" s="14" t="s">
        <v>76</v>
      </c>
      <c r="AY260" s="221" t="s">
        <v>133</v>
      </c>
    </row>
    <row r="261" spans="2:51" s="14" customFormat="1" ht="11.25">
      <c r="B261" s="211"/>
      <c r="C261" s="212"/>
      <c r="D261" s="202" t="s">
        <v>142</v>
      </c>
      <c r="E261" s="213" t="s">
        <v>1</v>
      </c>
      <c r="F261" s="214" t="s">
        <v>879</v>
      </c>
      <c r="G261" s="212"/>
      <c r="H261" s="215">
        <v>0.4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142</v>
      </c>
      <c r="AU261" s="221" t="s">
        <v>86</v>
      </c>
      <c r="AV261" s="14" t="s">
        <v>86</v>
      </c>
      <c r="AW261" s="14" t="s">
        <v>32</v>
      </c>
      <c r="AX261" s="14" t="s">
        <v>76</v>
      </c>
      <c r="AY261" s="221" t="s">
        <v>133</v>
      </c>
    </row>
    <row r="262" spans="2:51" s="16" customFormat="1" ht="11.25">
      <c r="B262" s="233"/>
      <c r="C262" s="234"/>
      <c r="D262" s="202" t="s">
        <v>142</v>
      </c>
      <c r="E262" s="235" t="s">
        <v>1</v>
      </c>
      <c r="F262" s="236" t="s">
        <v>224</v>
      </c>
      <c r="G262" s="234"/>
      <c r="H262" s="237">
        <v>5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142</v>
      </c>
      <c r="AU262" s="243" t="s">
        <v>86</v>
      </c>
      <c r="AV262" s="16" t="s">
        <v>160</v>
      </c>
      <c r="AW262" s="16" t="s">
        <v>32</v>
      </c>
      <c r="AX262" s="16" t="s">
        <v>76</v>
      </c>
      <c r="AY262" s="243" t="s">
        <v>133</v>
      </c>
    </row>
    <row r="263" spans="2:51" s="13" customFormat="1" ht="11.25">
      <c r="B263" s="200"/>
      <c r="C263" s="201"/>
      <c r="D263" s="202" t="s">
        <v>142</v>
      </c>
      <c r="E263" s="203" t="s">
        <v>1</v>
      </c>
      <c r="F263" s="204" t="s">
        <v>296</v>
      </c>
      <c r="G263" s="201"/>
      <c r="H263" s="203" t="s">
        <v>1</v>
      </c>
      <c r="I263" s="205"/>
      <c r="J263" s="201"/>
      <c r="K263" s="201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142</v>
      </c>
      <c r="AU263" s="210" t="s">
        <v>86</v>
      </c>
      <c r="AV263" s="13" t="s">
        <v>84</v>
      </c>
      <c r="AW263" s="13" t="s">
        <v>32</v>
      </c>
      <c r="AX263" s="13" t="s">
        <v>76</v>
      </c>
      <c r="AY263" s="210" t="s">
        <v>133</v>
      </c>
    </row>
    <row r="264" spans="2:51" s="14" customFormat="1" ht="11.25">
      <c r="B264" s="211"/>
      <c r="C264" s="212"/>
      <c r="D264" s="202" t="s">
        <v>142</v>
      </c>
      <c r="E264" s="213" t="s">
        <v>1</v>
      </c>
      <c r="F264" s="214" t="s">
        <v>880</v>
      </c>
      <c r="G264" s="212"/>
      <c r="H264" s="215">
        <v>-0.201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142</v>
      </c>
      <c r="AU264" s="221" t="s">
        <v>86</v>
      </c>
      <c r="AV264" s="14" t="s">
        <v>86</v>
      </c>
      <c r="AW264" s="14" t="s">
        <v>32</v>
      </c>
      <c r="AX264" s="14" t="s">
        <v>76</v>
      </c>
      <c r="AY264" s="221" t="s">
        <v>133</v>
      </c>
    </row>
    <row r="265" spans="2:51" s="14" customFormat="1" ht="11.25">
      <c r="B265" s="211"/>
      <c r="C265" s="212"/>
      <c r="D265" s="202" t="s">
        <v>142</v>
      </c>
      <c r="E265" s="213" t="s">
        <v>1</v>
      </c>
      <c r="F265" s="214" t="s">
        <v>12</v>
      </c>
      <c r="G265" s="212"/>
      <c r="H265" s="215">
        <v>0.001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142</v>
      </c>
      <c r="AU265" s="221" t="s">
        <v>86</v>
      </c>
      <c r="AV265" s="14" t="s">
        <v>86</v>
      </c>
      <c r="AW265" s="14" t="s">
        <v>32</v>
      </c>
      <c r="AX265" s="14" t="s">
        <v>76</v>
      </c>
      <c r="AY265" s="221" t="s">
        <v>133</v>
      </c>
    </row>
    <row r="266" spans="2:51" s="15" customFormat="1" ht="11.25">
      <c r="B266" s="222"/>
      <c r="C266" s="223"/>
      <c r="D266" s="202" t="s">
        <v>142</v>
      </c>
      <c r="E266" s="224" t="s">
        <v>1</v>
      </c>
      <c r="F266" s="225" t="s">
        <v>152</v>
      </c>
      <c r="G266" s="223"/>
      <c r="H266" s="226">
        <v>4.800000000000001</v>
      </c>
      <c r="I266" s="227"/>
      <c r="J266" s="223"/>
      <c r="K266" s="223"/>
      <c r="L266" s="228"/>
      <c r="M266" s="229"/>
      <c r="N266" s="230"/>
      <c r="O266" s="230"/>
      <c r="P266" s="230"/>
      <c r="Q266" s="230"/>
      <c r="R266" s="230"/>
      <c r="S266" s="230"/>
      <c r="T266" s="231"/>
      <c r="AT266" s="232" t="s">
        <v>142</v>
      </c>
      <c r="AU266" s="232" t="s">
        <v>86</v>
      </c>
      <c r="AV266" s="15" t="s">
        <v>140</v>
      </c>
      <c r="AW266" s="15" t="s">
        <v>32</v>
      </c>
      <c r="AX266" s="15" t="s">
        <v>84</v>
      </c>
      <c r="AY266" s="232" t="s">
        <v>133</v>
      </c>
    </row>
    <row r="267" spans="1:65" s="2" customFormat="1" ht="14.45" customHeight="1">
      <c r="A267" s="35"/>
      <c r="B267" s="36"/>
      <c r="C267" s="244" t="s">
        <v>299</v>
      </c>
      <c r="D267" s="244" t="s">
        <v>300</v>
      </c>
      <c r="E267" s="245" t="s">
        <v>301</v>
      </c>
      <c r="F267" s="246" t="s">
        <v>302</v>
      </c>
      <c r="G267" s="247" t="s">
        <v>266</v>
      </c>
      <c r="H267" s="248">
        <v>9.6</v>
      </c>
      <c r="I267" s="249"/>
      <c r="J267" s="250">
        <f>ROUND(I267*H267,2)</f>
        <v>0</v>
      </c>
      <c r="K267" s="246" t="s">
        <v>139</v>
      </c>
      <c r="L267" s="251"/>
      <c r="M267" s="252" t="s">
        <v>1</v>
      </c>
      <c r="N267" s="253" t="s">
        <v>41</v>
      </c>
      <c r="O267" s="72"/>
      <c r="P267" s="196">
        <f>O267*H267</f>
        <v>0</v>
      </c>
      <c r="Q267" s="196">
        <v>1</v>
      </c>
      <c r="R267" s="196">
        <f>Q267*H267</f>
        <v>9.6</v>
      </c>
      <c r="S267" s="196">
        <v>0</v>
      </c>
      <c r="T267" s="19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8" t="s">
        <v>186</v>
      </c>
      <c r="AT267" s="198" t="s">
        <v>300</v>
      </c>
      <c r="AU267" s="198" t="s">
        <v>86</v>
      </c>
      <c r="AY267" s="18" t="s">
        <v>133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8" t="s">
        <v>84</v>
      </c>
      <c r="BK267" s="199">
        <f>ROUND(I267*H267,2)</f>
        <v>0</v>
      </c>
      <c r="BL267" s="18" t="s">
        <v>140</v>
      </c>
      <c r="BM267" s="198" t="s">
        <v>881</v>
      </c>
    </row>
    <row r="268" spans="2:51" s="13" customFormat="1" ht="11.25">
      <c r="B268" s="200"/>
      <c r="C268" s="201"/>
      <c r="D268" s="202" t="s">
        <v>142</v>
      </c>
      <c r="E268" s="203" t="s">
        <v>1</v>
      </c>
      <c r="F268" s="204" t="s">
        <v>304</v>
      </c>
      <c r="G268" s="201"/>
      <c r="H268" s="203" t="s">
        <v>1</v>
      </c>
      <c r="I268" s="205"/>
      <c r="J268" s="201"/>
      <c r="K268" s="201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142</v>
      </c>
      <c r="AU268" s="210" t="s">
        <v>86</v>
      </c>
      <c r="AV268" s="13" t="s">
        <v>84</v>
      </c>
      <c r="AW268" s="13" t="s">
        <v>32</v>
      </c>
      <c r="AX268" s="13" t="s">
        <v>76</v>
      </c>
      <c r="AY268" s="210" t="s">
        <v>133</v>
      </c>
    </row>
    <row r="269" spans="2:51" s="13" customFormat="1" ht="11.25">
      <c r="B269" s="200"/>
      <c r="C269" s="201"/>
      <c r="D269" s="202" t="s">
        <v>142</v>
      </c>
      <c r="E269" s="203" t="s">
        <v>1</v>
      </c>
      <c r="F269" s="204" t="s">
        <v>305</v>
      </c>
      <c r="G269" s="201"/>
      <c r="H269" s="203" t="s">
        <v>1</v>
      </c>
      <c r="I269" s="205"/>
      <c r="J269" s="201"/>
      <c r="K269" s="201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142</v>
      </c>
      <c r="AU269" s="210" t="s">
        <v>86</v>
      </c>
      <c r="AV269" s="13" t="s">
        <v>84</v>
      </c>
      <c r="AW269" s="13" t="s">
        <v>32</v>
      </c>
      <c r="AX269" s="13" t="s">
        <v>76</v>
      </c>
      <c r="AY269" s="210" t="s">
        <v>133</v>
      </c>
    </row>
    <row r="270" spans="2:51" s="14" customFormat="1" ht="11.25">
      <c r="B270" s="211"/>
      <c r="C270" s="212"/>
      <c r="D270" s="202" t="s">
        <v>142</v>
      </c>
      <c r="E270" s="213" t="s">
        <v>1</v>
      </c>
      <c r="F270" s="214" t="s">
        <v>882</v>
      </c>
      <c r="G270" s="212"/>
      <c r="H270" s="215">
        <v>9.6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142</v>
      </c>
      <c r="AU270" s="221" t="s">
        <v>86</v>
      </c>
      <c r="AV270" s="14" t="s">
        <v>86</v>
      </c>
      <c r="AW270" s="14" t="s">
        <v>32</v>
      </c>
      <c r="AX270" s="14" t="s">
        <v>84</v>
      </c>
      <c r="AY270" s="221" t="s">
        <v>133</v>
      </c>
    </row>
    <row r="271" spans="1:65" s="2" customFormat="1" ht="24.2" customHeight="1">
      <c r="A271" s="35"/>
      <c r="B271" s="36"/>
      <c r="C271" s="187" t="s">
        <v>307</v>
      </c>
      <c r="D271" s="187" t="s">
        <v>135</v>
      </c>
      <c r="E271" s="188" t="s">
        <v>308</v>
      </c>
      <c r="F271" s="189" t="s">
        <v>309</v>
      </c>
      <c r="G271" s="190" t="s">
        <v>207</v>
      </c>
      <c r="H271" s="191">
        <v>150</v>
      </c>
      <c r="I271" s="192"/>
      <c r="J271" s="193">
        <f>ROUND(I271*H271,2)</f>
        <v>0</v>
      </c>
      <c r="K271" s="189" t="s">
        <v>139</v>
      </c>
      <c r="L271" s="40"/>
      <c r="M271" s="194" t="s">
        <v>1</v>
      </c>
      <c r="N271" s="195" t="s">
        <v>41</v>
      </c>
      <c r="O271" s="72"/>
      <c r="P271" s="196">
        <f>O271*H271</f>
        <v>0</v>
      </c>
      <c r="Q271" s="196">
        <v>0</v>
      </c>
      <c r="R271" s="196">
        <f>Q271*H271</f>
        <v>0</v>
      </c>
      <c r="S271" s="196">
        <v>0</v>
      </c>
      <c r="T271" s="19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8" t="s">
        <v>140</v>
      </c>
      <c r="AT271" s="198" t="s">
        <v>135</v>
      </c>
      <c r="AU271" s="198" t="s">
        <v>86</v>
      </c>
      <c r="AY271" s="18" t="s">
        <v>133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8" t="s">
        <v>84</v>
      </c>
      <c r="BK271" s="199">
        <f>ROUND(I271*H271,2)</f>
        <v>0</v>
      </c>
      <c r="BL271" s="18" t="s">
        <v>140</v>
      </c>
      <c r="BM271" s="198" t="s">
        <v>883</v>
      </c>
    </row>
    <row r="272" spans="2:51" s="13" customFormat="1" ht="11.25">
      <c r="B272" s="200"/>
      <c r="C272" s="201"/>
      <c r="D272" s="202" t="s">
        <v>142</v>
      </c>
      <c r="E272" s="203" t="s">
        <v>1</v>
      </c>
      <c r="F272" s="204" t="s">
        <v>311</v>
      </c>
      <c r="G272" s="201"/>
      <c r="H272" s="203" t="s">
        <v>1</v>
      </c>
      <c r="I272" s="205"/>
      <c r="J272" s="201"/>
      <c r="K272" s="201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142</v>
      </c>
      <c r="AU272" s="210" t="s">
        <v>86</v>
      </c>
      <c r="AV272" s="13" t="s">
        <v>84</v>
      </c>
      <c r="AW272" s="13" t="s">
        <v>32</v>
      </c>
      <c r="AX272" s="13" t="s">
        <v>76</v>
      </c>
      <c r="AY272" s="210" t="s">
        <v>133</v>
      </c>
    </row>
    <row r="273" spans="2:51" s="14" customFormat="1" ht="11.25">
      <c r="B273" s="211"/>
      <c r="C273" s="212"/>
      <c r="D273" s="202" t="s">
        <v>142</v>
      </c>
      <c r="E273" s="213" t="s">
        <v>1</v>
      </c>
      <c r="F273" s="214" t="s">
        <v>884</v>
      </c>
      <c r="G273" s="212"/>
      <c r="H273" s="215">
        <v>150</v>
      </c>
      <c r="I273" s="216"/>
      <c r="J273" s="212"/>
      <c r="K273" s="212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142</v>
      </c>
      <c r="AU273" s="221" t="s">
        <v>86</v>
      </c>
      <c r="AV273" s="14" t="s">
        <v>86</v>
      </c>
      <c r="AW273" s="14" t="s">
        <v>32</v>
      </c>
      <c r="AX273" s="14" t="s">
        <v>84</v>
      </c>
      <c r="AY273" s="221" t="s">
        <v>133</v>
      </c>
    </row>
    <row r="274" spans="1:65" s="2" customFormat="1" ht="24.2" customHeight="1">
      <c r="A274" s="35"/>
      <c r="B274" s="36"/>
      <c r="C274" s="187" t="s">
        <v>313</v>
      </c>
      <c r="D274" s="187" t="s">
        <v>135</v>
      </c>
      <c r="E274" s="188" t="s">
        <v>314</v>
      </c>
      <c r="F274" s="189" t="s">
        <v>315</v>
      </c>
      <c r="G274" s="190" t="s">
        <v>207</v>
      </c>
      <c r="H274" s="191">
        <v>400</v>
      </c>
      <c r="I274" s="192"/>
      <c r="J274" s="193">
        <f>ROUND(I274*H274,2)</f>
        <v>0</v>
      </c>
      <c r="K274" s="189" t="s">
        <v>139</v>
      </c>
      <c r="L274" s="40"/>
      <c r="M274" s="194" t="s">
        <v>1</v>
      </c>
      <c r="N274" s="195" t="s">
        <v>41</v>
      </c>
      <c r="O274" s="72"/>
      <c r="P274" s="196">
        <f>O274*H274</f>
        <v>0</v>
      </c>
      <c r="Q274" s="196">
        <v>0</v>
      </c>
      <c r="R274" s="196">
        <f>Q274*H274</f>
        <v>0</v>
      </c>
      <c r="S274" s="196">
        <v>0</v>
      </c>
      <c r="T274" s="19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8" t="s">
        <v>140</v>
      </c>
      <c r="AT274" s="198" t="s">
        <v>135</v>
      </c>
      <c r="AU274" s="198" t="s">
        <v>86</v>
      </c>
      <c r="AY274" s="18" t="s">
        <v>133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8" t="s">
        <v>84</v>
      </c>
      <c r="BK274" s="199">
        <f>ROUND(I274*H274,2)</f>
        <v>0</v>
      </c>
      <c r="BL274" s="18" t="s">
        <v>140</v>
      </c>
      <c r="BM274" s="198" t="s">
        <v>885</v>
      </c>
    </row>
    <row r="275" spans="1:65" s="2" customFormat="1" ht="24.2" customHeight="1">
      <c r="A275" s="35"/>
      <c r="B275" s="36"/>
      <c r="C275" s="187" t="s">
        <v>317</v>
      </c>
      <c r="D275" s="187" t="s">
        <v>135</v>
      </c>
      <c r="E275" s="188" t="s">
        <v>318</v>
      </c>
      <c r="F275" s="189" t="s">
        <v>319</v>
      </c>
      <c r="G275" s="190" t="s">
        <v>207</v>
      </c>
      <c r="H275" s="191">
        <v>150</v>
      </c>
      <c r="I275" s="192"/>
      <c r="J275" s="193">
        <f>ROUND(I275*H275,2)</f>
        <v>0</v>
      </c>
      <c r="K275" s="189" t="s">
        <v>139</v>
      </c>
      <c r="L275" s="40"/>
      <c r="M275" s="194" t="s">
        <v>1</v>
      </c>
      <c r="N275" s="195" t="s">
        <v>41</v>
      </c>
      <c r="O275" s="72"/>
      <c r="P275" s="196">
        <f>O275*H275</f>
        <v>0</v>
      </c>
      <c r="Q275" s="196">
        <v>0</v>
      </c>
      <c r="R275" s="196">
        <f>Q275*H275</f>
        <v>0</v>
      </c>
      <c r="S275" s="196">
        <v>0</v>
      </c>
      <c r="T275" s="19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8" t="s">
        <v>140</v>
      </c>
      <c r="AT275" s="198" t="s">
        <v>135</v>
      </c>
      <c r="AU275" s="198" t="s">
        <v>86</v>
      </c>
      <c r="AY275" s="18" t="s">
        <v>133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8" t="s">
        <v>84</v>
      </c>
      <c r="BK275" s="199">
        <f>ROUND(I275*H275,2)</f>
        <v>0</v>
      </c>
      <c r="BL275" s="18" t="s">
        <v>140</v>
      </c>
      <c r="BM275" s="198" t="s">
        <v>886</v>
      </c>
    </row>
    <row r="276" spans="2:51" s="13" customFormat="1" ht="11.25">
      <c r="B276" s="200"/>
      <c r="C276" s="201"/>
      <c r="D276" s="202" t="s">
        <v>142</v>
      </c>
      <c r="E276" s="203" t="s">
        <v>1</v>
      </c>
      <c r="F276" s="204" t="s">
        <v>321</v>
      </c>
      <c r="G276" s="201"/>
      <c r="H276" s="203" t="s">
        <v>1</v>
      </c>
      <c r="I276" s="205"/>
      <c r="J276" s="201"/>
      <c r="K276" s="201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142</v>
      </c>
      <c r="AU276" s="210" t="s">
        <v>86</v>
      </c>
      <c r="AV276" s="13" t="s">
        <v>84</v>
      </c>
      <c r="AW276" s="13" t="s">
        <v>32</v>
      </c>
      <c r="AX276" s="13" t="s">
        <v>76</v>
      </c>
      <c r="AY276" s="210" t="s">
        <v>133</v>
      </c>
    </row>
    <row r="277" spans="2:51" s="14" customFormat="1" ht="11.25">
      <c r="B277" s="211"/>
      <c r="C277" s="212"/>
      <c r="D277" s="202" t="s">
        <v>142</v>
      </c>
      <c r="E277" s="213" t="s">
        <v>1</v>
      </c>
      <c r="F277" s="214" t="s">
        <v>884</v>
      </c>
      <c r="G277" s="212"/>
      <c r="H277" s="215">
        <v>150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142</v>
      </c>
      <c r="AU277" s="221" t="s">
        <v>86</v>
      </c>
      <c r="AV277" s="14" t="s">
        <v>86</v>
      </c>
      <c r="AW277" s="14" t="s">
        <v>32</v>
      </c>
      <c r="AX277" s="14" t="s">
        <v>84</v>
      </c>
      <c r="AY277" s="221" t="s">
        <v>133</v>
      </c>
    </row>
    <row r="278" spans="1:65" s="2" customFormat="1" ht="14.45" customHeight="1">
      <c r="A278" s="35"/>
      <c r="B278" s="36"/>
      <c r="C278" s="244" t="s">
        <v>322</v>
      </c>
      <c r="D278" s="244" t="s">
        <v>300</v>
      </c>
      <c r="E278" s="245" t="s">
        <v>323</v>
      </c>
      <c r="F278" s="246" t="s">
        <v>324</v>
      </c>
      <c r="G278" s="247" t="s">
        <v>266</v>
      </c>
      <c r="H278" s="248">
        <v>22.5</v>
      </c>
      <c r="I278" s="249"/>
      <c r="J278" s="250">
        <f>ROUND(I278*H278,2)</f>
        <v>0</v>
      </c>
      <c r="K278" s="246" t="s">
        <v>139</v>
      </c>
      <c r="L278" s="251"/>
      <c r="M278" s="252" t="s">
        <v>1</v>
      </c>
      <c r="N278" s="253" t="s">
        <v>41</v>
      </c>
      <c r="O278" s="72"/>
      <c r="P278" s="196">
        <f>O278*H278</f>
        <v>0</v>
      </c>
      <c r="Q278" s="196">
        <v>1</v>
      </c>
      <c r="R278" s="196">
        <f>Q278*H278</f>
        <v>22.5</v>
      </c>
      <c r="S278" s="196">
        <v>0</v>
      </c>
      <c r="T278" s="19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8" t="s">
        <v>186</v>
      </c>
      <c r="AT278" s="198" t="s">
        <v>300</v>
      </c>
      <c r="AU278" s="198" t="s">
        <v>86</v>
      </c>
      <c r="AY278" s="18" t="s">
        <v>133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8" t="s">
        <v>84</v>
      </c>
      <c r="BK278" s="199">
        <f>ROUND(I278*H278,2)</f>
        <v>0</v>
      </c>
      <c r="BL278" s="18" t="s">
        <v>140</v>
      </c>
      <c r="BM278" s="198" t="s">
        <v>887</v>
      </c>
    </row>
    <row r="279" spans="2:51" s="13" customFormat="1" ht="11.25">
      <c r="B279" s="200"/>
      <c r="C279" s="201"/>
      <c r="D279" s="202" t="s">
        <v>142</v>
      </c>
      <c r="E279" s="203" t="s">
        <v>1</v>
      </c>
      <c r="F279" s="204" t="s">
        <v>326</v>
      </c>
      <c r="G279" s="201"/>
      <c r="H279" s="203" t="s">
        <v>1</v>
      </c>
      <c r="I279" s="205"/>
      <c r="J279" s="201"/>
      <c r="K279" s="201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142</v>
      </c>
      <c r="AU279" s="210" t="s">
        <v>86</v>
      </c>
      <c r="AV279" s="13" t="s">
        <v>84</v>
      </c>
      <c r="AW279" s="13" t="s">
        <v>32</v>
      </c>
      <c r="AX279" s="13" t="s">
        <v>76</v>
      </c>
      <c r="AY279" s="210" t="s">
        <v>133</v>
      </c>
    </row>
    <row r="280" spans="2:51" s="13" customFormat="1" ht="11.25">
      <c r="B280" s="200"/>
      <c r="C280" s="201"/>
      <c r="D280" s="202" t="s">
        <v>142</v>
      </c>
      <c r="E280" s="203" t="s">
        <v>1</v>
      </c>
      <c r="F280" s="204" t="s">
        <v>327</v>
      </c>
      <c r="G280" s="201"/>
      <c r="H280" s="203" t="s">
        <v>1</v>
      </c>
      <c r="I280" s="205"/>
      <c r="J280" s="201"/>
      <c r="K280" s="201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142</v>
      </c>
      <c r="AU280" s="210" t="s">
        <v>86</v>
      </c>
      <c r="AV280" s="13" t="s">
        <v>84</v>
      </c>
      <c r="AW280" s="13" t="s">
        <v>32</v>
      </c>
      <c r="AX280" s="13" t="s">
        <v>76</v>
      </c>
      <c r="AY280" s="210" t="s">
        <v>133</v>
      </c>
    </row>
    <row r="281" spans="2:51" s="14" customFormat="1" ht="11.25">
      <c r="B281" s="211"/>
      <c r="C281" s="212"/>
      <c r="D281" s="202" t="s">
        <v>142</v>
      </c>
      <c r="E281" s="213" t="s">
        <v>1</v>
      </c>
      <c r="F281" s="214" t="s">
        <v>888</v>
      </c>
      <c r="G281" s="212"/>
      <c r="H281" s="215">
        <v>22.5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142</v>
      </c>
      <c r="AU281" s="221" t="s">
        <v>86</v>
      </c>
      <c r="AV281" s="14" t="s">
        <v>86</v>
      </c>
      <c r="AW281" s="14" t="s">
        <v>32</v>
      </c>
      <c r="AX281" s="14" t="s">
        <v>84</v>
      </c>
      <c r="AY281" s="221" t="s">
        <v>133</v>
      </c>
    </row>
    <row r="282" spans="1:65" s="2" customFormat="1" ht="24.2" customHeight="1">
      <c r="A282" s="35"/>
      <c r="B282" s="36"/>
      <c r="C282" s="187" t="s">
        <v>329</v>
      </c>
      <c r="D282" s="187" t="s">
        <v>135</v>
      </c>
      <c r="E282" s="188" t="s">
        <v>330</v>
      </c>
      <c r="F282" s="189" t="s">
        <v>331</v>
      </c>
      <c r="G282" s="190" t="s">
        <v>207</v>
      </c>
      <c r="H282" s="191">
        <v>150</v>
      </c>
      <c r="I282" s="192"/>
      <c r="J282" s="193">
        <f>ROUND(I282*H282,2)</f>
        <v>0</v>
      </c>
      <c r="K282" s="189" t="s">
        <v>139</v>
      </c>
      <c r="L282" s="40"/>
      <c r="M282" s="194" t="s">
        <v>1</v>
      </c>
      <c r="N282" s="195" t="s">
        <v>41</v>
      </c>
      <c r="O282" s="72"/>
      <c r="P282" s="196">
        <f>O282*H282</f>
        <v>0</v>
      </c>
      <c r="Q282" s="196">
        <v>0</v>
      </c>
      <c r="R282" s="196">
        <f>Q282*H282</f>
        <v>0</v>
      </c>
      <c r="S282" s="196">
        <v>0</v>
      </c>
      <c r="T282" s="19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8" t="s">
        <v>140</v>
      </c>
      <c r="AT282" s="198" t="s">
        <v>135</v>
      </c>
      <c r="AU282" s="198" t="s">
        <v>86</v>
      </c>
      <c r="AY282" s="18" t="s">
        <v>133</v>
      </c>
      <c r="BE282" s="199">
        <f>IF(N282="základní",J282,0)</f>
        <v>0</v>
      </c>
      <c r="BF282" s="199">
        <f>IF(N282="snížená",J282,0)</f>
        <v>0</v>
      </c>
      <c r="BG282" s="199">
        <f>IF(N282="zákl. přenesená",J282,0)</f>
        <v>0</v>
      </c>
      <c r="BH282" s="199">
        <f>IF(N282="sníž. přenesená",J282,0)</f>
        <v>0</v>
      </c>
      <c r="BI282" s="199">
        <f>IF(N282="nulová",J282,0)</f>
        <v>0</v>
      </c>
      <c r="BJ282" s="18" t="s">
        <v>84</v>
      </c>
      <c r="BK282" s="199">
        <f>ROUND(I282*H282,2)</f>
        <v>0</v>
      </c>
      <c r="BL282" s="18" t="s">
        <v>140</v>
      </c>
      <c r="BM282" s="198" t="s">
        <v>889</v>
      </c>
    </row>
    <row r="283" spans="2:51" s="13" customFormat="1" ht="11.25">
      <c r="B283" s="200"/>
      <c r="C283" s="201"/>
      <c r="D283" s="202" t="s">
        <v>142</v>
      </c>
      <c r="E283" s="203" t="s">
        <v>1</v>
      </c>
      <c r="F283" s="204" t="s">
        <v>333</v>
      </c>
      <c r="G283" s="201"/>
      <c r="H283" s="203" t="s">
        <v>1</v>
      </c>
      <c r="I283" s="205"/>
      <c r="J283" s="201"/>
      <c r="K283" s="201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142</v>
      </c>
      <c r="AU283" s="210" t="s">
        <v>86</v>
      </c>
      <c r="AV283" s="13" t="s">
        <v>84</v>
      </c>
      <c r="AW283" s="13" t="s">
        <v>32</v>
      </c>
      <c r="AX283" s="13" t="s">
        <v>76</v>
      </c>
      <c r="AY283" s="210" t="s">
        <v>133</v>
      </c>
    </row>
    <row r="284" spans="2:51" s="14" customFormat="1" ht="11.25">
      <c r="B284" s="211"/>
      <c r="C284" s="212"/>
      <c r="D284" s="202" t="s">
        <v>142</v>
      </c>
      <c r="E284" s="213" t="s">
        <v>1</v>
      </c>
      <c r="F284" s="214" t="s">
        <v>884</v>
      </c>
      <c r="G284" s="212"/>
      <c r="H284" s="215">
        <v>150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142</v>
      </c>
      <c r="AU284" s="221" t="s">
        <v>86</v>
      </c>
      <c r="AV284" s="14" t="s">
        <v>86</v>
      </c>
      <c r="AW284" s="14" t="s">
        <v>32</v>
      </c>
      <c r="AX284" s="14" t="s">
        <v>84</v>
      </c>
      <c r="AY284" s="221" t="s">
        <v>133</v>
      </c>
    </row>
    <row r="285" spans="1:65" s="2" customFormat="1" ht="14.45" customHeight="1">
      <c r="A285" s="35"/>
      <c r="B285" s="36"/>
      <c r="C285" s="244" t="s">
        <v>334</v>
      </c>
      <c r="D285" s="244" t="s">
        <v>300</v>
      </c>
      <c r="E285" s="245" t="s">
        <v>335</v>
      </c>
      <c r="F285" s="246" t="s">
        <v>336</v>
      </c>
      <c r="G285" s="247" t="s">
        <v>337</v>
      </c>
      <c r="H285" s="248">
        <v>3.5</v>
      </c>
      <c r="I285" s="249"/>
      <c r="J285" s="250">
        <f>ROUND(I285*H285,2)</f>
        <v>0</v>
      </c>
      <c r="K285" s="246" t="s">
        <v>139</v>
      </c>
      <c r="L285" s="251"/>
      <c r="M285" s="252" t="s">
        <v>1</v>
      </c>
      <c r="N285" s="253" t="s">
        <v>41</v>
      </c>
      <c r="O285" s="72"/>
      <c r="P285" s="196">
        <f>O285*H285</f>
        <v>0</v>
      </c>
      <c r="Q285" s="196">
        <v>0.001</v>
      </c>
      <c r="R285" s="196">
        <f>Q285*H285</f>
        <v>0.0035</v>
      </c>
      <c r="S285" s="196">
        <v>0</v>
      </c>
      <c r="T285" s="19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8" t="s">
        <v>186</v>
      </c>
      <c r="AT285" s="198" t="s">
        <v>300</v>
      </c>
      <c r="AU285" s="198" t="s">
        <v>86</v>
      </c>
      <c r="AY285" s="18" t="s">
        <v>133</v>
      </c>
      <c r="BE285" s="199">
        <f>IF(N285="základní",J285,0)</f>
        <v>0</v>
      </c>
      <c r="BF285" s="199">
        <f>IF(N285="snížená",J285,0)</f>
        <v>0</v>
      </c>
      <c r="BG285" s="199">
        <f>IF(N285="zákl. přenesená",J285,0)</f>
        <v>0</v>
      </c>
      <c r="BH285" s="199">
        <f>IF(N285="sníž. přenesená",J285,0)</f>
        <v>0</v>
      </c>
      <c r="BI285" s="199">
        <f>IF(N285="nulová",J285,0)</f>
        <v>0</v>
      </c>
      <c r="BJ285" s="18" t="s">
        <v>84</v>
      </c>
      <c r="BK285" s="199">
        <f>ROUND(I285*H285,2)</f>
        <v>0</v>
      </c>
      <c r="BL285" s="18" t="s">
        <v>140</v>
      </c>
      <c r="BM285" s="198" t="s">
        <v>890</v>
      </c>
    </row>
    <row r="286" spans="2:51" s="13" customFormat="1" ht="11.25">
      <c r="B286" s="200"/>
      <c r="C286" s="201"/>
      <c r="D286" s="202" t="s">
        <v>142</v>
      </c>
      <c r="E286" s="203" t="s">
        <v>1</v>
      </c>
      <c r="F286" s="204" t="s">
        <v>339</v>
      </c>
      <c r="G286" s="201"/>
      <c r="H286" s="203" t="s">
        <v>1</v>
      </c>
      <c r="I286" s="205"/>
      <c r="J286" s="201"/>
      <c r="K286" s="201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142</v>
      </c>
      <c r="AU286" s="210" t="s">
        <v>86</v>
      </c>
      <c r="AV286" s="13" t="s">
        <v>84</v>
      </c>
      <c r="AW286" s="13" t="s">
        <v>32</v>
      </c>
      <c r="AX286" s="13" t="s">
        <v>76</v>
      </c>
      <c r="AY286" s="210" t="s">
        <v>133</v>
      </c>
    </row>
    <row r="287" spans="2:51" s="13" customFormat="1" ht="11.25">
      <c r="B287" s="200"/>
      <c r="C287" s="201"/>
      <c r="D287" s="202" t="s">
        <v>142</v>
      </c>
      <c r="E287" s="203" t="s">
        <v>1</v>
      </c>
      <c r="F287" s="204" t="s">
        <v>340</v>
      </c>
      <c r="G287" s="201"/>
      <c r="H287" s="203" t="s">
        <v>1</v>
      </c>
      <c r="I287" s="205"/>
      <c r="J287" s="201"/>
      <c r="K287" s="201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142</v>
      </c>
      <c r="AU287" s="210" t="s">
        <v>86</v>
      </c>
      <c r="AV287" s="13" t="s">
        <v>84</v>
      </c>
      <c r="AW287" s="13" t="s">
        <v>32</v>
      </c>
      <c r="AX287" s="13" t="s">
        <v>76</v>
      </c>
      <c r="AY287" s="210" t="s">
        <v>133</v>
      </c>
    </row>
    <row r="288" spans="2:51" s="14" customFormat="1" ht="11.25">
      <c r="B288" s="211"/>
      <c r="C288" s="212"/>
      <c r="D288" s="202" t="s">
        <v>142</v>
      </c>
      <c r="E288" s="213" t="s">
        <v>1</v>
      </c>
      <c r="F288" s="214" t="s">
        <v>891</v>
      </c>
      <c r="G288" s="212"/>
      <c r="H288" s="215">
        <v>3.5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142</v>
      </c>
      <c r="AU288" s="221" t="s">
        <v>86</v>
      </c>
      <c r="AV288" s="14" t="s">
        <v>86</v>
      </c>
      <c r="AW288" s="14" t="s">
        <v>32</v>
      </c>
      <c r="AX288" s="14" t="s">
        <v>84</v>
      </c>
      <c r="AY288" s="221" t="s">
        <v>133</v>
      </c>
    </row>
    <row r="289" spans="1:65" s="2" customFormat="1" ht="14.45" customHeight="1">
      <c r="A289" s="35"/>
      <c r="B289" s="36"/>
      <c r="C289" s="187" t="s">
        <v>342</v>
      </c>
      <c r="D289" s="187" t="s">
        <v>135</v>
      </c>
      <c r="E289" s="188" t="s">
        <v>343</v>
      </c>
      <c r="F289" s="189" t="s">
        <v>344</v>
      </c>
      <c r="G289" s="190" t="s">
        <v>138</v>
      </c>
      <c r="H289" s="191">
        <v>1.5</v>
      </c>
      <c r="I289" s="192"/>
      <c r="J289" s="193">
        <f>ROUND(I289*H289,2)</f>
        <v>0</v>
      </c>
      <c r="K289" s="189" t="s">
        <v>139</v>
      </c>
      <c r="L289" s="40"/>
      <c r="M289" s="194" t="s">
        <v>1</v>
      </c>
      <c r="N289" s="195" t="s">
        <v>41</v>
      </c>
      <c r="O289" s="72"/>
      <c r="P289" s="196">
        <f>O289*H289</f>
        <v>0</v>
      </c>
      <c r="Q289" s="196">
        <v>0</v>
      </c>
      <c r="R289" s="196">
        <f>Q289*H289</f>
        <v>0</v>
      </c>
      <c r="S289" s="196">
        <v>0</v>
      </c>
      <c r="T289" s="19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8" t="s">
        <v>140</v>
      </c>
      <c r="AT289" s="198" t="s">
        <v>135</v>
      </c>
      <c r="AU289" s="198" t="s">
        <v>86</v>
      </c>
      <c r="AY289" s="18" t="s">
        <v>133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8" t="s">
        <v>84</v>
      </c>
      <c r="BK289" s="199">
        <f>ROUND(I289*H289,2)</f>
        <v>0</v>
      </c>
      <c r="BL289" s="18" t="s">
        <v>140</v>
      </c>
      <c r="BM289" s="198" t="s">
        <v>892</v>
      </c>
    </row>
    <row r="290" spans="2:51" s="13" customFormat="1" ht="11.25">
      <c r="B290" s="200"/>
      <c r="C290" s="201"/>
      <c r="D290" s="202" t="s">
        <v>142</v>
      </c>
      <c r="E290" s="203" t="s">
        <v>1</v>
      </c>
      <c r="F290" s="204" t="s">
        <v>346</v>
      </c>
      <c r="G290" s="201"/>
      <c r="H290" s="203" t="s">
        <v>1</v>
      </c>
      <c r="I290" s="205"/>
      <c r="J290" s="201"/>
      <c r="K290" s="201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142</v>
      </c>
      <c r="AU290" s="210" t="s">
        <v>86</v>
      </c>
      <c r="AV290" s="13" t="s">
        <v>84</v>
      </c>
      <c r="AW290" s="13" t="s">
        <v>32</v>
      </c>
      <c r="AX290" s="13" t="s">
        <v>76</v>
      </c>
      <c r="AY290" s="210" t="s">
        <v>133</v>
      </c>
    </row>
    <row r="291" spans="2:51" s="14" customFormat="1" ht="11.25">
      <c r="B291" s="211"/>
      <c r="C291" s="212"/>
      <c r="D291" s="202" t="s">
        <v>142</v>
      </c>
      <c r="E291" s="213" t="s">
        <v>1</v>
      </c>
      <c r="F291" s="214" t="s">
        <v>893</v>
      </c>
      <c r="G291" s="212"/>
      <c r="H291" s="215">
        <v>1.5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142</v>
      </c>
      <c r="AU291" s="221" t="s">
        <v>86</v>
      </c>
      <c r="AV291" s="14" t="s">
        <v>86</v>
      </c>
      <c r="AW291" s="14" t="s">
        <v>32</v>
      </c>
      <c r="AX291" s="14" t="s">
        <v>84</v>
      </c>
      <c r="AY291" s="221" t="s">
        <v>133</v>
      </c>
    </row>
    <row r="292" spans="1:65" s="2" customFormat="1" ht="14.45" customHeight="1">
      <c r="A292" s="35"/>
      <c r="B292" s="36"/>
      <c r="C292" s="187" t="s">
        <v>348</v>
      </c>
      <c r="D292" s="187" t="s">
        <v>135</v>
      </c>
      <c r="E292" s="188" t="s">
        <v>349</v>
      </c>
      <c r="F292" s="189" t="s">
        <v>350</v>
      </c>
      <c r="G292" s="190" t="s">
        <v>138</v>
      </c>
      <c r="H292" s="191">
        <v>1.5</v>
      </c>
      <c r="I292" s="192"/>
      <c r="J292" s="193">
        <f>ROUND(I292*H292,2)</f>
        <v>0</v>
      </c>
      <c r="K292" s="189" t="s">
        <v>139</v>
      </c>
      <c r="L292" s="40"/>
      <c r="M292" s="194" t="s">
        <v>1</v>
      </c>
      <c r="N292" s="195" t="s">
        <v>41</v>
      </c>
      <c r="O292" s="72"/>
      <c r="P292" s="196">
        <f>O292*H292</f>
        <v>0</v>
      </c>
      <c r="Q292" s="196">
        <v>0</v>
      </c>
      <c r="R292" s="196">
        <f>Q292*H292</f>
        <v>0</v>
      </c>
      <c r="S292" s="196">
        <v>0</v>
      </c>
      <c r="T292" s="19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8" t="s">
        <v>140</v>
      </c>
      <c r="AT292" s="198" t="s">
        <v>135</v>
      </c>
      <c r="AU292" s="198" t="s">
        <v>86</v>
      </c>
      <c r="AY292" s="18" t="s">
        <v>133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8" t="s">
        <v>84</v>
      </c>
      <c r="BK292" s="199">
        <f>ROUND(I292*H292,2)</f>
        <v>0</v>
      </c>
      <c r="BL292" s="18" t="s">
        <v>140</v>
      </c>
      <c r="BM292" s="198" t="s">
        <v>894</v>
      </c>
    </row>
    <row r="293" spans="1:65" s="2" customFormat="1" ht="24.2" customHeight="1">
      <c r="A293" s="35"/>
      <c r="B293" s="36"/>
      <c r="C293" s="187" t="s">
        <v>352</v>
      </c>
      <c r="D293" s="187" t="s">
        <v>135</v>
      </c>
      <c r="E293" s="188" t="s">
        <v>353</v>
      </c>
      <c r="F293" s="189" t="s">
        <v>354</v>
      </c>
      <c r="G293" s="190" t="s">
        <v>138</v>
      </c>
      <c r="H293" s="191">
        <v>6</v>
      </c>
      <c r="I293" s="192"/>
      <c r="J293" s="193">
        <f>ROUND(I293*H293,2)</f>
        <v>0</v>
      </c>
      <c r="K293" s="189" t="s">
        <v>139</v>
      </c>
      <c r="L293" s="40"/>
      <c r="M293" s="194" t="s">
        <v>1</v>
      </c>
      <c r="N293" s="195" t="s">
        <v>41</v>
      </c>
      <c r="O293" s="72"/>
      <c r="P293" s="196">
        <f>O293*H293</f>
        <v>0</v>
      </c>
      <c r="Q293" s="196">
        <v>0</v>
      </c>
      <c r="R293" s="196">
        <f>Q293*H293</f>
        <v>0</v>
      </c>
      <c r="S293" s="196">
        <v>0</v>
      </c>
      <c r="T293" s="19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8" t="s">
        <v>140</v>
      </c>
      <c r="AT293" s="198" t="s">
        <v>135</v>
      </c>
      <c r="AU293" s="198" t="s">
        <v>86</v>
      </c>
      <c r="AY293" s="18" t="s">
        <v>133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84</v>
      </c>
      <c r="BK293" s="199">
        <f>ROUND(I293*H293,2)</f>
        <v>0</v>
      </c>
      <c r="BL293" s="18" t="s">
        <v>140</v>
      </c>
      <c r="BM293" s="198" t="s">
        <v>895</v>
      </c>
    </row>
    <row r="294" spans="2:51" s="13" customFormat="1" ht="11.25">
      <c r="B294" s="200"/>
      <c r="C294" s="201"/>
      <c r="D294" s="202" t="s">
        <v>142</v>
      </c>
      <c r="E294" s="203" t="s">
        <v>1</v>
      </c>
      <c r="F294" s="204" t="s">
        <v>356</v>
      </c>
      <c r="G294" s="201"/>
      <c r="H294" s="203" t="s">
        <v>1</v>
      </c>
      <c r="I294" s="205"/>
      <c r="J294" s="201"/>
      <c r="K294" s="201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142</v>
      </c>
      <c r="AU294" s="210" t="s">
        <v>86</v>
      </c>
      <c r="AV294" s="13" t="s">
        <v>84</v>
      </c>
      <c r="AW294" s="13" t="s">
        <v>32</v>
      </c>
      <c r="AX294" s="13" t="s">
        <v>76</v>
      </c>
      <c r="AY294" s="210" t="s">
        <v>133</v>
      </c>
    </row>
    <row r="295" spans="2:51" s="14" customFormat="1" ht="11.25">
      <c r="B295" s="211"/>
      <c r="C295" s="212"/>
      <c r="D295" s="202" t="s">
        <v>142</v>
      </c>
      <c r="E295" s="213" t="s">
        <v>1</v>
      </c>
      <c r="F295" s="214" t="s">
        <v>896</v>
      </c>
      <c r="G295" s="212"/>
      <c r="H295" s="215">
        <v>6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142</v>
      </c>
      <c r="AU295" s="221" t="s">
        <v>86</v>
      </c>
      <c r="AV295" s="14" t="s">
        <v>86</v>
      </c>
      <c r="AW295" s="14" t="s">
        <v>32</v>
      </c>
      <c r="AX295" s="14" t="s">
        <v>84</v>
      </c>
      <c r="AY295" s="221" t="s">
        <v>133</v>
      </c>
    </row>
    <row r="296" spans="2:63" s="12" customFormat="1" ht="22.9" customHeight="1">
      <c r="B296" s="171"/>
      <c r="C296" s="172"/>
      <c r="D296" s="173" t="s">
        <v>75</v>
      </c>
      <c r="E296" s="185" t="s">
        <v>7</v>
      </c>
      <c r="F296" s="185" t="s">
        <v>378</v>
      </c>
      <c r="G296" s="172"/>
      <c r="H296" s="172"/>
      <c r="I296" s="175"/>
      <c r="J296" s="186">
        <f>BK296</f>
        <v>0</v>
      </c>
      <c r="K296" s="172"/>
      <c r="L296" s="177"/>
      <c r="M296" s="178"/>
      <c r="N296" s="179"/>
      <c r="O296" s="179"/>
      <c r="P296" s="180">
        <f>SUM(P297:P306)</f>
        <v>0</v>
      </c>
      <c r="Q296" s="179"/>
      <c r="R296" s="180">
        <f>SUM(R297:R306)</f>
        <v>84.6099</v>
      </c>
      <c r="S296" s="179"/>
      <c r="T296" s="181">
        <f>SUM(T297:T306)</f>
        <v>0</v>
      </c>
      <c r="AR296" s="182" t="s">
        <v>84</v>
      </c>
      <c r="AT296" s="183" t="s">
        <v>75</v>
      </c>
      <c r="AU296" s="183" t="s">
        <v>84</v>
      </c>
      <c r="AY296" s="182" t="s">
        <v>133</v>
      </c>
      <c r="BK296" s="184">
        <f>SUM(BK297:BK306)</f>
        <v>0</v>
      </c>
    </row>
    <row r="297" spans="1:65" s="2" customFormat="1" ht="37.9" customHeight="1">
      <c r="A297" s="35"/>
      <c r="B297" s="36"/>
      <c r="C297" s="187" t="s">
        <v>359</v>
      </c>
      <c r="D297" s="187" t="s">
        <v>135</v>
      </c>
      <c r="E297" s="188" t="s">
        <v>897</v>
      </c>
      <c r="F297" s="189" t="s">
        <v>898</v>
      </c>
      <c r="G297" s="190" t="s">
        <v>382</v>
      </c>
      <c r="H297" s="191">
        <v>90</v>
      </c>
      <c r="I297" s="192"/>
      <c r="J297" s="193">
        <f>ROUND(I297*H297,2)</f>
        <v>0</v>
      </c>
      <c r="K297" s="189" t="s">
        <v>139</v>
      </c>
      <c r="L297" s="40"/>
      <c r="M297" s="194" t="s">
        <v>1</v>
      </c>
      <c r="N297" s="195" t="s">
        <v>41</v>
      </c>
      <c r="O297" s="72"/>
      <c r="P297" s="196">
        <f>O297*H297</f>
        <v>0</v>
      </c>
      <c r="Q297" s="196">
        <v>0.27411</v>
      </c>
      <c r="R297" s="196">
        <f>Q297*H297</f>
        <v>24.669900000000002</v>
      </c>
      <c r="S297" s="196">
        <v>0</v>
      </c>
      <c r="T297" s="197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8" t="s">
        <v>140</v>
      </c>
      <c r="AT297" s="198" t="s">
        <v>135</v>
      </c>
      <c r="AU297" s="198" t="s">
        <v>86</v>
      </c>
      <c r="AY297" s="18" t="s">
        <v>133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8" t="s">
        <v>84</v>
      </c>
      <c r="BK297" s="199">
        <f>ROUND(I297*H297,2)</f>
        <v>0</v>
      </c>
      <c r="BL297" s="18" t="s">
        <v>140</v>
      </c>
      <c r="BM297" s="198" t="s">
        <v>899</v>
      </c>
    </row>
    <row r="298" spans="1:65" s="2" customFormat="1" ht="24.2" customHeight="1">
      <c r="A298" s="35"/>
      <c r="B298" s="36"/>
      <c r="C298" s="187" t="s">
        <v>363</v>
      </c>
      <c r="D298" s="187" t="s">
        <v>135</v>
      </c>
      <c r="E298" s="188" t="s">
        <v>389</v>
      </c>
      <c r="F298" s="189" t="s">
        <v>390</v>
      </c>
      <c r="G298" s="190" t="s">
        <v>138</v>
      </c>
      <c r="H298" s="191">
        <v>36</v>
      </c>
      <c r="I298" s="192"/>
      <c r="J298" s="193">
        <f>ROUND(I298*H298,2)</f>
        <v>0</v>
      </c>
      <c r="K298" s="189" t="s">
        <v>139</v>
      </c>
      <c r="L298" s="40"/>
      <c r="M298" s="194" t="s">
        <v>1</v>
      </c>
      <c r="N298" s="195" t="s">
        <v>41</v>
      </c>
      <c r="O298" s="72"/>
      <c r="P298" s="196">
        <f>O298*H298</f>
        <v>0</v>
      </c>
      <c r="Q298" s="196">
        <v>1.665</v>
      </c>
      <c r="R298" s="196">
        <f>Q298*H298</f>
        <v>59.94</v>
      </c>
      <c r="S298" s="196">
        <v>0</v>
      </c>
      <c r="T298" s="197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8" t="s">
        <v>140</v>
      </c>
      <c r="AT298" s="198" t="s">
        <v>135</v>
      </c>
      <c r="AU298" s="198" t="s">
        <v>86</v>
      </c>
      <c r="AY298" s="18" t="s">
        <v>133</v>
      </c>
      <c r="BE298" s="199">
        <f>IF(N298="základní",J298,0)</f>
        <v>0</v>
      </c>
      <c r="BF298" s="199">
        <f>IF(N298="snížená",J298,0)</f>
        <v>0</v>
      </c>
      <c r="BG298" s="199">
        <f>IF(N298="zákl. přenesená",J298,0)</f>
        <v>0</v>
      </c>
      <c r="BH298" s="199">
        <f>IF(N298="sníž. přenesená",J298,0)</f>
        <v>0</v>
      </c>
      <c r="BI298" s="199">
        <f>IF(N298="nulová",J298,0)</f>
        <v>0</v>
      </c>
      <c r="BJ298" s="18" t="s">
        <v>84</v>
      </c>
      <c r="BK298" s="199">
        <f>ROUND(I298*H298,2)</f>
        <v>0</v>
      </c>
      <c r="BL298" s="18" t="s">
        <v>140</v>
      </c>
      <c r="BM298" s="198" t="s">
        <v>900</v>
      </c>
    </row>
    <row r="299" spans="2:51" s="14" customFormat="1" ht="11.25">
      <c r="B299" s="211"/>
      <c r="C299" s="212"/>
      <c r="D299" s="202" t="s">
        <v>142</v>
      </c>
      <c r="E299" s="213" t="s">
        <v>1</v>
      </c>
      <c r="F299" s="214" t="s">
        <v>901</v>
      </c>
      <c r="G299" s="212"/>
      <c r="H299" s="215">
        <v>31.5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142</v>
      </c>
      <c r="AU299" s="221" t="s">
        <v>86</v>
      </c>
      <c r="AV299" s="14" t="s">
        <v>86</v>
      </c>
      <c r="AW299" s="14" t="s">
        <v>32</v>
      </c>
      <c r="AX299" s="14" t="s">
        <v>76</v>
      </c>
      <c r="AY299" s="221" t="s">
        <v>133</v>
      </c>
    </row>
    <row r="300" spans="2:51" s="14" customFormat="1" ht="11.25">
      <c r="B300" s="211"/>
      <c r="C300" s="212"/>
      <c r="D300" s="202" t="s">
        <v>142</v>
      </c>
      <c r="E300" s="213" t="s">
        <v>1</v>
      </c>
      <c r="F300" s="214" t="s">
        <v>902</v>
      </c>
      <c r="G300" s="212"/>
      <c r="H300" s="215">
        <v>12.6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142</v>
      </c>
      <c r="AU300" s="221" t="s">
        <v>86</v>
      </c>
      <c r="AV300" s="14" t="s">
        <v>86</v>
      </c>
      <c r="AW300" s="14" t="s">
        <v>32</v>
      </c>
      <c r="AX300" s="14" t="s">
        <v>76</v>
      </c>
      <c r="AY300" s="221" t="s">
        <v>133</v>
      </c>
    </row>
    <row r="301" spans="2:51" s="13" customFormat="1" ht="11.25">
      <c r="B301" s="200"/>
      <c r="C301" s="201"/>
      <c r="D301" s="202" t="s">
        <v>142</v>
      </c>
      <c r="E301" s="203" t="s">
        <v>1</v>
      </c>
      <c r="F301" s="204" t="s">
        <v>394</v>
      </c>
      <c r="G301" s="201"/>
      <c r="H301" s="203" t="s">
        <v>1</v>
      </c>
      <c r="I301" s="205"/>
      <c r="J301" s="201"/>
      <c r="K301" s="201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142</v>
      </c>
      <c r="AU301" s="210" t="s">
        <v>86</v>
      </c>
      <c r="AV301" s="13" t="s">
        <v>84</v>
      </c>
      <c r="AW301" s="13" t="s">
        <v>32</v>
      </c>
      <c r="AX301" s="13" t="s">
        <v>76</v>
      </c>
      <c r="AY301" s="210" t="s">
        <v>133</v>
      </c>
    </row>
    <row r="302" spans="2:51" s="14" customFormat="1" ht="11.25">
      <c r="B302" s="211"/>
      <c r="C302" s="212"/>
      <c r="D302" s="202" t="s">
        <v>142</v>
      </c>
      <c r="E302" s="213" t="s">
        <v>1</v>
      </c>
      <c r="F302" s="214" t="s">
        <v>903</v>
      </c>
      <c r="G302" s="212"/>
      <c r="H302" s="215">
        <v>-1.809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142</v>
      </c>
      <c r="AU302" s="221" t="s">
        <v>86</v>
      </c>
      <c r="AV302" s="14" t="s">
        <v>86</v>
      </c>
      <c r="AW302" s="14" t="s">
        <v>32</v>
      </c>
      <c r="AX302" s="14" t="s">
        <v>76</v>
      </c>
      <c r="AY302" s="221" t="s">
        <v>133</v>
      </c>
    </row>
    <row r="303" spans="2:51" s="13" customFormat="1" ht="11.25">
      <c r="B303" s="200"/>
      <c r="C303" s="201"/>
      <c r="D303" s="202" t="s">
        <v>142</v>
      </c>
      <c r="E303" s="203" t="s">
        <v>1</v>
      </c>
      <c r="F303" s="204" t="s">
        <v>397</v>
      </c>
      <c r="G303" s="201"/>
      <c r="H303" s="203" t="s">
        <v>1</v>
      </c>
      <c r="I303" s="205"/>
      <c r="J303" s="201"/>
      <c r="K303" s="201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142</v>
      </c>
      <c r="AU303" s="210" t="s">
        <v>86</v>
      </c>
      <c r="AV303" s="13" t="s">
        <v>84</v>
      </c>
      <c r="AW303" s="13" t="s">
        <v>32</v>
      </c>
      <c r="AX303" s="13" t="s">
        <v>76</v>
      </c>
      <c r="AY303" s="210" t="s">
        <v>133</v>
      </c>
    </row>
    <row r="304" spans="2:51" s="14" customFormat="1" ht="11.25">
      <c r="B304" s="211"/>
      <c r="C304" s="212"/>
      <c r="D304" s="202" t="s">
        <v>142</v>
      </c>
      <c r="E304" s="213" t="s">
        <v>1</v>
      </c>
      <c r="F304" s="214" t="s">
        <v>904</v>
      </c>
      <c r="G304" s="212"/>
      <c r="H304" s="215">
        <v>-6.3</v>
      </c>
      <c r="I304" s="216"/>
      <c r="J304" s="212"/>
      <c r="K304" s="212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142</v>
      </c>
      <c r="AU304" s="221" t="s">
        <v>86</v>
      </c>
      <c r="AV304" s="14" t="s">
        <v>86</v>
      </c>
      <c r="AW304" s="14" t="s">
        <v>32</v>
      </c>
      <c r="AX304" s="14" t="s">
        <v>76</v>
      </c>
      <c r="AY304" s="221" t="s">
        <v>133</v>
      </c>
    </row>
    <row r="305" spans="2:51" s="14" customFormat="1" ht="11.25">
      <c r="B305" s="211"/>
      <c r="C305" s="212"/>
      <c r="D305" s="202" t="s">
        <v>142</v>
      </c>
      <c r="E305" s="213" t="s">
        <v>1</v>
      </c>
      <c r="F305" s="214" t="s">
        <v>905</v>
      </c>
      <c r="G305" s="212"/>
      <c r="H305" s="215">
        <v>0.009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142</v>
      </c>
      <c r="AU305" s="221" t="s">
        <v>86</v>
      </c>
      <c r="AV305" s="14" t="s">
        <v>86</v>
      </c>
      <c r="AW305" s="14" t="s">
        <v>32</v>
      </c>
      <c r="AX305" s="14" t="s">
        <v>76</v>
      </c>
      <c r="AY305" s="221" t="s">
        <v>133</v>
      </c>
    </row>
    <row r="306" spans="2:51" s="15" customFormat="1" ht="11.25">
      <c r="B306" s="222"/>
      <c r="C306" s="223"/>
      <c r="D306" s="202" t="s">
        <v>142</v>
      </c>
      <c r="E306" s="224" t="s">
        <v>1</v>
      </c>
      <c r="F306" s="225" t="s">
        <v>152</v>
      </c>
      <c r="G306" s="223"/>
      <c r="H306" s="226">
        <v>36</v>
      </c>
      <c r="I306" s="227"/>
      <c r="J306" s="223"/>
      <c r="K306" s="223"/>
      <c r="L306" s="228"/>
      <c r="M306" s="229"/>
      <c r="N306" s="230"/>
      <c r="O306" s="230"/>
      <c r="P306" s="230"/>
      <c r="Q306" s="230"/>
      <c r="R306" s="230"/>
      <c r="S306" s="230"/>
      <c r="T306" s="231"/>
      <c r="AT306" s="232" t="s">
        <v>142</v>
      </c>
      <c r="AU306" s="232" t="s">
        <v>86</v>
      </c>
      <c r="AV306" s="15" t="s">
        <v>140</v>
      </c>
      <c r="AW306" s="15" t="s">
        <v>32</v>
      </c>
      <c r="AX306" s="15" t="s">
        <v>84</v>
      </c>
      <c r="AY306" s="232" t="s">
        <v>133</v>
      </c>
    </row>
    <row r="307" spans="2:63" s="12" customFormat="1" ht="22.9" customHeight="1">
      <c r="B307" s="171"/>
      <c r="C307" s="172"/>
      <c r="D307" s="173" t="s">
        <v>75</v>
      </c>
      <c r="E307" s="185" t="s">
        <v>400</v>
      </c>
      <c r="F307" s="185" t="s">
        <v>401</v>
      </c>
      <c r="G307" s="172"/>
      <c r="H307" s="172"/>
      <c r="I307" s="175"/>
      <c r="J307" s="186">
        <f>BK307</f>
        <v>0</v>
      </c>
      <c r="K307" s="172"/>
      <c r="L307" s="177"/>
      <c r="M307" s="178"/>
      <c r="N307" s="179"/>
      <c r="O307" s="179"/>
      <c r="P307" s="180">
        <f>SUM(P308:P311)</f>
        <v>0</v>
      </c>
      <c r="Q307" s="179"/>
      <c r="R307" s="180">
        <f>SUM(R308:R311)</f>
        <v>3.160155</v>
      </c>
      <c r="S307" s="179"/>
      <c r="T307" s="181">
        <f>SUM(T308:T311)</f>
        <v>0</v>
      </c>
      <c r="AR307" s="182" t="s">
        <v>84</v>
      </c>
      <c r="AT307" s="183" t="s">
        <v>75</v>
      </c>
      <c r="AU307" s="183" t="s">
        <v>84</v>
      </c>
      <c r="AY307" s="182" t="s">
        <v>133</v>
      </c>
      <c r="BK307" s="184">
        <f>SUM(BK308:BK311)</f>
        <v>0</v>
      </c>
    </row>
    <row r="308" spans="1:65" s="2" customFormat="1" ht="14.45" customHeight="1">
      <c r="A308" s="35"/>
      <c r="B308" s="36"/>
      <c r="C308" s="187" t="s">
        <v>367</v>
      </c>
      <c r="D308" s="187" t="s">
        <v>135</v>
      </c>
      <c r="E308" s="188" t="s">
        <v>403</v>
      </c>
      <c r="F308" s="189" t="s">
        <v>404</v>
      </c>
      <c r="G308" s="190" t="s">
        <v>138</v>
      </c>
      <c r="H308" s="191">
        <v>1.5</v>
      </c>
      <c r="I308" s="192"/>
      <c r="J308" s="193">
        <f>ROUND(I308*H308,2)</f>
        <v>0</v>
      </c>
      <c r="K308" s="189" t="s">
        <v>139</v>
      </c>
      <c r="L308" s="40"/>
      <c r="M308" s="194" t="s">
        <v>1</v>
      </c>
      <c r="N308" s="195" t="s">
        <v>41</v>
      </c>
      <c r="O308" s="72"/>
      <c r="P308" s="196">
        <f>O308*H308</f>
        <v>0</v>
      </c>
      <c r="Q308" s="196">
        <v>1.89077</v>
      </c>
      <c r="R308" s="196">
        <f>Q308*H308</f>
        <v>2.836155</v>
      </c>
      <c r="S308" s="196">
        <v>0</v>
      </c>
      <c r="T308" s="19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140</v>
      </c>
      <c r="AT308" s="198" t="s">
        <v>135</v>
      </c>
      <c r="AU308" s="198" t="s">
        <v>86</v>
      </c>
      <c r="AY308" s="18" t="s">
        <v>133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84</v>
      </c>
      <c r="BK308" s="199">
        <f>ROUND(I308*H308,2)</f>
        <v>0</v>
      </c>
      <c r="BL308" s="18" t="s">
        <v>140</v>
      </c>
      <c r="BM308" s="198" t="s">
        <v>906</v>
      </c>
    </row>
    <row r="309" spans="2:51" s="13" customFormat="1" ht="11.25">
      <c r="B309" s="200"/>
      <c r="C309" s="201"/>
      <c r="D309" s="202" t="s">
        <v>142</v>
      </c>
      <c r="E309" s="203" t="s">
        <v>1</v>
      </c>
      <c r="F309" s="204" t="s">
        <v>294</v>
      </c>
      <c r="G309" s="201"/>
      <c r="H309" s="203" t="s">
        <v>1</v>
      </c>
      <c r="I309" s="205"/>
      <c r="J309" s="201"/>
      <c r="K309" s="201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142</v>
      </c>
      <c r="AU309" s="210" t="s">
        <v>86</v>
      </c>
      <c r="AV309" s="13" t="s">
        <v>84</v>
      </c>
      <c r="AW309" s="13" t="s">
        <v>32</v>
      </c>
      <c r="AX309" s="13" t="s">
        <v>76</v>
      </c>
      <c r="AY309" s="210" t="s">
        <v>133</v>
      </c>
    </row>
    <row r="310" spans="2:51" s="14" customFormat="1" ht="11.25">
      <c r="B310" s="211"/>
      <c r="C310" s="212"/>
      <c r="D310" s="202" t="s">
        <v>142</v>
      </c>
      <c r="E310" s="213" t="s">
        <v>1</v>
      </c>
      <c r="F310" s="214" t="s">
        <v>907</v>
      </c>
      <c r="G310" s="212"/>
      <c r="H310" s="215">
        <v>1.5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142</v>
      </c>
      <c r="AU310" s="221" t="s">
        <v>86</v>
      </c>
      <c r="AV310" s="14" t="s">
        <v>86</v>
      </c>
      <c r="AW310" s="14" t="s">
        <v>32</v>
      </c>
      <c r="AX310" s="14" t="s">
        <v>84</v>
      </c>
      <c r="AY310" s="221" t="s">
        <v>133</v>
      </c>
    </row>
    <row r="311" spans="1:65" s="2" customFormat="1" ht="24.2" customHeight="1">
      <c r="A311" s="35"/>
      <c r="B311" s="36"/>
      <c r="C311" s="187" t="s">
        <v>374</v>
      </c>
      <c r="D311" s="187" t="s">
        <v>135</v>
      </c>
      <c r="E311" s="188" t="s">
        <v>409</v>
      </c>
      <c r="F311" s="189" t="s">
        <v>410</v>
      </c>
      <c r="G311" s="190" t="s">
        <v>138</v>
      </c>
      <c r="H311" s="191">
        <v>0.15</v>
      </c>
      <c r="I311" s="192"/>
      <c r="J311" s="193">
        <f>ROUND(I311*H311,2)</f>
        <v>0</v>
      </c>
      <c r="K311" s="189" t="s">
        <v>139</v>
      </c>
      <c r="L311" s="40"/>
      <c r="M311" s="194" t="s">
        <v>1</v>
      </c>
      <c r="N311" s="195" t="s">
        <v>41</v>
      </c>
      <c r="O311" s="72"/>
      <c r="P311" s="196">
        <f>O311*H311</f>
        <v>0</v>
      </c>
      <c r="Q311" s="196">
        <v>2.16</v>
      </c>
      <c r="R311" s="196">
        <f>Q311*H311</f>
        <v>0.324</v>
      </c>
      <c r="S311" s="196">
        <v>0</v>
      </c>
      <c r="T311" s="19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8" t="s">
        <v>140</v>
      </c>
      <c r="AT311" s="198" t="s">
        <v>135</v>
      </c>
      <c r="AU311" s="198" t="s">
        <v>86</v>
      </c>
      <c r="AY311" s="18" t="s">
        <v>133</v>
      </c>
      <c r="BE311" s="199">
        <f>IF(N311="základní",J311,0)</f>
        <v>0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18" t="s">
        <v>84</v>
      </c>
      <c r="BK311" s="199">
        <f>ROUND(I311*H311,2)</f>
        <v>0</v>
      </c>
      <c r="BL311" s="18" t="s">
        <v>140</v>
      </c>
      <c r="BM311" s="198" t="s">
        <v>908</v>
      </c>
    </row>
    <row r="312" spans="2:63" s="12" customFormat="1" ht="22.9" customHeight="1">
      <c r="B312" s="171"/>
      <c r="C312" s="172"/>
      <c r="D312" s="173" t="s">
        <v>75</v>
      </c>
      <c r="E312" s="185" t="s">
        <v>414</v>
      </c>
      <c r="F312" s="185" t="s">
        <v>415</v>
      </c>
      <c r="G312" s="172"/>
      <c r="H312" s="172"/>
      <c r="I312" s="175"/>
      <c r="J312" s="186">
        <f>BK312</f>
        <v>0</v>
      </c>
      <c r="K312" s="172"/>
      <c r="L312" s="177"/>
      <c r="M312" s="178"/>
      <c r="N312" s="179"/>
      <c r="O312" s="179"/>
      <c r="P312" s="180">
        <f>SUM(P313:P325)</f>
        <v>0</v>
      </c>
      <c r="Q312" s="179"/>
      <c r="R312" s="180">
        <f>SUM(R313:R325)</f>
        <v>2.7808</v>
      </c>
      <c r="S312" s="179"/>
      <c r="T312" s="181">
        <f>SUM(T313:T325)</f>
        <v>0</v>
      </c>
      <c r="AR312" s="182" t="s">
        <v>84</v>
      </c>
      <c r="AT312" s="183" t="s">
        <v>75</v>
      </c>
      <c r="AU312" s="183" t="s">
        <v>84</v>
      </c>
      <c r="AY312" s="182" t="s">
        <v>133</v>
      </c>
      <c r="BK312" s="184">
        <f>SUM(BK313:BK325)</f>
        <v>0</v>
      </c>
    </row>
    <row r="313" spans="1:65" s="2" customFormat="1" ht="24.2" customHeight="1">
      <c r="A313" s="35"/>
      <c r="B313" s="36"/>
      <c r="C313" s="187" t="s">
        <v>379</v>
      </c>
      <c r="D313" s="187" t="s">
        <v>135</v>
      </c>
      <c r="E313" s="188" t="s">
        <v>417</v>
      </c>
      <c r="F313" s="189" t="s">
        <v>418</v>
      </c>
      <c r="G313" s="190" t="s">
        <v>207</v>
      </c>
      <c r="H313" s="191">
        <v>400</v>
      </c>
      <c r="I313" s="192"/>
      <c r="J313" s="193">
        <f>ROUND(I313*H313,2)</f>
        <v>0</v>
      </c>
      <c r="K313" s="189" t="s">
        <v>139</v>
      </c>
      <c r="L313" s="40"/>
      <c r="M313" s="194" t="s">
        <v>1</v>
      </c>
      <c r="N313" s="195" t="s">
        <v>41</v>
      </c>
      <c r="O313" s="72"/>
      <c r="P313" s="196">
        <f>O313*H313</f>
        <v>0</v>
      </c>
      <c r="Q313" s="196">
        <v>0</v>
      </c>
      <c r="R313" s="196">
        <f>Q313*H313</f>
        <v>0</v>
      </c>
      <c r="S313" s="196">
        <v>0</v>
      </c>
      <c r="T313" s="197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8" t="s">
        <v>140</v>
      </c>
      <c r="AT313" s="198" t="s">
        <v>135</v>
      </c>
      <c r="AU313" s="198" t="s">
        <v>86</v>
      </c>
      <c r="AY313" s="18" t="s">
        <v>133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18" t="s">
        <v>84</v>
      </c>
      <c r="BK313" s="199">
        <f>ROUND(I313*H313,2)</f>
        <v>0</v>
      </c>
      <c r="BL313" s="18" t="s">
        <v>140</v>
      </c>
      <c r="BM313" s="198" t="s">
        <v>909</v>
      </c>
    </row>
    <row r="314" spans="2:51" s="13" customFormat="1" ht="11.25">
      <c r="B314" s="200"/>
      <c r="C314" s="201"/>
      <c r="D314" s="202" t="s">
        <v>142</v>
      </c>
      <c r="E314" s="203" t="s">
        <v>1</v>
      </c>
      <c r="F314" s="204" t="s">
        <v>144</v>
      </c>
      <c r="G314" s="201"/>
      <c r="H314" s="203" t="s">
        <v>1</v>
      </c>
      <c r="I314" s="205"/>
      <c r="J314" s="201"/>
      <c r="K314" s="201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142</v>
      </c>
      <c r="AU314" s="210" t="s">
        <v>86</v>
      </c>
      <c r="AV314" s="13" t="s">
        <v>84</v>
      </c>
      <c r="AW314" s="13" t="s">
        <v>32</v>
      </c>
      <c r="AX314" s="13" t="s">
        <v>76</v>
      </c>
      <c r="AY314" s="210" t="s">
        <v>133</v>
      </c>
    </row>
    <row r="315" spans="2:51" s="14" customFormat="1" ht="11.25">
      <c r="B315" s="211"/>
      <c r="C315" s="212"/>
      <c r="D315" s="202" t="s">
        <v>142</v>
      </c>
      <c r="E315" s="213" t="s">
        <v>1</v>
      </c>
      <c r="F315" s="214" t="s">
        <v>910</v>
      </c>
      <c r="G315" s="212"/>
      <c r="H315" s="215">
        <v>400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142</v>
      </c>
      <c r="AU315" s="221" t="s">
        <v>86</v>
      </c>
      <c r="AV315" s="14" t="s">
        <v>86</v>
      </c>
      <c r="AW315" s="14" t="s">
        <v>32</v>
      </c>
      <c r="AX315" s="14" t="s">
        <v>84</v>
      </c>
      <c r="AY315" s="221" t="s">
        <v>133</v>
      </c>
    </row>
    <row r="316" spans="1:65" s="2" customFormat="1" ht="24.2" customHeight="1">
      <c r="A316" s="35"/>
      <c r="B316" s="36"/>
      <c r="C316" s="187" t="s">
        <v>384</v>
      </c>
      <c r="D316" s="187" t="s">
        <v>135</v>
      </c>
      <c r="E316" s="188" t="s">
        <v>422</v>
      </c>
      <c r="F316" s="189" t="s">
        <v>423</v>
      </c>
      <c r="G316" s="190" t="s">
        <v>207</v>
      </c>
      <c r="H316" s="191">
        <v>400</v>
      </c>
      <c r="I316" s="192"/>
      <c r="J316" s="193">
        <f>ROUND(I316*H316,2)</f>
        <v>0</v>
      </c>
      <c r="K316" s="189" t="s">
        <v>139</v>
      </c>
      <c r="L316" s="40"/>
      <c r="M316" s="194" t="s">
        <v>1</v>
      </c>
      <c r="N316" s="195" t="s">
        <v>41</v>
      </c>
      <c r="O316" s="72"/>
      <c r="P316" s="196">
        <f>O316*H316</f>
        <v>0</v>
      </c>
      <c r="Q316" s="196">
        <v>0</v>
      </c>
      <c r="R316" s="196">
        <f>Q316*H316</f>
        <v>0</v>
      </c>
      <c r="S316" s="196">
        <v>0</v>
      </c>
      <c r="T316" s="197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8" t="s">
        <v>140</v>
      </c>
      <c r="AT316" s="198" t="s">
        <v>135</v>
      </c>
      <c r="AU316" s="198" t="s">
        <v>86</v>
      </c>
      <c r="AY316" s="18" t="s">
        <v>133</v>
      </c>
      <c r="BE316" s="199">
        <f>IF(N316="základní",J316,0)</f>
        <v>0</v>
      </c>
      <c r="BF316" s="199">
        <f>IF(N316="snížená",J316,0)</f>
        <v>0</v>
      </c>
      <c r="BG316" s="199">
        <f>IF(N316="zákl. přenesená",J316,0)</f>
        <v>0</v>
      </c>
      <c r="BH316" s="199">
        <f>IF(N316="sníž. přenesená",J316,0)</f>
        <v>0</v>
      </c>
      <c r="BI316" s="199">
        <f>IF(N316="nulová",J316,0)</f>
        <v>0</v>
      </c>
      <c r="BJ316" s="18" t="s">
        <v>84</v>
      </c>
      <c r="BK316" s="199">
        <f>ROUND(I316*H316,2)</f>
        <v>0</v>
      </c>
      <c r="BL316" s="18" t="s">
        <v>140</v>
      </c>
      <c r="BM316" s="198" t="s">
        <v>911</v>
      </c>
    </row>
    <row r="317" spans="1:65" s="2" customFormat="1" ht="24.2" customHeight="1">
      <c r="A317" s="35"/>
      <c r="B317" s="36"/>
      <c r="C317" s="187" t="s">
        <v>388</v>
      </c>
      <c r="D317" s="187" t="s">
        <v>135</v>
      </c>
      <c r="E317" s="188" t="s">
        <v>426</v>
      </c>
      <c r="F317" s="189" t="s">
        <v>427</v>
      </c>
      <c r="G317" s="190" t="s">
        <v>207</v>
      </c>
      <c r="H317" s="191">
        <v>400</v>
      </c>
      <c r="I317" s="192"/>
      <c r="J317" s="193">
        <f>ROUND(I317*H317,2)</f>
        <v>0</v>
      </c>
      <c r="K317" s="189" t="s">
        <v>139</v>
      </c>
      <c r="L317" s="40"/>
      <c r="M317" s="194" t="s">
        <v>1</v>
      </c>
      <c r="N317" s="195" t="s">
        <v>41</v>
      </c>
      <c r="O317" s="72"/>
      <c r="P317" s="196">
        <f>O317*H317</f>
        <v>0</v>
      </c>
      <c r="Q317" s="196">
        <v>0</v>
      </c>
      <c r="R317" s="196">
        <f>Q317*H317</f>
        <v>0</v>
      </c>
      <c r="S317" s="196">
        <v>0</v>
      </c>
      <c r="T317" s="197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8" t="s">
        <v>140</v>
      </c>
      <c r="AT317" s="198" t="s">
        <v>135</v>
      </c>
      <c r="AU317" s="198" t="s">
        <v>86</v>
      </c>
      <c r="AY317" s="18" t="s">
        <v>133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8" t="s">
        <v>84</v>
      </c>
      <c r="BK317" s="199">
        <f>ROUND(I317*H317,2)</f>
        <v>0</v>
      </c>
      <c r="BL317" s="18" t="s">
        <v>140</v>
      </c>
      <c r="BM317" s="198" t="s">
        <v>912</v>
      </c>
    </row>
    <row r="318" spans="1:65" s="2" customFormat="1" ht="24.2" customHeight="1">
      <c r="A318" s="35"/>
      <c r="B318" s="36"/>
      <c r="C318" s="187" t="s">
        <v>402</v>
      </c>
      <c r="D318" s="187" t="s">
        <v>135</v>
      </c>
      <c r="E318" s="188" t="s">
        <v>429</v>
      </c>
      <c r="F318" s="189" t="s">
        <v>430</v>
      </c>
      <c r="G318" s="190" t="s">
        <v>207</v>
      </c>
      <c r="H318" s="191">
        <v>400</v>
      </c>
      <c r="I318" s="192"/>
      <c r="J318" s="193">
        <f>ROUND(I318*H318,2)</f>
        <v>0</v>
      </c>
      <c r="K318" s="189" t="s">
        <v>139</v>
      </c>
      <c r="L318" s="40"/>
      <c r="M318" s="194" t="s">
        <v>1</v>
      </c>
      <c r="N318" s="195" t="s">
        <v>41</v>
      </c>
      <c r="O318" s="72"/>
      <c r="P318" s="196">
        <f>O318*H318</f>
        <v>0</v>
      </c>
      <c r="Q318" s="196">
        <v>0.00652</v>
      </c>
      <c r="R318" s="196">
        <f>Q318*H318</f>
        <v>2.608</v>
      </c>
      <c r="S318" s="196">
        <v>0</v>
      </c>
      <c r="T318" s="197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8" t="s">
        <v>140</v>
      </c>
      <c r="AT318" s="198" t="s">
        <v>135</v>
      </c>
      <c r="AU318" s="198" t="s">
        <v>86</v>
      </c>
      <c r="AY318" s="18" t="s">
        <v>133</v>
      </c>
      <c r="BE318" s="199">
        <f>IF(N318="základní",J318,0)</f>
        <v>0</v>
      </c>
      <c r="BF318" s="199">
        <f>IF(N318="snížená",J318,0)</f>
        <v>0</v>
      </c>
      <c r="BG318" s="199">
        <f>IF(N318="zákl. přenesená",J318,0)</f>
        <v>0</v>
      </c>
      <c r="BH318" s="199">
        <f>IF(N318="sníž. přenesená",J318,0)</f>
        <v>0</v>
      </c>
      <c r="BI318" s="199">
        <f>IF(N318="nulová",J318,0)</f>
        <v>0</v>
      </c>
      <c r="BJ318" s="18" t="s">
        <v>84</v>
      </c>
      <c r="BK318" s="199">
        <f>ROUND(I318*H318,2)</f>
        <v>0</v>
      </c>
      <c r="BL318" s="18" t="s">
        <v>140</v>
      </c>
      <c r="BM318" s="198" t="s">
        <v>913</v>
      </c>
    </row>
    <row r="319" spans="1:65" s="2" customFormat="1" ht="24.2" customHeight="1">
      <c r="A319" s="35"/>
      <c r="B319" s="36"/>
      <c r="C319" s="187" t="s">
        <v>408</v>
      </c>
      <c r="D319" s="187" t="s">
        <v>135</v>
      </c>
      <c r="E319" s="188" t="s">
        <v>433</v>
      </c>
      <c r="F319" s="189" t="s">
        <v>434</v>
      </c>
      <c r="G319" s="190" t="s">
        <v>207</v>
      </c>
      <c r="H319" s="191">
        <v>400</v>
      </c>
      <c r="I319" s="192"/>
      <c r="J319" s="193">
        <f>ROUND(I319*H319,2)</f>
        <v>0</v>
      </c>
      <c r="K319" s="189" t="s">
        <v>139</v>
      </c>
      <c r="L319" s="40"/>
      <c r="M319" s="194" t="s">
        <v>1</v>
      </c>
      <c r="N319" s="195" t="s">
        <v>41</v>
      </c>
      <c r="O319" s="72"/>
      <c r="P319" s="196">
        <f>O319*H319</f>
        <v>0</v>
      </c>
      <c r="Q319" s="196">
        <v>0</v>
      </c>
      <c r="R319" s="196">
        <f>Q319*H319</f>
        <v>0</v>
      </c>
      <c r="S319" s="196">
        <v>0</v>
      </c>
      <c r="T319" s="19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8" t="s">
        <v>140</v>
      </c>
      <c r="AT319" s="198" t="s">
        <v>135</v>
      </c>
      <c r="AU319" s="198" t="s">
        <v>86</v>
      </c>
      <c r="AY319" s="18" t="s">
        <v>133</v>
      </c>
      <c r="BE319" s="199">
        <f>IF(N319="základní",J319,0)</f>
        <v>0</v>
      </c>
      <c r="BF319" s="199">
        <f>IF(N319="snížená",J319,0)</f>
        <v>0</v>
      </c>
      <c r="BG319" s="199">
        <f>IF(N319="zákl. přenesená",J319,0)</f>
        <v>0</v>
      </c>
      <c r="BH319" s="199">
        <f>IF(N319="sníž. přenesená",J319,0)</f>
        <v>0</v>
      </c>
      <c r="BI319" s="199">
        <f>IF(N319="nulová",J319,0)</f>
        <v>0</v>
      </c>
      <c r="BJ319" s="18" t="s">
        <v>84</v>
      </c>
      <c r="BK319" s="199">
        <f>ROUND(I319*H319,2)</f>
        <v>0</v>
      </c>
      <c r="BL319" s="18" t="s">
        <v>140</v>
      </c>
      <c r="BM319" s="198" t="s">
        <v>914</v>
      </c>
    </row>
    <row r="320" spans="1:65" s="2" customFormat="1" ht="14.45" customHeight="1">
      <c r="A320" s="35"/>
      <c r="B320" s="36"/>
      <c r="C320" s="187" t="s">
        <v>416</v>
      </c>
      <c r="D320" s="187" t="s">
        <v>135</v>
      </c>
      <c r="E320" s="188" t="s">
        <v>439</v>
      </c>
      <c r="F320" s="189" t="s">
        <v>440</v>
      </c>
      <c r="G320" s="190" t="s">
        <v>207</v>
      </c>
      <c r="H320" s="191">
        <v>448</v>
      </c>
      <c r="I320" s="192"/>
      <c r="J320" s="193">
        <f>ROUND(I320*H320,2)</f>
        <v>0</v>
      </c>
      <c r="K320" s="189" t="s">
        <v>139</v>
      </c>
      <c r="L320" s="40"/>
      <c r="M320" s="194" t="s">
        <v>1</v>
      </c>
      <c r="N320" s="195" t="s">
        <v>41</v>
      </c>
      <c r="O320" s="72"/>
      <c r="P320" s="196">
        <f>O320*H320</f>
        <v>0</v>
      </c>
      <c r="Q320" s="196">
        <v>0</v>
      </c>
      <c r="R320" s="196">
        <f>Q320*H320</f>
        <v>0</v>
      </c>
      <c r="S320" s="196">
        <v>0</v>
      </c>
      <c r="T320" s="197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8" t="s">
        <v>140</v>
      </c>
      <c r="AT320" s="198" t="s">
        <v>135</v>
      </c>
      <c r="AU320" s="198" t="s">
        <v>86</v>
      </c>
      <c r="AY320" s="18" t="s">
        <v>133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84</v>
      </c>
      <c r="BK320" s="199">
        <f>ROUND(I320*H320,2)</f>
        <v>0</v>
      </c>
      <c r="BL320" s="18" t="s">
        <v>140</v>
      </c>
      <c r="BM320" s="198" t="s">
        <v>915</v>
      </c>
    </row>
    <row r="321" spans="2:51" s="14" customFormat="1" ht="11.25">
      <c r="B321" s="211"/>
      <c r="C321" s="212"/>
      <c r="D321" s="202" t="s">
        <v>142</v>
      </c>
      <c r="E321" s="213" t="s">
        <v>1</v>
      </c>
      <c r="F321" s="214" t="s">
        <v>910</v>
      </c>
      <c r="G321" s="212"/>
      <c r="H321" s="215">
        <v>400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142</v>
      </c>
      <c r="AU321" s="221" t="s">
        <v>86</v>
      </c>
      <c r="AV321" s="14" t="s">
        <v>86</v>
      </c>
      <c r="AW321" s="14" t="s">
        <v>32</v>
      </c>
      <c r="AX321" s="14" t="s">
        <v>76</v>
      </c>
      <c r="AY321" s="221" t="s">
        <v>133</v>
      </c>
    </row>
    <row r="322" spans="2:51" s="13" customFormat="1" ht="11.25">
      <c r="B322" s="200"/>
      <c r="C322" s="201"/>
      <c r="D322" s="202" t="s">
        <v>142</v>
      </c>
      <c r="E322" s="203" t="s">
        <v>1</v>
      </c>
      <c r="F322" s="204" t="s">
        <v>442</v>
      </c>
      <c r="G322" s="201"/>
      <c r="H322" s="203" t="s">
        <v>1</v>
      </c>
      <c r="I322" s="205"/>
      <c r="J322" s="201"/>
      <c r="K322" s="201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142</v>
      </c>
      <c r="AU322" s="210" t="s">
        <v>86</v>
      </c>
      <c r="AV322" s="13" t="s">
        <v>84</v>
      </c>
      <c r="AW322" s="13" t="s">
        <v>32</v>
      </c>
      <c r="AX322" s="13" t="s">
        <v>76</v>
      </c>
      <c r="AY322" s="210" t="s">
        <v>133</v>
      </c>
    </row>
    <row r="323" spans="2:51" s="14" customFormat="1" ht="11.25">
      <c r="B323" s="211"/>
      <c r="C323" s="212"/>
      <c r="D323" s="202" t="s">
        <v>142</v>
      </c>
      <c r="E323" s="213" t="s">
        <v>1</v>
      </c>
      <c r="F323" s="214" t="s">
        <v>916</v>
      </c>
      <c r="G323" s="212"/>
      <c r="H323" s="215">
        <v>48</v>
      </c>
      <c r="I323" s="216"/>
      <c r="J323" s="212"/>
      <c r="K323" s="212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142</v>
      </c>
      <c r="AU323" s="221" t="s">
        <v>86</v>
      </c>
      <c r="AV323" s="14" t="s">
        <v>86</v>
      </c>
      <c r="AW323" s="14" t="s">
        <v>32</v>
      </c>
      <c r="AX323" s="14" t="s">
        <v>76</v>
      </c>
      <c r="AY323" s="221" t="s">
        <v>133</v>
      </c>
    </row>
    <row r="324" spans="2:51" s="15" customFormat="1" ht="11.25">
      <c r="B324" s="222"/>
      <c r="C324" s="223"/>
      <c r="D324" s="202" t="s">
        <v>142</v>
      </c>
      <c r="E324" s="224" t="s">
        <v>1</v>
      </c>
      <c r="F324" s="225" t="s">
        <v>152</v>
      </c>
      <c r="G324" s="223"/>
      <c r="H324" s="226">
        <v>448</v>
      </c>
      <c r="I324" s="227"/>
      <c r="J324" s="223"/>
      <c r="K324" s="223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142</v>
      </c>
      <c r="AU324" s="232" t="s">
        <v>86</v>
      </c>
      <c r="AV324" s="15" t="s">
        <v>140</v>
      </c>
      <c r="AW324" s="15" t="s">
        <v>32</v>
      </c>
      <c r="AX324" s="15" t="s">
        <v>84</v>
      </c>
      <c r="AY324" s="232" t="s">
        <v>133</v>
      </c>
    </row>
    <row r="325" spans="1:65" s="2" customFormat="1" ht="24.2" customHeight="1">
      <c r="A325" s="35"/>
      <c r="B325" s="36"/>
      <c r="C325" s="187" t="s">
        <v>421</v>
      </c>
      <c r="D325" s="187" t="s">
        <v>135</v>
      </c>
      <c r="E325" s="188" t="s">
        <v>446</v>
      </c>
      <c r="F325" s="189" t="s">
        <v>447</v>
      </c>
      <c r="G325" s="190" t="s">
        <v>207</v>
      </c>
      <c r="H325" s="191">
        <v>480</v>
      </c>
      <c r="I325" s="192"/>
      <c r="J325" s="193">
        <f>ROUND(I325*H325,2)</f>
        <v>0</v>
      </c>
      <c r="K325" s="189" t="s">
        <v>139</v>
      </c>
      <c r="L325" s="40"/>
      <c r="M325" s="194" t="s">
        <v>1</v>
      </c>
      <c r="N325" s="195" t="s">
        <v>41</v>
      </c>
      <c r="O325" s="72"/>
      <c r="P325" s="196">
        <f>O325*H325</f>
        <v>0</v>
      </c>
      <c r="Q325" s="196">
        <v>0.00036</v>
      </c>
      <c r="R325" s="196">
        <f>Q325*H325</f>
        <v>0.1728</v>
      </c>
      <c r="S325" s="196">
        <v>0</v>
      </c>
      <c r="T325" s="197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8" t="s">
        <v>140</v>
      </c>
      <c r="AT325" s="198" t="s">
        <v>135</v>
      </c>
      <c r="AU325" s="198" t="s">
        <v>86</v>
      </c>
      <c r="AY325" s="18" t="s">
        <v>133</v>
      </c>
      <c r="BE325" s="199">
        <f>IF(N325="základní",J325,0)</f>
        <v>0</v>
      </c>
      <c r="BF325" s="199">
        <f>IF(N325="snížená",J325,0)</f>
        <v>0</v>
      </c>
      <c r="BG325" s="199">
        <f>IF(N325="zákl. přenesená",J325,0)</f>
        <v>0</v>
      </c>
      <c r="BH325" s="199">
        <f>IF(N325="sníž. přenesená",J325,0)</f>
        <v>0</v>
      </c>
      <c r="BI325" s="199">
        <f>IF(N325="nulová",J325,0)</f>
        <v>0</v>
      </c>
      <c r="BJ325" s="18" t="s">
        <v>84</v>
      </c>
      <c r="BK325" s="199">
        <f>ROUND(I325*H325,2)</f>
        <v>0</v>
      </c>
      <c r="BL325" s="18" t="s">
        <v>140</v>
      </c>
      <c r="BM325" s="198" t="s">
        <v>917</v>
      </c>
    </row>
    <row r="326" spans="2:63" s="12" customFormat="1" ht="22.9" customHeight="1">
      <c r="B326" s="171"/>
      <c r="C326" s="172"/>
      <c r="D326" s="173" t="s">
        <v>75</v>
      </c>
      <c r="E326" s="185" t="s">
        <v>449</v>
      </c>
      <c r="F326" s="185" t="s">
        <v>450</v>
      </c>
      <c r="G326" s="172"/>
      <c r="H326" s="172"/>
      <c r="I326" s="175"/>
      <c r="J326" s="186">
        <f>BK326</f>
        <v>0</v>
      </c>
      <c r="K326" s="172"/>
      <c r="L326" s="177"/>
      <c r="M326" s="178"/>
      <c r="N326" s="179"/>
      <c r="O326" s="179"/>
      <c r="P326" s="180">
        <f>SUM(P327:P339)</f>
        <v>0</v>
      </c>
      <c r="Q326" s="179"/>
      <c r="R326" s="180">
        <f>SUM(R327:R339)</f>
        <v>21.711640000000003</v>
      </c>
      <c r="S326" s="179"/>
      <c r="T326" s="181">
        <f>SUM(T327:T339)</f>
        <v>0</v>
      </c>
      <c r="AR326" s="182" t="s">
        <v>84</v>
      </c>
      <c r="AT326" s="183" t="s">
        <v>75</v>
      </c>
      <c r="AU326" s="183" t="s">
        <v>84</v>
      </c>
      <c r="AY326" s="182" t="s">
        <v>133</v>
      </c>
      <c r="BK326" s="184">
        <f>SUM(BK327:BK339)</f>
        <v>0</v>
      </c>
    </row>
    <row r="327" spans="1:65" s="2" customFormat="1" ht="24.2" customHeight="1">
      <c r="A327" s="35"/>
      <c r="B327" s="36"/>
      <c r="C327" s="187" t="s">
        <v>425</v>
      </c>
      <c r="D327" s="187" t="s">
        <v>135</v>
      </c>
      <c r="E327" s="188" t="s">
        <v>452</v>
      </c>
      <c r="F327" s="189" t="s">
        <v>918</v>
      </c>
      <c r="G327" s="190" t="s">
        <v>207</v>
      </c>
      <c r="H327" s="191">
        <v>20</v>
      </c>
      <c r="I327" s="192"/>
      <c r="J327" s="193">
        <f>ROUND(I327*H327,2)</f>
        <v>0</v>
      </c>
      <c r="K327" s="189" t="s">
        <v>1</v>
      </c>
      <c r="L327" s="40"/>
      <c r="M327" s="194" t="s">
        <v>1</v>
      </c>
      <c r="N327" s="195" t="s">
        <v>41</v>
      </c>
      <c r="O327" s="72"/>
      <c r="P327" s="196">
        <f>O327*H327</f>
        <v>0</v>
      </c>
      <c r="Q327" s="196">
        <v>0.07011</v>
      </c>
      <c r="R327" s="196">
        <f>Q327*H327</f>
        <v>1.4022000000000001</v>
      </c>
      <c r="S327" s="196">
        <v>0</v>
      </c>
      <c r="T327" s="197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8" t="s">
        <v>140</v>
      </c>
      <c r="AT327" s="198" t="s">
        <v>135</v>
      </c>
      <c r="AU327" s="198" t="s">
        <v>86</v>
      </c>
      <c r="AY327" s="18" t="s">
        <v>133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18" t="s">
        <v>84</v>
      </c>
      <c r="BK327" s="199">
        <f>ROUND(I327*H327,2)</f>
        <v>0</v>
      </c>
      <c r="BL327" s="18" t="s">
        <v>140</v>
      </c>
      <c r="BM327" s="198" t="s">
        <v>919</v>
      </c>
    </row>
    <row r="328" spans="2:51" s="13" customFormat="1" ht="11.25">
      <c r="B328" s="200"/>
      <c r="C328" s="201"/>
      <c r="D328" s="202" t="s">
        <v>142</v>
      </c>
      <c r="E328" s="203" t="s">
        <v>1</v>
      </c>
      <c r="F328" s="204" t="s">
        <v>455</v>
      </c>
      <c r="G328" s="201"/>
      <c r="H328" s="203" t="s">
        <v>1</v>
      </c>
      <c r="I328" s="205"/>
      <c r="J328" s="201"/>
      <c r="K328" s="201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142</v>
      </c>
      <c r="AU328" s="210" t="s">
        <v>86</v>
      </c>
      <c r="AV328" s="13" t="s">
        <v>84</v>
      </c>
      <c r="AW328" s="13" t="s">
        <v>32</v>
      </c>
      <c r="AX328" s="13" t="s">
        <v>76</v>
      </c>
      <c r="AY328" s="210" t="s">
        <v>133</v>
      </c>
    </row>
    <row r="329" spans="2:51" s="14" customFormat="1" ht="11.25">
      <c r="B329" s="211"/>
      <c r="C329" s="212"/>
      <c r="D329" s="202" t="s">
        <v>142</v>
      </c>
      <c r="E329" s="213" t="s">
        <v>1</v>
      </c>
      <c r="F329" s="214" t="s">
        <v>920</v>
      </c>
      <c r="G329" s="212"/>
      <c r="H329" s="215">
        <v>20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142</v>
      </c>
      <c r="AU329" s="221" t="s">
        <v>86</v>
      </c>
      <c r="AV329" s="14" t="s">
        <v>86</v>
      </c>
      <c r="AW329" s="14" t="s">
        <v>32</v>
      </c>
      <c r="AX329" s="14" t="s">
        <v>84</v>
      </c>
      <c r="AY329" s="221" t="s">
        <v>133</v>
      </c>
    </row>
    <row r="330" spans="1:65" s="2" customFormat="1" ht="14.45" customHeight="1">
      <c r="A330" s="35"/>
      <c r="B330" s="36"/>
      <c r="C330" s="187" t="s">
        <v>400</v>
      </c>
      <c r="D330" s="187" t="s">
        <v>135</v>
      </c>
      <c r="E330" s="188" t="s">
        <v>458</v>
      </c>
      <c r="F330" s="189" t="s">
        <v>459</v>
      </c>
      <c r="G330" s="190" t="s">
        <v>207</v>
      </c>
      <c r="H330" s="191">
        <v>20</v>
      </c>
      <c r="I330" s="192"/>
      <c r="J330" s="193">
        <f>ROUND(I330*H330,2)</f>
        <v>0</v>
      </c>
      <c r="K330" s="189" t="s">
        <v>139</v>
      </c>
      <c r="L330" s="40"/>
      <c r="M330" s="194" t="s">
        <v>1</v>
      </c>
      <c r="N330" s="195" t="s">
        <v>41</v>
      </c>
      <c r="O330" s="72"/>
      <c r="P330" s="196">
        <f>O330*H330</f>
        <v>0</v>
      </c>
      <c r="Q330" s="196">
        <v>0.60104</v>
      </c>
      <c r="R330" s="196">
        <f>Q330*H330</f>
        <v>12.020800000000001</v>
      </c>
      <c r="S330" s="196">
        <v>0</v>
      </c>
      <c r="T330" s="197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8" t="s">
        <v>140</v>
      </c>
      <c r="AT330" s="198" t="s">
        <v>135</v>
      </c>
      <c r="AU330" s="198" t="s">
        <v>86</v>
      </c>
      <c r="AY330" s="18" t="s">
        <v>133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18" t="s">
        <v>84</v>
      </c>
      <c r="BK330" s="199">
        <f>ROUND(I330*H330,2)</f>
        <v>0</v>
      </c>
      <c r="BL330" s="18" t="s">
        <v>140</v>
      </c>
      <c r="BM330" s="198" t="s">
        <v>921</v>
      </c>
    </row>
    <row r="331" spans="2:51" s="13" customFormat="1" ht="11.25">
      <c r="B331" s="200"/>
      <c r="C331" s="201"/>
      <c r="D331" s="202" t="s">
        <v>142</v>
      </c>
      <c r="E331" s="203" t="s">
        <v>1</v>
      </c>
      <c r="F331" s="204" t="s">
        <v>461</v>
      </c>
      <c r="G331" s="201"/>
      <c r="H331" s="203" t="s">
        <v>1</v>
      </c>
      <c r="I331" s="205"/>
      <c r="J331" s="201"/>
      <c r="K331" s="201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142</v>
      </c>
      <c r="AU331" s="210" t="s">
        <v>86</v>
      </c>
      <c r="AV331" s="13" t="s">
        <v>84</v>
      </c>
      <c r="AW331" s="13" t="s">
        <v>32</v>
      </c>
      <c r="AX331" s="13" t="s">
        <v>76</v>
      </c>
      <c r="AY331" s="210" t="s">
        <v>133</v>
      </c>
    </row>
    <row r="332" spans="2:51" s="14" customFormat="1" ht="11.25">
      <c r="B332" s="211"/>
      <c r="C332" s="212"/>
      <c r="D332" s="202" t="s">
        <v>142</v>
      </c>
      <c r="E332" s="213" t="s">
        <v>1</v>
      </c>
      <c r="F332" s="214" t="s">
        <v>920</v>
      </c>
      <c r="G332" s="212"/>
      <c r="H332" s="215">
        <v>20</v>
      </c>
      <c r="I332" s="216"/>
      <c r="J332" s="212"/>
      <c r="K332" s="212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142</v>
      </c>
      <c r="AU332" s="221" t="s">
        <v>86</v>
      </c>
      <c r="AV332" s="14" t="s">
        <v>86</v>
      </c>
      <c r="AW332" s="14" t="s">
        <v>32</v>
      </c>
      <c r="AX332" s="14" t="s">
        <v>84</v>
      </c>
      <c r="AY332" s="221" t="s">
        <v>133</v>
      </c>
    </row>
    <row r="333" spans="1:65" s="2" customFormat="1" ht="14.45" customHeight="1">
      <c r="A333" s="35"/>
      <c r="B333" s="36"/>
      <c r="C333" s="187" t="s">
        <v>432</v>
      </c>
      <c r="D333" s="187" t="s">
        <v>135</v>
      </c>
      <c r="E333" s="188" t="s">
        <v>463</v>
      </c>
      <c r="F333" s="189" t="s">
        <v>464</v>
      </c>
      <c r="G333" s="190" t="s">
        <v>207</v>
      </c>
      <c r="H333" s="191">
        <v>24</v>
      </c>
      <c r="I333" s="192"/>
      <c r="J333" s="193">
        <f>ROUND(I333*H333,2)</f>
        <v>0</v>
      </c>
      <c r="K333" s="189" t="s">
        <v>139</v>
      </c>
      <c r="L333" s="40"/>
      <c r="M333" s="194" t="s">
        <v>1</v>
      </c>
      <c r="N333" s="195" t="s">
        <v>41</v>
      </c>
      <c r="O333" s="72"/>
      <c r="P333" s="196">
        <f>O333*H333</f>
        <v>0</v>
      </c>
      <c r="Q333" s="196">
        <v>0.345</v>
      </c>
      <c r="R333" s="196">
        <f>Q333*H333</f>
        <v>8.28</v>
      </c>
      <c r="S333" s="196">
        <v>0</v>
      </c>
      <c r="T333" s="197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8" t="s">
        <v>140</v>
      </c>
      <c r="AT333" s="198" t="s">
        <v>135</v>
      </c>
      <c r="AU333" s="198" t="s">
        <v>86</v>
      </c>
      <c r="AY333" s="18" t="s">
        <v>133</v>
      </c>
      <c r="BE333" s="199">
        <f>IF(N333="základní",J333,0)</f>
        <v>0</v>
      </c>
      <c r="BF333" s="199">
        <f>IF(N333="snížená",J333,0)</f>
        <v>0</v>
      </c>
      <c r="BG333" s="199">
        <f>IF(N333="zákl. přenesená",J333,0)</f>
        <v>0</v>
      </c>
      <c r="BH333" s="199">
        <f>IF(N333="sníž. přenesená",J333,0)</f>
        <v>0</v>
      </c>
      <c r="BI333" s="199">
        <f>IF(N333="nulová",J333,0)</f>
        <v>0</v>
      </c>
      <c r="BJ333" s="18" t="s">
        <v>84</v>
      </c>
      <c r="BK333" s="199">
        <f>ROUND(I333*H333,2)</f>
        <v>0</v>
      </c>
      <c r="BL333" s="18" t="s">
        <v>140</v>
      </c>
      <c r="BM333" s="198" t="s">
        <v>922</v>
      </c>
    </row>
    <row r="334" spans="2:51" s="13" customFormat="1" ht="11.25">
      <c r="B334" s="200"/>
      <c r="C334" s="201"/>
      <c r="D334" s="202" t="s">
        <v>142</v>
      </c>
      <c r="E334" s="203" t="s">
        <v>1</v>
      </c>
      <c r="F334" s="204" t="s">
        <v>466</v>
      </c>
      <c r="G334" s="201"/>
      <c r="H334" s="203" t="s">
        <v>1</v>
      </c>
      <c r="I334" s="205"/>
      <c r="J334" s="201"/>
      <c r="K334" s="201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142</v>
      </c>
      <c r="AU334" s="210" t="s">
        <v>86</v>
      </c>
      <c r="AV334" s="13" t="s">
        <v>84</v>
      </c>
      <c r="AW334" s="13" t="s">
        <v>32</v>
      </c>
      <c r="AX334" s="13" t="s">
        <v>76</v>
      </c>
      <c r="AY334" s="210" t="s">
        <v>133</v>
      </c>
    </row>
    <row r="335" spans="2:51" s="14" customFormat="1" ht="11.25">
      <c r="B335" s="211"/>
      <c r="C335" s="212"/>
      <c r="D335" s="202" t="s">
        <v>142</v>
      </c>
      <c r="E335" s="213" t="s">
        <v>1</v>
      </c>
      <c r="F335" s="214" t="s">
        <v>920</v>
      </c>
      <c r="G335" s="212"/>
      <c r="H335" s="215">
        <v>20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142</v>
      </c>
      <c r="AU335" s="221" t="s">
        <v>86</v>
      </c>
      <c r="AV335" s="14" t="s">
        <v>86</v>
      </c>
      <c r="AW335" s="14" t="s">
        <v>32</v>
      </c>
      <c r="AX335" s="14" t="s">
        <v>76</v>
      </c>
      <c r="AY335" s="221" t="s">
        <v>133</v>
      </c>
    </row>
    <row r="336" spans="2:51" s="13" customFormat="1" ht="11.25">
      <c r="B336" s="200"/>
      <c r="C336" s="201"/>
      <c r="D336" s="202" t="s">
        <v>142</v>
      </c>
      <c r="E336" s="203" t="s">
        <v>1</v>
      </c>
      <c r="F336" s="204" t="s">
        <v>923</v>
      </c>
      <c r="G336" s="201"/>
      <c r="H336" s="203" t="s">
        <v>1</v>
      </c>
      <c r="I336" s="205"/>
      <c r="J336" s="201"/>
      <c r="K336" s="201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142</v>
      </c>
      <c r="AU336" s="210" t="s">
        <v>86</v>
      </c>
      <c r="AV336" s="13" t="s">
        <v>84</v>
      </c>
      <c r="AW336" s="13" t="s">
        <v>32</v>
      </c>
      <c r="AX336" s="13" t="s">
        <v>76</v>
      </c>
      <c r="AY336" s="210" t="s">
        <v>133</v>
      </c>
    </row>
    <row r="337" spans="2:51" s="14" customFormat="1" ht="11.25">
      <c r="B337" s="211"/>
      <c r="C337" s="212"/>
      <c r="D337" s="202" t="s">
        <v>142</v>
      </c>
      <c r="E337" s="213" t="s">
        <v>1</v>
      </c>
      <c r="F337" s="214" t="s">
        <v>924</v>
      </c>
      <c r="G337" s="212"/>
      <c r="H337" s="215">
        <v>4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142</v>
      </c>
      <c r="AU337" s="221" t="s">
        <v>86</v>
      </c>
      <c r="AV337" s="14" t="s">
        <v>86</v>
      </c>
      <c r="AW337" s="14" t="s">
        <v>32</v>
      </c>
      <c r="AX337" s="14" t="s">
        <v>76</v>
      </c>
      <c r="AY337" s="221" t="s">
        <v>133</v>
      </c>
    </row>
    <row r="338" spans="2:51" s="15" customFormat="1" ht="11.25">
      <c r="B338" s="222"/>
      <c r="C338" s="223"/>
      <c r="D338" s="202" t="s">
        <v>142</v>
      </c>
      <c r="E338" s="224" t="s">
        <v>1</v>
      </c>
      <c r="F338" s="225" t="s">
        <v>152</v>
      </c>
      <c r="G338" s="223"/>
      <c r="H338" s="226">
        <v>24</v>
      </c>
      <c r="I338" s="227"/>
      <c r="J338" s="223"/>
      <c r="K338" s="223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142</v>
      </c>
      <c r="AU338" s="232" t="s">
        <v>86</v>
      </c>
      <c r="AV338" s="15" t="s">
        <v>140</v>
      </c>
      <c r="AW338" s="15" t="s">
        <v>32</v>
      </c>
      <c r="AX338" s="15" t="s">
        <v>84</v>
      </c>
      <c r="AY338" s="232" t="s">
        <v>133</v>
      </c>
    </row>
    <row r="339" spans="1:65" s="2" customFormat="1" ht="24.2" customHeight="1">
      <c r="A339" s="35"/>
      <c r="B339" s="36"/>
      <c r="C339" s="187" t="s">
        <v>438</v>
      </c>
      <c r="D339" s="187" t="s">
        <v>135</v>
      </c>
      <c r="E339" s="188" t="s">
        <v>446</v>
      </c>
      <c r="F339" s="189" t="s">
        <v>447</v>
      </c>
      <c r="G339" s="190" t="s">
        <v>207</v>
      </c>
      <c r="H339" s="191">
        <v>24</v>
      </c>
      <c r="I339" s="192"/>
      <c r="J339" s="193">
        <f>ROUND(I339*H339,2)</f>
        <v>0</v>
      </c>
      <c r="K339" s="189" t="s">
        <v>139</v>
      </c>
      <c r="L339" s="40"/>
      <c r="M339" s="194" t="s">
        <v>1</v>
      </c>
      <c r="N339" s="195" t="s">
        <v>41</v>
      </c>
      <c r="O339" s="72"/>
      <c r="P339" s="196">
        <f>O339*H339</f>
        <v>0</v>
      </c>
      <c r="Q339" s="196">
        <v>0.00036</v>
      </c>
      <c r="R339" s="196">
        <f>Q339*H339</f>
        <v>0.00864</v>
      </c>
      <c r="S339" s="196">
        <v>0</v>
      </c>
      <c r="T339" s="19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8" t="s">
        <v>140</v>
      </c>
      <c r="AT339" s="198" t="s">
        <v>135</v>
      </c>
      <c r="AU339" s="198" t="s">
        <v>86</v>
      </c>
      <c r="AY339" s="18" t="s">
        <v>133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18" t="s">
        <v>84</v>
      </c>
      <c r="BK339" s="199">
        <f>ROUND(I339*H339,2)</f>
        <v>0</v>
      </c>
      <c r="BL339" s="18" t="s">
        <v>140</v>
      </c>
      <c r="BM339" s="198" t="s">
        <v>925</v>
      </c>
    </row>
    <row r="340" spans="2:63" s="12" customFormat="1" ht="22.9" customHeight="1">
      <c r="B340" s="171"/>
      <c r="C340" s="172"/>
      <c r="D340" s="173" t="s">
        <v>75</v>
      </c>
      <c r="E340" s="185" t="s">
        <v>502</v>
      </c>
      <c r="F340" s="185" t="s">
        <v>503</v>
      </c>
      <c r="G340" s="172"/>
      <c r="H340" s="172"/>
      <c r="I340" s="175"/>
      <c r="J340" s="186">
        <f>BK340</f>
        <v>0</v>
      </c>
      <c r="K340" s="172"/>
      <c r="L340" s="177"/>
      <c r="M340" s="178"/>
      <c r="N340" s="179"/>
      <c r="O340" s="179"/>
      <c r="P340" s="180">
        <f>SUM(P341:P349)</f>
        <v>0</v>
      </c>
      <c r="Q340" s="179"/>
      <c r="R340" s="180">
        <f>SUM(R341:R349)</f>
        <v>0</v>
      </c>
      <c r="S340" s="179"/>
      <c r="T340" s="181">
        <f>SUM(T341:T349)</f>
        <v>0</v>
      </c>
      <c r="AR340" s="182" t="s">
        <v>84</v>
      </c>
      <c r="AT340" s="183" t="s">
        <v>75</v>
      </c>
      <c r="AU340" s="183" t="s">
        <v>84</v>
      </c>
      <c r="AY340" s="182" t="s">
        <v>133</v>
      </c>
      <c r="BK340" s="184">
        <f>SUM(BK341:BK349)</f>
        <v>0</v>
      </c>
    </row>
    <row r="341" spans="1:65" s="2" customFormat="1" ht="14.45" customHeight="1">
      <c r="A341" s="35"/>
      <c r="B341" s="36"/>
      <c r="C341" s="187" t="s">
        <v>445</v>
      </c>
      <c r="D341" s="187" t="s">
        <v>135</v>
      </c>
      <c r="E341" s="188" t="s">
        <v>505</v>
      </c>
      <c r="F341" s="189" t="s">
        <v>506</v>
      </c>
      <c r="G341" s="190" t="s">
        <v>207</v>
      </c>
      <c r="H341" s="191">
        <v>420</v>
      </c>
      <c r="I341" s="192"/>
      <c r="J341" s="193">
        <f>ROUND(I341*H341,2)</f>
        <v>0</v>
      </c>
      <c r="K341" s="189" t="s">
        <v>139</v>
      </c>
      <c r="L341" s="40"/>
      <c r="M341" s="194" t="s">
        <v>1</v>
      </c>
      <c r="N341" s="195" t="s">
        <v>41</v>
      </c>
      <c r="O341" s="72"/>
      <c r="P341" s="196">
        <f>O341*H341</f>
        <v>0</v>
      </c>
      <c r="Q341" s="196">
        <v>0</v>
      </c>
      <c r="R341" s="196">
        <f>Q341*H341</f>
        <v>0</v>
      </c>
      <c r="S341" s="196">
        <v>0</v>
      </c>
      <c r="T341" s="197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8" t="s">
        <v>140</v>
      </c>
      <c r="AT341" s="198" t="s">
        <v>135</v>
      </c>
      <c r="AU341" s="198" t="s">
        <v>86</v>
      </c>
      <c r="AY341" s="18" t="s">
        <v>133</v>
      </c>
      <c r="BE341" s="199">
        <f>IF(N341="základní",J341,0)</f>
        <v>0</v>
      </c>
      <c r="BF341" s="199">
        <f>IF(N341="snížená",J341,0)</f>
        <v>0</v>
      </c>
      <c r="BG341" s="199">
        <f>IF(N341="zákl. přenesená",J341,0)</f>
        <v>0</v>
      </c>
      <c r="BH341" s="199">
        <f>IF(N341="sníž. přenesená",J341,0)</f>
        <v>0</v>
      </c>
      <c r="BI341" s="199">
        <f>IF(N341="nulová",J341,0)</f>
        <v>0</v>
      </c>
      <c r="BJ341" s="18" t="s">
        <v>84</v>
      </c>
      <c r="BK341" s="199">
        <f>ROUND(I341*H341,2)</f>
        <v>0</v>
      </c>
      <c r="BL341" s="18" t="s">
        <v>140</v>
      </c>
      <c r="BM341" s="198" t="s">
        <v>926</v>
      </c>
    </row>
    <row r="342" spans="2:51" s="13" customFormat="1" ht="11.25">
      <c r="B342" s="200"/>
      <c r="C342" s="201"/>
      <c r="D342" s="202" t="s">
        <v>142</v>
      </c>
      <c r="E342" s="203" t="s">
        <v>1</v>
      </c>
      <c r="F342" s="204" t="s">
        <v>508</v>
      </c>
      <c r="G342" s="201"/>
      <c r="H342" s="203" t="s">
        <v>1</v>
      </c>
      <c r="I342" s="205"/>
      <c r="J342" s="201"/>
      <c r="K342" s="201"/>
      <c r="L342" s="206"/>
      <c r="M342" s="207"/>
      <c r="N342" s="208"/>
      <c r="O342" s="208"/>
      <c r="P342" s="208"/>
      <c r="Q342" s="208"/>
      <c r="R342" s="208"/>
      <c r="S342" s="208"/>
      <c r="T342" s="209"/>
      <c r="AT342" s="210" t="s">
        <v>142</v>
      </c>
      <c r="AU342" s="210" t="s">
        <v>86</v>
      </c>
      <c r="AV342" s="13" t="s">
        <v>84</v>
      </c>
      <c r="AW342" s="13" t="s">
        <v>32</v>
      </c>
      <c r="AX342" s="13" t="s">
        <v>76</v>
      </c>
      <c r="AY342" s="210" t="s">
        <v>133</v>
      </c>
    </row>
    <row r="343" spans="2:51" s="14" customFormat="1" ht="11.25">
      <c r="B343" s="211"/>
      <c r="C343" s="212"/>
      <c r="D343" s="202" t="s">
        <v>142</v>
      </c>
      <c r="E343" s="213" t="s">
        <v>1</v>
      </c>
      <c r="F343" s="214" t="s">
        <v>927</v>
      </c>
      <c r="G343" s="212"/>
      <c r="H343" s="215">
        <v>420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142</v>
      </c>
      <c r="AU343" s="221" t="s">
        <v>86</v>
      </c>
      <c r="AV343" s="14" t="s">
        <v>86</v>
      </c>
      <c r="AW343" s="14" t="s">
        <v>32</v>
      </c>
      <c r="AX343" s="14" t="s">
        <v>84</v>
      </c>
      <c r="AY343" s="221" t="s">
        <v>133</v>
      </c>
    </row>
    <row r="344" spans="2:51" s="13" customFormat="1" ht="11.25">
      <c r="B344" s="200"/>
      <c r="C344" s="201"/>
      <c r="D344" s="202" t="s">
        <v>142</v>
      </c>
      <c r="E344" s="203" t="s">
        <v>1</v>
      </c>
      <c r="F344" s="204" t="s">
        <v>510</v>
      </c>
      <c r="G344" s="201"/>
      <c r="H344" s="203" t="s">
        <v>1</v>
      </c>
      <c r="I344" s="205"/>
      <c r="J344" s="201"/>
      <c r="K344" s="201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142</v>
      </c>
      <c r="AU344" s="210" t="s">
        <v>86</v>
      </c>
      <c r="AV344" s="13" t="s">
        <v>84</v>
      </c>
      <c r="AW344" s="13" t="s">
        <v>32</v>
      </c>
      <c r="AX344" s="13" t="s">
        <v>76</v>
      </c>
      <c r="AY344" s="210" t="s">
        <v>133</v>
      </c>
    </row>
    <row r="345" spans="2:51" s="13" customFormat="1" ht="22.5">
      <c r="B345" s="200"/>
      <c r="C345" s="201"/>
      <c r="D345" s="202" t="s">
        <v>142</v>
      </c>
      <c r="E345" s="203" t="s">
        <v>1</v>
      </c>
      <c r="F345" s="204" t="s">
        <v>511</v>
      </c>
      <c r="G345" s="201"/>
      <c r="H345" s="203" t="s">
        <v>1</v>
      </c>
      <c r="I345" s="205"/>
      <c r="J345" s="201"/>
      <c r="K345" s="201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142</v>
      </c>
      <c r="AU345" s="210" t="s">
        <v>86</v>
      </c>
      <c r="AV345" s="13" t="s">
        <v>84</v>
      </c>
      <c r="AW345" s="13" t="s">
        <v>32</v>
      </c>
      <c r="AX345" s="13" t="s">
        <v>76</v>
      </c>
      <c r="AY345" s="210" t="s">
        <v>133</v>
      </c>
    </row>
    <row r="346" spans="2:51" s="13" customFormat="1" ht="22.5">
      <c r="B346" s="200"/>
      <c r="C346" s="201"/>
      <c r="D346" s="202" t="s">
        <v>142</v>
      </c>
      <c r="E346" s="203" t="s">
        <v>1</v>
      </c>
      <c r="F346" s="204" t="s">
        <v>512</v>
      </c>
      <c r="G346" s="201"/>
      <c r="H346" s="203" t="s">
        <v>1</v>
      </c>
      <c r="I346" s="205"/>
      <c r="J346" s="201"/>
      <c r="K346" s="201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142</v>
      </c>
      <c r="AU346" s="210" t="s">
        <v>86</v>
      </c>
      <c r="AV346" s="13" t="s">
        <v>84</v>
      </c>
      <c r="AW346" s="13" t="s">
        <v>32</v>
      </c>
      <c r="AX346" s="13" t="s">
        <v>76</v>
      </c>
      <c r="AY346" s="210" t="s">
        <v>133</v>
      </c>
    </row>
    <row r="347" spans="2:51" s="13" customFormat="1" ht="11.25">
      <c r="B347" s="200"/>
      <c r="C347" s="201"/>
      <c r="D347" s="202" t="s">
        <v>142</v>
      </c>
      <c r="E347" s="203" t="s">
        <v>1</v>
      </c>
      <c r="F347" s="204" t="s">
        <v>513</v>
      </c>
      <c r="G347" s="201"/>
      <c r="H347" s="203" t="s">
        <v>1</v>
      </c>
      <c r="I347" s="205"/>
      <c r="J347" s="201"/>
      <c r="K347" s="201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142</v>
      </c>
      <c r="AU347" s="210" t="s">
        <v>86</v>
      </c>
      <c r="AV347" s="13" t="s">
        <v>84</v>
      </c>
      <c r="AW347" s="13" t="s">
        <v>32</v>
      </c>
      <c r="AX347" s="13" t="s">
        <v>76</v>
      </c>
      <c r="AY347" s="210" t="s">
        <v>133</v>
      </c>
    </row>
    <row r="348" spans="2:51" s="13" customFormat="1" ht="22.5">
      <c r="B348" s="200"/>
      <c r="C348" s="201"/>
      <c r="D348" s="202" t="s">
        <v>142</v>
      </c>
      <c r="E348" s="203" t="s">
        <v>1</v>
      </c>
      <c r="F348" s="204" t="s">
        <v>514</v>
      </c>
      <c r="G348" s="201"/>
      <c r="H348" s="203" t="s">
        <v>1</v>
      </c>
      <c r="I348" s="205"/>
      <c r="J348" s="201"/>
      <c r="K348" s="201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142</v>
      </c>
      <c r="AU348" s="210" t="s">
        <v>86</v>
      </c>
      <c r="AV348" s="13" t="s">
        <v>84</v>
      </c>
      <c r="AW348" s="13" t="s">
        <v>32</v>
      </c>
      <c r="AX348" s="13" t="s">
        <v>76</v>
      </c>
      <c r="AY348" s="210" t="s">
        <v>133</v>
      </c>
    </row>
    <row r="349" spans="2:51" s="13" customFormat="1" ht="11.25">
      <c r="B349" s="200"/>
      <c r="C349" s="201"/>
      <c r="D349" s="202" t="s">
        <v>142</v>
      </c>
      <c r="E349" s="203" t="s">
        <v>1</v>
      </c>
      <c r="F349" s="204" t="s">
        <v>515</v>
      </c>
      <c r="G349" s="201"/>
      <c r="H349" s="203" t="s">
        <v>1</v>
      </c>
      <c r="I349" s="205"/>
      <c r="J349" s="201"/>
      <c r="K349" s="201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142</v>
      </c>
      <c r="AU349" s="210" t="s">
        <v>86</v>
      </c>
      <c r="AV349" s="13" t="s">
        <v>84</v>
      </c>
      <c r="AW349" s="13" t="s">
        <v>32</v>
      </c>
      <c r="AX349" s="13" t="s">
        <v>76</v>
      </c>
      <c r="AY349" s="210" t="s">
        <v>133</v>
      </c>
    </row>
    <row r="350" spans="2:63" s="12" customFormat="1" ht="22.9" customHeight="1">
      <c r="B350" s="171"/>
      <c r="C350" s="172"/>
      <c r="D350" s="173" t="s">
        <v>75</v>
      </c>
      <c r="E350" s="185" t="s">
        <v>516</v>
      </c>
      <c r="F350" s="185" t="s">
        <v>517</v>
      </c>
      <c r="G350" s="172"/>
      <c r="H350" s="172"/>
      <c r="I350" s="175"/>
      <c r="J350" s="186">
        <f>BK350</f>
        <v>0</v>
      </c>
      <c r="K350" s="172"/>
      <c r="L350" s="177"/>
      <c r="M350" s="178"/>
      <c r="N350" s="179"/>
      <c r="O350" s="179"/>
      <c r="P350" s="180">
        <f>SUM(P351:P362)</f>
        <v>0</v>
      </c>
      <c r="Q350" s="179"/>
      <c r="R350" s="180">
        <f>SUM(R351:R362)</f>
        <v>11.625</v>
      </c>
      <c r="S350" s="179"/>
      <c r="T350" s="181">
        <f>SUM(T351:T362)</f>
        <v>0</v>
      </c>
      <c r="AR350" s="182" t="s">
        <v>84</v>
      </c>
      <c r="AT350" s="183" t="s">
        <v>75</v>
      </c>
      <c r="AU350" s="183" t="s">
        <v>84</v>
      </c>
      <c r="AY350" s="182" t="s">
        <v>133</v>
      </c>
      <c r="BK350" s="184">
        <f>SUM(BK351:BK362)</f>
        <v>0</v>
      </c>
    </row>
    <row r="351" spans="1:65" s="2" customFormat="1" ht="62.65" customHeight="1">
      <c r="A351" s="35"/>
      <c r="B351" s="36"/>
      <c r="C351" s="187" t="s">
        <v>451</v>
      </c>
      <c r="D351" s="187" t="s">
        <v>135</v>
      </c>
      <c r="E351" s="188" t="s">
        <v>519</v>
      </c>
      <c r="F351" s="189" t="s">
        <v>520</v>
      </c>
      <c r="G351" s="190" t="s">
        <v>207</v>
      </c>
      <c r="H351" s="191">
        <v>35</v>
      </c>
      <c r="I351" s="192"/>
      <c r="J351" s="193">
        <f>ROUND(I351*H351,2)</f>
        <v>0</v>
      </c>
      <c r="K351" s="189" t="s">
        <v>139</v>
      </c>
      <c r="L351" s="40"/>
      <c r="M351" s="194" t="s">
        <v>1</v>
      </c>
      <c r="N351" s="195" t="s">
        <v>41</v>
      </c>
      <c r="O351" s="72"/>
      <c r="P351" s="196">
        <f>O351*H351</f>
        <v>0</v>
      </c>
      <c r="Q351" s="196">
        <v>0.098</v>
      </c>
      <c r="R351" s="196">
        <f>Q351*H351</f>
        <v>3.43</v>
      </c>
      <c r="S351" s="196">
        <v>0</v>
      </c>
      <c r="T351" s="19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8" t="s">
        <v>140</v>
      </c>
      <c r="AT351" s="198" t="s">
        <v>135</v>
      </c>
      <c r="AU351" s="198" t="s">
        <v>86</v>
      </c>
      <c r="AY351" s="18" t="s">
        <v>133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8" t="s">
        <v>84</v>
      </c>
      <c r="BK351" s="199">
        <f>ROUND(I351*H351,2)</f>
        <v>0</v>
      </c>
      <c r="BL351" s="18" t="s">
        <v>140</v>
      </c>
      <c r="BM351" s="198" t="s">
        <v>928</v>
      </c>
    </row>
    <row r="352" spans="2:51" s="13" customFormat="1" ht="11.25">
      <c r="B352" s="200"/>
      <c r="C352" s="201"/>
      <c r="D352" s="202" t="s">
        <v>142</v>
      </c>
      <c r="E352" s="203" t="s">
        <v>1</v>
      </c>
      <c r="F352" s="204" t="s">
        <v>522</v>
      </c>
      <c r="G352" s="201"/>
      <c r="H352" s="203" t="s">
        <v>1</v>
      </c>
      <c r="I352" s="205"/>
      <c r="J352" s="201"/>
      <c r="K352" s="201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142</v>
      </c>
      <c r="AU352" s="210" t="s">
        <v>86</v>
      </c>
      <c r="AV352" s="13" t="s">
        <v>84</v>
      </c>
      <c r="AW352" s="13" t="s">
        <v>32</v>
      </c>
      <c r="AX352" s="13" t="s">
        <v>76</v>
      </c>
      <c r="AY352" s="210" t="s">
        <v>133</v>
      </c>
    </row>
    <row r="353" spans="2:51" s="13" customFormat="1" ht="11.25">
      <c r="B353" s="200"/>
      <c r="C353" s="201"/>
      <c r="D353" s="202" t="s">
        <v>142</v>
      </c>
      <c r="E353" s="203" t="s">
        <v>1</v>
      </c>
      <c r="F353" s="204" t="s">
        <v>929</v>
      </c>
      <c r="G353" s="201"/>
      <c r="H353" s="203" t="s">
        <v>1</v>
      </c>
      <c r="I353" s="205"/>
      <c r="J353" s="201"/>
      <c r="K353" s="201"/>
      <c r="L353" s="206"/>
      <c r="M353" s="207"/>
      <c r="N353" s="208"/>
      <c r="O353" s="208"/>
      <c r="P353" s="208"/>
      <c r="Q353" s="208"/>
      <c r="R353" s="208"/>
      <c r="S353" s="208"/>
      <c r="T353" s="209"/>
      <c r="AT353" s="210" t="s">
        <v>142</v>
      </c>
      <c r="AU353" s="210" t="s">
        <v>86</v>
      </c>
      <c r="AV353" s="13" t="s">
        <v>84</v>
      </c>
      <c r="AW353" s="13" t="s">
        <v>32</v>
      </c>
      <c r="AX353" s="13" t="s">
        <v>76</v>
      </c>
      <c r="AY353" s="210" t="s">
        <v>133</v>
      </c>
    </row>
    <row r="354" spans="2:51" s="14" customFormat="1" ht="11.25">
      <c r="B354" s="211"/>
      <c r="C354" s="212"/>
      <c r="D354" s="202" t="s">
        <v>142</v>
      </c>
      <c r="E354" s="213" t="s">
        <v>1</v>
      </c>
      <c r="F354" s="214" t="s">
        <v>930</v>
      </c>
      <c r="G354" s="212"/>
      <c r="H354" s="215">
        <v>35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142</v>
      </c>
      <c r="AU354" s="221" t="s">
        <v>86</v>
      </c>
      <c r="AV354" s="14" t="s">
        <v>86</v>
      </c>
      <c r="AW354" s="14" t="s">
        <v>32</v>
      </c>
      <c r="AX354" s="14" t="s">
        <v>84</v>
      </c>
      <c r="AY354" s="221" t="s">
        <v>133</v>
      </c>
    </row>
    <row r="355" spans="1:65" s="2" customFormat="1" ht="14.45" customHeight="1">
      <c r="A355" s="35"/>
      <c r="B355" s="36"/>
      <c r="C355" s="244" t="s">
        <v>457</v>
      </c>
      <c r="D355" s="244" t="s">
        <v>300</v>
      </c>
      <c r="E355" s="245" t="s">
        <v>526</v>
      </c>
      <c r="F355" s="246" t="s">
        <v>527</v>
      </c>
      <c r="G355" s="247" t="s">
        <v>207</v>
      </c>
      <c r="H355" s="248">
        <v>37</v>
      </c>
      <c r="I355" s="249"/>
      <c r="J355" s="250">
        <f>ROUND(I355*H355,2)</f>
        <v>0</v>
      </c>
      <c r="K355" s="246" t="s">
        <v>139</v>
      </c>
      <c r="L355" s="251"/>
      <c r="M355" s="252" t="s">
        <v>1</v>
      </c>
      <c r="N355" s="253" t="s">
        <v>41</v>
      </c>
      <c r="O355" s="72"/>
      <c r="P355" s="196">
        <f>O355*H355</f>
        <v>0</v>
      </c>
      <c r="Q355" s="196">
        <v>0.135</v>
      </c>
      <c r="R355" s="196">
        <f>Q355*H355</f>
        <v>4.995</v>
      </c>
      <c r="S355" s="196">
        <v>0</v>
      </c>
      <c r="T355" s="197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8" t="s">
        <v>186</v>
      </c>
      <c r="AT355" s="198" t="s">
        <v>300</v>
      </c>
      <c r="AU355" s="198" t="s">
        <v>86</v>
      </c>
      <c r="AY355" s="18" t="s">
        <v>133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8" t="s">
        <v>84</v>
      </c>
      <c r="BK355" s="199">
        <f>ROUND(I355*H355,2)</f>
        <v>0</v>
      </c>
      <c r="BL355" s="18" t="s">
        <v>140</v>
      </c>
      <c r="BM355" s="198" t="s">
        <v>931</v>
      </c>
    </row>
    <row r="356" spans="2:51" s="13" customFormat="1" ht="11.25">
      <c r="B356" s="200"/>
      <c r="C356" s="201"/>
      <c r="D356" s="202" t="s">
        <v>142</v>
      </c>
      <c r="E356" s="203" t="s">
        <v>1</v>
      </c>
      <c r="F356" s="204" t="s">
        <v>529</v>
      </c>
      <c r="G356" s="201"/>
      <c r="H356" s="203" t="s">
        <v>1</v>
      </c>
      <c r="I356" s="205"/>
      <c r="J356" s="201"/>
      <c r="K356" s="201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142</v>
      </c>
      <c r="AU356" s="210" t="s">
        <v>86</v>
      </c>
      <c r="AV356" s="13" t="s">
        <v>84</v>
      </c>
      <c r="AW356" s="13" t="s">
        <v>32</v>
      </c>
      <c r="AX356" s="13" t="s">
        <v>76</v>
      </c>
      <c r="AY356" s="210" t="s">
        <v>133</v>
      </c>
    </row>
    <row r="357" spans="2:51" s="14" customFormat="1" ht="11.25">
      <c r="B357" s="211"/>
      <c r="C357" s="212"/>
      <c r="D357" s="202" t="s">
        <v>142</v>
      </c>
      <c r="E357" s="213" t="s">
        <v>1</v>
      </c>
      <c r="F357" s="214" t="s">
        <v>932</v>
      </c>
      <c r="G357" s="212"/>
      <c r="H357" s="215">
        <v>37</v>
      </c>
      <c r="I357" s="216"/>
      <c r="J357" s="212"/>
      <c r="K357" s="212"/>
      <c r="L357" s="217"/>
      <c r="M357" s="218"/>
      <c r="N357" s="219"/>
      <c r="O357" s="219"/>
      <c r="P357" s="219"/>
      <c r="Q357" s="219"/>
      <c r="R357" s="219"/>
      <c r="S357" s="219"/>
      <c r="T357" s="220"/>
      <c r="AT357" s="221" t="s">
        <v>142</v>
      </c>
      <c r="AU357" s="221" t="s">
        <v>86</v>
      </c>
      <c r="AV357" s="14" t="s">
        <v>86</v>
      </c>
      <c r="AW357" s="14" t="s">
        <v>32</v>
      </c>
      <c r="AX357" s="14" t="s">
        <v>84</v>
      </c>
      <c r="AY357" s="221" t="s">
        <v>133</v>
      </c>
    </row>
    <row r="358" spans="1:65" s="2" customFormat="1" ht="14.45" customHeight="1">
      <c r="A358" s="35"/>
      <c r="B358" s="36"/>
      <c r="C358" s="244" t="s">
        <v>462</v>
      </c>
      <c r="D358" s="244" t="s">
        <v>300</v>
      </c>
      <c r="E358" s="245" t="s">
        <v>933</v>
      </c>
      <c r="F358" s="246" t="s">
        <v>533</v>
      </c>
      <c r="G358" s="247" t="s">
        <v>266</v>
      </c>
      <c r="H358" s="248">
        <v>3.2</v>
      </c>
      <c r="I358" s="249"/>
      <c r="J358" s="250">
        <f>ROUND(I358*H358,2)</f>
        <v>0</v>
      </c>
      <c r="K358" s="246" t="s">
        <v>1</v>
      </c>
      <c r="L358" s="251"/>
      <c r="M358" s="252" t="s">
        <v>1</v>
      </c>
      <c r="N358" s="253" t="s">
        <v>41</v>
      </c>
      <c r="O358" s="72"/>
      <c r="P358" s="196">
        <f>O358*H358</f>
        <v>0</v>
      </c>
      <c r="Q358" s="196">
        <v>1</v>
      </c>
      <c r="R358" s="196">
        <f>Q358*H358</f>
        <v>3.2</v>
      </c>
      <c r="S358" s="196">
        <v>0</v>
      </c>
      <c r="T358" s="197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8" t="s">
        <v>186</v>
      </c>
      <c r="AT358" s="198" t="s">
        <v>300</v>
      </c>
      <c r="AU358" s="198" t="s">
        <v>86</v>
      </c>
      <c r="AY358" s="18" t="s">
        <v>133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8" t="s">
        <v>84</v>
      </c>
      <c r="BK358" s="199">
        <f>ROUND(I358*H358,2)</f>
        <v>0</v>
      </c>
      <c r="BL358" s="18" t="s">
        <v>140</v>
      </c>
      <c r="BM358" s="198" t="s">
        <v>934</v>
      </c>
    </row>
    <row r="359" spans="2:51" s="13" customFormat="1" ht="11.25">
      <c r="B359" s="200"/>
      <c r="C359" s="201"/>
      <c r="D359" s="202" t="s">
        <v>142</v>
      </c>
      <c r="E359" s="203" t="s">
        <v>1</v>
      </c>
      <c r="F359" s="204" t="s">
        <v>535</v>
      </c>
      <c r="G359" s="201"/>
      <c r="H359" s="203" t="s">
        <v>1</v>
      </c>
      <c r="I359" s="205"/>
      <c r="J359" s="201"/>
      <c r="K359" s="201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142</v>
      </c>
      <c r="AU359" s="210" t="s">
        <v>86</v>
      </c>
      <c r="AV359" s="13" t="s">
        <v>84</v>
      </c>
      <c r="AW359" s="13" t="s">
        <v>32</v>
      </c>
      <c r="AX359" s="13" t="s">
        <v>76</v>
      </c>
      <c r="AY359" s="210" t="s">
        <v>133</v>
      </c>
    </row>
    <row r="360" spans="2:51" s="14" customFormat="1" ht="11.25">
      <c r="B360" s="211"/>
      <c r="C360" s="212"/>
      <c r="D360" s="202" t="s">
        <v>142</v>
      </c>
      <c r="E360" s="213" t="s">
        <v>1</v>
      </c>
      <c r="F360" s="214" t="s">
        <v>935</v>
      </c>
      <c r="G360" s="212"/>
      <c r="H360" s="215">
        <v>3.119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142</v>
      </c>
      <c r="AU360" s="221" t="s">
        <v>86</v>
      </c>
      <c r="AV360" s="14" t="s">
        <v>86</v>
      </c>
      <c r="AW360" s="14" t="s">
        <v>32</v>
      </c>
      <c r="AX360" s="14" t="s">
        <v>76</v>
      </c>
      <c r="AY360" s="221" t="s">
        <v>133</v>
      </c>
    </row>
    <row r="361" spans="2:51" s="14" customFormat="1" ht="11.25">
      <c r="B361" s="211"/>
      <c r="C361" s="212"/>
      <c r="D361" s="202" t="s">
        <v>142</v>
      </c>
      <c r="E361" s="213" t="s">
        <v>1</v>
      </c>
      <c r="F361" s="214" t="s">
        <v>936</v>
      </c>
      <c r="G361" s="212"/>
      <c r="H361" s="215">
        <v>0.081</v>
      </c>
      <c r="I361" s="216"/>
      <c r="J361" s="212"/>
      <c r="K361" s="212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142</v>
      </c>
      <c r="AU361" s="221" t="s">
        <v>86</v>
      </c>
      <c r="AV361" s="14" t="s">
        <v>86</v>
      </c>
      <c r="AW361" s="14" t="s">
        <v>32</v>
      </c>
      <c r="AX361" s="14" t="s">
        <v>76</v>
      </c>
      <c r="AY361" s="221" t="s">
        <v>133</v>
      </c>
    </row>
    <row r="362" spans="2:51" s="15" customFormat="1" ht="11.25">
      <c r="B362" s="222"/>
      <c r="C362" s="223"/>
      <c r="D362" s="202" t="s">
        <v>142</v>
      </c>
      <c r="E362" s="224" t="s">
        <v>1</v>
      </c>
      <c r="F362" s="225" t="s">
        <v>152</v>
      </c>
      <c r="G362" s="223"/>
      <c r="H362" s="226">
        <v>3.2</v>
      </c>
      <c r="I362" s="227"/>
      <c r="J362" s="223"/>
      <c r="K362" s="223"/>
      <c r="L362" s="228"/>
      <c r="M362" s="229"/>
      <c r="N362" s="230"/>
      <c r="O362" s="230"/>
      <c r="P362" s="230"/>
      <c r="Q362" s="230"/>
      <c r="R362" s="230"/>
      <c r="S362" s="230"/>
      <c r="T362" s="231"/>
      <c r="AT362" s="232" t="s">
        <v>142</v>
      </c>
      <c r="AU362" s="232" t="s">
        <v>86</v>
      </c>
      <c r="AV362" s="15" t="s">
        <v>140</v>
      </c>
      <c r="AW362" s="15" t="s">
        <v>32</v>
      </c>
      <c r="AX362" s="15" t="s">
        <v>84</v>
      </c>
      <c r="AY362" s="232" t="s">
        <v>133</v>
      </c>
    </row>
    <row r="363" spans="2:63" s="12" customFormat="1" ht="22.9" customHeight="1">
      <c r="B363" s="171"/>
      <c r="C363" s="172"/>
      <c r="D363" s="173" t="s">
        <v>75</v>
      </c>
      <c r="E363" s="185" t="s">
        <v>186</v>
      </c>
      <c r="F363" s="185" t="s">
        <v>550</v>
      </c>
      <c r="G363" s="172"/>
      <c r="H363" s="172"/>
      <c r="I363" s="175"/>
      <c r="J363" s="186">
        <f>BK363</f>
        <v>0</v>
      </c>
      <c r="K363" s="172"/>
      <c r="L363" s="177"/>
      <c r="M363" s="178"/>
      <c r="N363" s="179"/>
      <c r="O363" s="179"/>
      <c r="P363" s="180">
        <f>SUM(P364:P397)</f>
        <v>0</v>
      </c>
      <c r="Q363" s="179"/>
      <c r="R363" s="180">
        <f>SUM(R364:R397)</f>
        <v>2.41537</v>
      </c>
      <c r="S363" s="179"/>
      <c r="T363" s="181">
        <f>SUM(T364:T397)</f>
        <v>0</v>
      </c>
      <c r="AR363" s="182" t="s">
        <v>84</v>
      </c>
      <c r="AT363" s="183" t="s">
        <v>75</v>
      </c>
      <c r="AU363" s="183" t="s">
        <v>84</v>
      </c>
      <c r="AY363" s="182" t="s">
        <v>133</v>
      </c>
      <c r="BK363" s="184">
        <f>SUM(BK364:BK397)</f>
        <v>0</v>
      </c>
    </row>
    <row r="364" spans="1:65" s="2" customFormat="1" ht="24.2" customHeight="1">
      <c r="A364" s="35"/>
      <c r="B364" s="36"/>
      <c r="C364" s="187" t="s">
        <v>469</v>
      </c>
      <c r="D364" s="187" t="s">
        <v>135</v>
      </c>
      <c r="E364" s="188" t="s">
        <v>552</v>
      </c>
      <c r="F364" s="189" t="s">
        <v>553</v>
      </c>
      <c r="G364" s="190" t="s">
        <v>382</v>
      </c>
      <c r="H364" s="191">
        <v>10</v>
      </c>
      <c r="I364" s="192"/>
      <c r="J364" s="193">
        <f>ROUND(I364*H364,2)</f>
        <v>0</v>
      </c>
      <c r="K364" s="189" t="s">
        <v>139</v>
      </c>
      <c r="L364" s="40"/>
      <c r="M364" s="194" t="s">
        <v>1</v>
      </c>
      <c r="N364" s="195" t="s">
        <v>41</v>
      </c>
      <c r="O364" s="72"/>
      <c r="P364" s="196">
        <f>O364*H364</f>
        <v>0</v>
      </c>
      <c r="Q364" s="196">
        <v>0.00276</v>
      </c>
      <c r="R364" s="196">
        <f>Q364*H364</f>
        <v>0.0276</v>
      </c>
      <c r="S364" s="196">
        <v>0</v>
      </c>
      <c r="T364" s="197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98" t="s">
        <v>140</v>
      </c>
      <c r="AT364" s="198" t="s">
        <v>135</v>
      </c>
      <c r="AU364" s="198" t="s">
        <v>86</v>
      </c>
      <c r="AY364" s="18" t="s">
        <v>133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8" t="s">
        <v>84</v>
      </c>
      <c r="BK364" s="199">
        <f>ROUND(I364*H364,2)</f>
        <v>0</v>
      </c>
      <c r="BL364" s="18" t="s">
        <v>140</v>
      </c>
      <c r="BM364" s="198" t="s">
        <v>937</v>
      </c>
    </row>
    <row r="365" spans="2:51" s="13" customFormat="1" ht="11.25">
      <c r="B365" s="200"/>
      <c r="C365" s="201"/>
      <c r="D365" s="202" t="s">
        <v>142</v>
      </c>
      <c r="E365" s="203" t="s">
        <v>1</v>
      </c>
      <c r="F365" s="204" t="s">
        <v>938</v>
      </c>
      <c r="G365" s="201"/>
      <c r="H365" s="203" t="s">
        <v>1</v>
      </c>
      <c r="I365" s="205"/>
      <c r="J365" s="201"/>
      <c r="K365" s="201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142</v>
      </c>
      <c r="AU365" s="210" t="s">
        <v>86</v>
      </c>
      <c r="AV365" s="13" t="s">
        <v>84</v>
      </c>
      <c r="AW365" s="13" t="s">
        <v>32</v>
      </c>
      <c r="AX365" s="13" t="s">
        <v>76</v>
      </c>
      <c r="AY365" s="210" t="s">
        <v>133</v>
      </c>
    </row>
    <row r="366" spans="2:51" s="14" customFormat="1" ht="11.25">
      <c r="B366" s="211"/>
      <c r="C366" s="212"/>
      <c r="D366" s="202" t="s">
        <v>142</v>
      </c>
      <c r="E366" s="213" t="s">
        <v>1</v>
      </c>
      <c r="F366" s="214" t="s">
        <v>814</v>
      </c>
      <c r="G366" s="212"/>
      <c r="H366" s="215">
        <v>10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142</v>
      </c>
      <c r="AU366" s="221" t="s">
        <v>86</v>
      </c>
      <c r="AV366" s="14" t="s">
        <v>86</v>
      </c>
      <c r="AW366" s="14" t="s">
        <v>32</v>
      </c>
      <c r="AX366" s="14" t="s">
        <v>84</v>
      </c>
      <c r="AY366" s="221" t="s">
        <v>133</v>
      </c>
    </row>
    <row r="367" spans="1:65" s="2" customFormat="1" ht="37.9" customHeight="1">
      <c r="A367" s="35"/>
      <c r="B367" s="36"/>
      <c r="C367" s="187" t="s">
        <v>473</v>
      </c>
      <c r="D367" s="187" t="s">
        <v>135</v>
      </c>
      <c r="E367" s="188" t="s">
        <v>558</v>
      </c>
      <c r="F367" s="189" t="s">
        <v>939</v>
      </c>
      <c r="G367" s="190" t="s">
        <v>382</v>
      </c>
      <c r="H367" s="191">
        <v>10</v>
      </c>
      <c r="I367" s="192"/>
      <c r="J367" s="193">
        <f>ROUND(I367*H367,2)</f>
        <v>0</v>
      </c>
      <c r="K367" s="189" t="s">
        <v>1</v>
      </c>
      <c r="L367" s="40"/>
      <c r="M367" s="194" t="s">
        <v>1</v>
      </c>
      <c r="N367" s="195" t="s">
        <v>41</v>
      </c>
      <c r="O367" s="72"/>
      <c r="P367" s="196">
        <f>O367*H367</f>
        <v>0</v>
      </c>
      <c r="Q367" s="196">
        <v>0</v>
      </c>
      <c r="R367" s="196">
        <f>Q367*H367</f>
        <v>0</v>
      </c>
      <c r="S367" s="196">
        <v>0</v>
      </c>
      <c r="T367" s="197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98" t="s">
        <v>140</v>
      </c>
      <c r="AT367" s="198" t="s">
        <v>135</v>
      </c>
      <c r="AU367" s="198" t="s">
        <v>86</v>
      </c>
      <c r="AY367" s="18" t="s">
        <v>133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18" t="s">
        <v>84</v>
      </c>
      <c r="BK367" s="199">
        <f>ROUND(I367*H367,2)</f>
        <v>0</v>
      </c>
      <c r="BL367" s="18" t="s">
        <v>140</v>
      </c>
      <c r="BM367" s="198" t="s">
        <v>940</v>
      </c>
    </row>
    <row r="368" spans="1:65" s="2" customFormat="1" ht="24.2" customHeight="1">
      <c r="A368" s="35"/>
      <c r="B368" s="36"/>
      <c r="C368" s="187" t="s">
        <v>482</v>
      </c>
      <c r="D368" s="187" t="s">
        <v>135</v>
      </c>
      <c r="E368" s="188" t="s">
        <v>563</v>
      </c>
      <c r="F368" s="189" t="s">
        <v>564</v>
      </c>
      <c r="G368" s="190" t="s">
        <v>565</v>
      </c>
      <c r="H368" s="191">
        <v>1</v>
      </c>
      <c r="I368" s="192"/>
      <c r="J368" s="193">
        <f>ROUND(I368*H368,2)</f>
        <v>0</v>
      </c>
      <c r="K368" s="189" t="s">
        <v>139</v>
      </c>
      <c r="L368" s="40"/>
      <c r="M368" s="194" t="s">
        <v>1</v>
      </c>
      <c r="N368" s="195" t="s">
        <v>41</v>
      </c>
      <c r="O368" s="72"/>
      <c r="P368" s="196">
        <f>O368*H368</f>
        <v>0</v>
      </c>
      <c r="Q368" s="196">
        <v>0.0001</v>
      </c>
      <c r="R368" s="196">
        <f>Q368*H368</f>
        <v>0.0001</v>
      </c>
      <c r="S368" s="196">
        <v>0</v>
      </c>
      <c r="T368" s="197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8" t="s">
        <v>140</v>
      </c>
      <c r="AT368" s="198" t="s">
        <v>135</v>
      </c>
      <c r="AU368" s="198" t="s">
        <v>86</v>
      </c>
      <c r="AY368" s="18" t="s">
        <v>133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8" t="s">
        <v>84</v>
      </c>
      <c r="BK368" s="199">
        <f>ROUND(I368*H368,2)</f>
        <v>0</v>
      </c>
      <c r="BL368" s="18" t="s">
        <v>140</v>
      </c>
      <c r="BM368" s="198" t="s">
        <v>941</v>
      </c>
    </row>
    <row r="369" spans="1:65" s="2" customFormat="1" ht="24.2" customHeight="1">
      <c r="A369" s="35"/>
      <c r="B369" s="36"/>
      <c r="C369" s="187" t="s">
        <v>486</v>
      </c>
      <c r="D369" s="187" t="s">
        <v>135</v>
      </c>
      <c r="E369" s="188" t="s">
        <v>568</v>
      </c>
      <c r="F369" s="189" t="s">
        <v>569</v>
      </c>
      <c r="G369" s="190" t="s">
        <v>570</v>
      </c>
      <c r="H369" s="191">
        <v>1</v>
      </c>
      <c r="I369" s="192"/>
      <c r="J369" s="193">
        <f>ROUND(I369*H369,2)</f>
        <v>0</v>
      </c>
      <c r="K369" s="189" t="s">
        <v>139</v>
      </c>
      <c r="L369" s="40"/>
      <c r="M369" s="194" t="s">
        <v>1</v>
      </c>
      <c r="N369" s="195" t="s">
        <v>41</v>
      </c>
      <c r="O369" s="72"/>
      <c r="P369" s="196">
        <f>O369*H369</f>
        <v>0</v>
      </c>
      <c r="Q369" s="196">
        <v>0.3409</v>
      </c>
      <c r="R369" s="196">
        <f>Q369*H369</f>
        <v>0.3409</v>
      </c>
      <c r="S369" s="196">
        <v>0</v>
      </c>
      <c r="T369" s="197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8" t="s">
        <v>140</v>
      </c>
      <c r="AT369" s="198" t="s">
        <v>135</v>
      </c>
      <c r="AU369" s="198" t="s">
        <v>86</v>
      </c>
      <c r="AY369" s="18" t="s">
        <v>133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8" t="s">
        <v>84</v>
      </c>
      <c r="BK369" s="199">
        <f>ROUND(I369*H369,2)</f>
        <v>0</v>
      </c>
      <c r="BL369" s="18" t="s">
        <v>140</v>
      </c>
      <c r="BM369" s="198" t="s">
        <v>942</v>
      </c>
    </row>
    <row r="370" spans="2:51" s="13" customFormat="1" ht="11.25">
      <c r="B370" s="200"/>
      <c r="C370" s="201"/>
      <c r="D370" s="202" t="s">
        <v>142</v>
      </c>
      <c r="E370" s="203" t="s">
        <v>1</v>
      </c>
      <c r="F370" s="204" t="s">
        <v>572</v>
      </c>
      <c r="G370" s="201"/>
      <c r="H370" s="203" t="s">
        <v>1</v>
      </c>
      <c r="I370" s="205"/>
      <c r="J370" s="201"/>
      <c r="K370" s="201"/>
      <c r="L370" s="206"/>
      <c r="M370" s="207"/>
      <c r="N370" s="208"/>
      <c r="O370" s="208"/>
      <c r="P370" s="208"/>
      <c r="Q370" s="208"/>
      <c r="R370" s="208"/>
      <c r="S370" s="208"/>
      <c r="T370" s="209"/>
      <c r="AT370" s="210" t="s">
        <v>142</v>
      </c>
      <c r="AU370" s="210" t="s">
        <v>86</v>
      </c>
      <c r="AV370" s="13" t="s">
        <v>84</v>
      </c>
      <c r="AW370" s="13" t="s">
        <v>32</v>
      </c>
      <c r="AX370" s="13" t="s">
        <v>76</v>
      </c>
      <c r="AY370" s="210" t="s">
        <v>133</v>
      </c>
    </row>
    <row r="371" spans="2:51" s="14" customFormat="1" ht="11.25">
      <c r="B371" s="211"/>
      <c r="C371" s="212"/>
      <c r="D371" s="202" t="s">
        <v>142</v>
      </c>
      <c r="E371" s="213" t="s">
        <v>1</v>
      </c>
      <c r="F371" s="214" t="s">
        <v>84</v>
      </c>
      <c r="G371" s="212"/>
      <c r="H371" s="215">
        <v>1</v>
      </c>
      <c r="I371" s="216"/>
      <c r="J371" s="212"/>
      <c r="K371" s="212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142</v>
      </c>
      <c r="AU371" s="221" t="s">
        <v>86</v>
      </c>
      <c r="AV371" s="14" t="s">
        <v>86</v>
      </c>
      <c r="AW371" s="14" t="s">
        <v>32</v>
      </c>
      <c r="AX371" s="14" t="s">
        <v>84</v>
      </c>
      <c r="AY371" s="221" t="s">
        <v>133</v>
      </c>
    </row>
    <row r="372" spans="1:65" s="2" customFormat="1" ht="24.2" customHeight="1">
      <c r="A372" s="35"/>
      <c r="B372" s="36"/>
      <c r="C372" s="187" t="s">
        <v>493</v>
      </c>
      <c r="D372" s="187" t="s">
        <v>135</v>
      </c>
      <c r="E372" s="188" t="s">
        <v>574</v>
      </c>
      <c r="F372" s="189" t="s">
        <v>575</v>
      </c>
      <c r="G372" s="190" t="s">
        <v>570</v>
      </c>
      <c r="H372" s="191">
        <v>1</v>
      </c>
      <c r="I372" s="192"/>
      <c r="J372" s="193">
        <f>ROUND(I372*H372,2)</f>
        <v>0</v>
      </c>
      <c r="K372" s="189" t="s">
        <v>139</v>
      </c>
      <c r="L372" s="40"/>
      <c r="M372" s="194" t="s">
        <v>1</v>
      </c>
      <c r="N372" s="195" t="s">
        <v>41</v>
      </c>
      <c r="O372" s="72"/>
      <c r="P372" s="196">
        <f>O372*H372</f>
        <v>0</v>
      </c>
      <c r="Q372" s="196">
        <v>0.21734</v>
      </c>
      <c r="R372" s="196">
        <f>Q372*H372</f>
        <v>0.21734</v>
      </c>
      <c r="S372" s="196">
        <v>0</v>
      </c>
      <c r="T372" s="197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8" t="s">
        <v>140</v>
      </c>
      <c r="AT372" s="198" t="s">
        <v>135</v>
      </c>
      <c r="AU372" s="198" t="s">
        <v>86</v>
      </c>
      <c r="AY372" s="18" t="s">
        <v>133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18" t="s">
        <v>84</v>
      </c>
      <c r="BK372" s="199">
        <f>ROUND(I372*H372,2)</f>
        <v>0</v>
      </c>
      <c r="BL372" s="18" t="s">
        <v>140</v>
      </c>
      <c r="BM372" s="198" t="s">
        <v>943</v>
      </c>
    </row>
    <row r="373" spans="2:51" s="13" customFormat="1" ht="11.25">
      <c r="B373" s="200"/>
      <c r="C373" s="201"/>
      <c r="D373" s="202" t="s">
        <v>142</v>
      </c>
      <c r="E373" s="203" t="s">
        <v>1</v>
      </c>
      <c r="F373" s="204" t="s">
        <v>577</v>
      </c>
      <c r="G373" s="201"/>
      <c r="H373" s="203" t="s">
        <v>1</v>
      </c>
      <c r="I373" s="205"/>
      <c r="J373" s="201"/>
      <c r="K373" s="201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142</v>
      </c>
      <c r="AU373" s="210" t="s">
        <v>86</v>
      </c>
      <c r="AV373" s="13" t="s">
        <v>84</v>
      </c>
      <c r="AW373" s="13" t="s">
        <v>32</v>
      </c>
      <c r="AX373" s="13" t="s">
        <v>76</v>
      </c>
      <c r="AY373" s="210" t="s">
        <v>133</v>
      </c>
    </row>
    <row r="374" spans="2:51" s="14" customFormat="1" ht="11.25">
      <c r="B374" s="211"/>
      <c r="C374" s="212"/>
      <c r="D374" s="202" t="s">
        <v>142</v>
      </c>
      <c r="E374" s="213" t="s">
        <v>1</v>
      </c>
      <c r="F374" s="214" t="s">
        <v>84</v>
      </c>
      <c r="G374" s="212"/>
      <c r="H374" s="215">
        <v>1</v>
      </c>
      <c r="I374" s="216"/>
      <c r="J374" s="212"/>
      <c r="K374" s="212"/>
      <c r="L374" s="217"/>
      <c r="M374" s="218"/>
      <c r="N374" s="219"/>
      <c r="O374" s="219"/>
      <c r="P374" s="219"/>
      <c r="Q374" s="219"/>
      <c r="R374" s="219"/>
      <c r="S374" s="219"/>
      <c r="T374" s="220"/>
      <c r="AT374" s="221" t="s">
        <v>142</v>
      </c>
      <c r="AU374" s="221" t="s">
        <v>86</v>
      </c>
      <c r="AV374" s="14" t="s">
        <v>86</v>
      </c>
      <c r="AW374" s="14" t="s">
        <v>32</v>
      </c>
      <c r="AX374" s="14" t="s">
        <v>84</v>
      </c>
      <c r="AY374" s="221" t="s">
        <v>133</v>
      </c>
    </row>
    <row r="375" spans="1:65" s="2" customFormat="1" ht="24.2" customHeight="1">
      <c r="A375" s="35"/>
      <c r="B375" s="36"/>
      <c r="C375" s="244" t="s">
        <v>500</v>
      </c>
      <c r="D375" s="244" t="s">
        <v>300</v>
      </c>
      <c r="E375" s="245" t="s">
        <v>579</v>
      </c>
      <c r="F375" s="246" t="s">
        <v>580</v>
      </c>
      <c r="G375" s="247" t="s">
        <v>570</v>
      </c>
      <c r="H375" s="248">
        <v>1</v>
      </c>
      <c r="I375" s="249"/>
      <c r="J375" s="250">
        <f>ROUND(I375*H375,2)</f>
        <v>0</v>
      </c>
      <c r="K375" s="246" t="s">
        <v>1</v>
      </c>
      <c r="L375" s="251"/>
      <c r="M375" s="252" t="s">
        <v>1</v>
      </c>
      <c r="N375" s="253" t="s">
        <v>41</v>
      </c>
      <c r="O375" s="72"/>
      <c r="P375" s="196">
        <f>O375*H375</f>
        <v>0</v>
      </c>
      <c r="Q375" s="196">
        <v>0.42</v>
      </c>
      <c r="R375" s="196">
        <f>Q375*H375</f>
        <v>0.42</v>
      </c>
      <c r="S375" s="196">
        <v>0</v>
      </c>
      <c r="T375" s="197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8" t="s">
        <v>186</v>
      </c>
      <c r="AT375" s="198" t="s">
        <v>300</v>
      </c>
      <c r="AU375" s="198" t="s">
        <v>86</v>
      </c>
      <c r="AY375" s="18" t="s">
        <v>133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18" t="s">
        <v>84</v>
      </c>
      <c r="BK375" s="199">
        <f>ROUND(I375*H375,2)</f>
        <v>0</v>
      </c>
      <c r="BL375" s="18" t="s">
        <v>140</v>
      </c>
      <c r="BM375" s="198" t="s">
        <v>944</v>
      </c>
    </row>
    <row r="376" spans="2:51" s="13" customFormat="1" ht="11.25">
      <c r="B376" s="200"/>
      <c r="C376" s="201"/>
      <c r="D376" s="202" t="s">
        <v>142</v>
      </c>
      <c r="E376" s="203" t="s">
        <v>1</v>
      </c>
      <c r="F376" s="204" t="s">
        <v>582</v>
      </c>
      <c r="G376" s="201"/>
      <c r="H376" s="203" t="s">
        <v>1</v>
      </c>
      <c r="I376" s="205"/>
      <c r="J376" s="201"/>
      <c r="K376" s="201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142</v>
      </c>
      <c r="AU376" s="210" t="s">
        <v>86</v>
      </c>
      <c r="AV376" s="13" t="s">
        <v>84</v>
      </c>
      <c r="AW376" s="13" t="s">
        <v>32</v>
      </c>
      <c r="AX376" s="13" t="s">
        <v>76</v>
      </c>
      <c r="AY376" s="210" t="s">
        <v>133</v>
      </c>
    </row>
    <row r="377" spans="2:51" s="14" customFormat="1" ht="11.25">
      <c r="B377" s="211"/>
      <c r="C377" s="212"/>
      <c r="D377" s="202" t="s">
        <v>142</v>
      </c>
      <c r="E377" s="213" t="s">
        <v>1</v>
      </c>
      <c r="F377" s="214" t="s">
        <v>84</v>
      </c>
      <c r="G377" s="212"/>
      <c r="H377" s="215">
        <v>1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142</v>
      </c>
      <c r="AU377" s="221" t="s">
        <v>86</v>
      </c>
      <c r="AV377" s="14" t="s">
        <v>86</v>
      </c>
      <c r="AW377" s="14" t="s">
        <v>32</v>
      </c>
      <c r="AX377" s="14" t="s">
        <v>84</v>
      </c>
      <c r="AY377" s="221" t="s">
        <v>133</v>
      </c>
    </row>
    <row r="378" spans="1:65" s="2" customFormat="1" ht="14.45" customHeight="1">
      <c r="A378" s="35"/>
      <c r="B378" s="36"/>
      <c r="C378" s="244" t="s">
        <v>504</v>
      </c>
      <c r="D378" s="244" t="s">
        <v>300</v>
      </c>
      <c r="E378" s="245" t="s">
        <v>584</v>
      </c>
      <c r="F378" s="246" t="s">
        <v>585</v>
      </c>
      <c r="G378" s="247" t="s">
        <v>570</v>
      </c>
      <c r="H378" s="248">
        <v>1</v>
      </c>
      <c r="I378" s="249"/>
      <c r="J378" s="250">
        <f>ROUND(I378*H378,2)</f>
        <v>0</v>
      </c>
      <c r="K378" s="246" t="s">
        <v>139</v>
      </c>
      <c r="L378" s="251"/>
      <c r="M378" s="252" t="s">
        <v>1</v>
      </c>
      <c r="N378" s="253" t="s">
        <v>41</v>
      </c>
      <c r="O378" s="72"/>
      <c r="P378" s="196">
        <f>O378*H378</f>
        <v>0</v>
      </c>
      <c r="Q378" s="196">
        <v>0.06</v>
      </c>
      <c r="R378" s="196">
        <f>Q378*H378</f>
        <v>0.06</v>
      </c>
      <c r="S378" s="196">
        <v>0</v>
      </c>
      <c r="T378" s="197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8" t="s">
        <v>186</v>
      </c>
      <c r="AT378" s="198" t="s">
        <v>300</v>
      </c>
      <c r="AU378" s="198" t="s">
        <v>86</v>
      </c>
      <c r="AY378" s="18" t="s">
        <v>133</v>
      </c>
      <c r="BE378" s="199">
        <f>IF(N378="základní",J378,0)</f>
        <v>0</v>
      </c>
      <c r="BF378" s="199">
        <f>IF(N378="snížená",J378,0)</f>
        <v>0</v>
      </c>
      <c r="BG378" s="199">
        <f>IF(N378="zákl. přenesená",J378,0)</f>
        <v>0</v>
      </c>
      <c r="BH378" s="199">
        <f>IF(N378="sníž. přenesená",J378,0)</f>
        <v>0</v>
      </c>
      <c r="BI378" s="199">
        <f>IF(N378="nulová",J378,0)</f>
        <v>0</v>
      </c>
      <c r="BJ378" s="18" t="s">
        <v>84</v>
      </c>
      <c r="BK378" s="199">
        <f>ROUND(I378*H378,2)</f>
        <v>0</v>
      </c>
      <c r="BL378" s="18" t="s">
        <v>140</v>
      </c>
      <c r="BM378" s="198" t="s">
        <v>945</v>
      </c>
    </row>
    <row r="379" spans="2:51" s="13" customFormat="1" ht="11.25">
      <c r="B379" s="200"/>
      <c r="C379" s="201"/>
      <c r="D379" s="202" t="s">
        <v>142</v>
      </c>
      <c r="E379" s="203" t="s">
        <v>1</v>
      </c>
      <c r="F379" s="204" t="s">
        <v>587</v>
      </c>
      <c r="G379" s="201"/>
      <c r="H379" s="203" t="s">
        <v>1</v>
      </c>
      <c r="I379" s="205"/>
      <c r="J379" s="201"/>
      <c r="K379" s="201"/>
      <c r="L379" s="206"/>
      <c r="M379" s="207"/>
      <c r="N379" s="208"/>
      <c r="O379" s="208"/>
      <c r="P379" s="208"/>
      <c r="Q379" s="208"/>
      <c r="R379" s="208"/>
      <c r="S379" s="208"/>
      <c r="T379" s="209"/>
      <c r="AT379" s="210" t="s">
        <v>142</v>
      </c>
      <c r="AU379" s="210" t="s">
        <v>86</v>
      </c>
      <c r="AV379" s="13" t="s">
        <v>84</v>
      </c>
      <c r="AW379" s="13" t="s">
        <v>32</v>
      </c>
      <c r="AX379" s="13" t="s">
        <v>76</v>
      </c>
      <c r="AY379" s="210" t="s">
        <v>133</v>
      </c>
    </row>
    <row r="380" spans="2:51" s="14" customFormat="1" ht="11.25">
      <c r="B380" s="211"/>
      <c r="C380" s="212"/>
      <c r="D380" s="202" t="s">
        <v>142</v>
      </c>
      <c r="E380" s="213" t="s">
        <v>1</v>
      </c>
      <c r="F380" s="214" t="s">
        <v>84</v>
      </c>
      <c r="G380" s="212"/>
      <c r="H380" s="215">
        <v>1</v>
      </c>
      <c r="I380" s="216"/>
      <c r="J380" s="212"/>
      <c r="K380" s="212"/>
      <c r="L380" s="217"/>
      <c r="M380" s="218"/>
      <c r="N380" s="219"/>
      <c r="O380" s="219"/>
      <c r="P380" s="219"/>
      <c r="Q380" s="219"/>
      <c r="R380" s="219"/>
      <c r="S380" s="219"/>
      <c r="T380" s="220"/>
      <c r="AT380" s="221" t="s">
        <v>142</v>
      </c>
      <c r="AU380" s="221" t="s">
        <v>86</v>
      </c>
      <c r="AV380" s="14" t="s">
        <v>86</v>
      </c>
      <c r="AW380" s="14" t="s">
        <v>32</v>
      </c>
      <c r="AX380" s="14" t="s">
        <v>84</v>
      </c>
      <c r="AY380" s="221" t="s">
        <v>133</v>
      </c>
    </row>
    <row r="381" spans="1:65" s="2" customFormat="1" ht="14.45" customHeight="1">
      <c r="A381" s="35"/>
      <c r="B381" s="36"/>
      <c r="C381" s="244" t="s">
        <v>518</v>
      </c>
      <c r="D381" s="244" t="s">
        <v>300</v>
      </c>
      <c r="E381" s="245" t="s">
        <v>589</v>
      </c>
      <c r="F381" s="246" t="s">
        <v>590</v>
      </c>
      <c r="G381" s="247" t="s">
        <v>570</v>
      </c>
      <c r="H381" s="248">
        <v>1</v>
      </c>
      <c r="I381" s="249"/>
      <c r="J381" s="250">
        <f>ROUND(I381*H381,2)</f>
        <v>0</v>
      </c>
      <c r="K381" s="246" t="s">
        <v>139</v>
      </c>
      <c r="L381" s="251"/>
      <c r="M381" s="252" t="s">
        <v>1</v>
      </c>
      <c r="N381" s="253" t="s">
        <v>41</v>
      </c>
      <c r="O381" s="72"/>
      <c r="P381" s="196">
        <f>O381*H381</f>
        <v>0</v>
      </c>
      <c r="Q381" s="196">
        <v>0.0072</v>
      </c>
      <c r="R381" s="196">
        <f>Q381*H381</f>
        <v>0.0072</v>
      </c>
      <c r="S381" s="196">
        <v>0</v>
      </c>
      <c r="T381" s="197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98" t="s">
        <v>186</v>
      </c>
      <c r="AT381" s="198" t="s">
        <v>300</v>
      </c>
      <c r="AU381" s="198" t="s">
        <v>86</v>
      </c>
      <c r="AY381" s="18" t="s">
        <v>133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8" t="s">
        <v>84</v>
      </c>
      <c r="BK381" s="199">
        <f>ROUND(I381*H381,2)</f>
        <v>0</v>
      </c>
      <c r="BL381" s="18" t="s">
        <v>140</v>
      </c>
      <c r="BM381" s="198" t="s">
        <v>946</v>
      </c>
    </row>
    <row r="382" spans="2:51" s="13" customFormat="1" ht="11.25">
      <c r="B382" s="200"/>
      <c r="C382" s="201"/>
      <c r="D382" s="202" t="s">
        <v>142</v>
      </c>
      <c r="E382" s="203" t="s">
        <v>1</v>
      </c>
      <c r="F382" s="204" t="s">
        <v>587</v>
      </c>
      <c r="G382" s="201"/>
      <c r="H382" s="203" t="s">
        <v>1</v>
      </c>
      <c r="I382" s="205"/>
      <c r="J382" s="201"/>
      <c r="K382" s="201"/>
      <c r="L382" s="206"/>
      <c r="M382" s="207"/>
      <c r="N382" s="208"/>
      <c r="O382" s="208"/>
      <c r="P382" s="208"/>
      <c r="Q382" s="208"/>
      <c r="R382" s="208"/>
      <c r="S382" s="208"/>
      <c r="T382" s="209"/>
      <c r="AT382" s="210" t="s">
        <v>142</v>
      </c>
      <c r="AU382" s="210" t="s">
        <v>86</v>
      </c>
      <c r="AV382" s="13" t="s">
        <v>84</v>
      </c>
      <c r="AW382" s="13" t="s">
        <v>32</v>
      </c>
      <c r="AX382" s="13" t="s">
        <v>76</v>
      </c>
      <c r="AY382" s="210" t="s">
        <v>133</v>
      </c>
    </row>
    <row r="383" spans="2:51" s="14" customFormat="1" ht="11.25">
      <c r="B383" s="211"/>
      <c r="C383" s="212"/>
      <c r="D383" s="202" t="s">
        <v>142</v>
      </c>
      <c r="E383" s="213" t="s">
        <v>1</v>
      </c>
      <c r="F383" s="214" t="s">
        <v>84</v>
      </c>
      <c r="G383" s="212"/>
      <c r="H383" s="215">
        <v>1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142</v>
      </c>
      <c r="AU383" s="221" t="s">
        <v>86</v>
      </c>
      <c r="AV383" s="14" t="s">
        <v>86</v>
      </c>
      <c r="AW383" s="14" t="s">
        <v>32</v>
      </c>
      <c r="AX383" s="14" t="s">
        <v>84</v>
      </c>
      <c r="AY383" s="221" t="s">
        <v>133</v>
      </c>
    </row>
    <row r="384" spans="1:65" s="2" customFormat="1" ht="24.2" customHeight="1">
      <c r="A384" s="35"/>
      <c r="B384" s="36"/>
      <c r="C384" s="187" t="s">
        <v>525</v>
      </c>
      <c r="D384" s="187" t="s">
        <v>135</v>
      </c>
      <c r="E384" s="188" t="s">
        <v>609</v>
      </c>
      <c r="F384" s="189" t="s">
        <v>610</v>
      </c>
      <c r="G384" s="190" t="s">
        <v>570</v>
      </c>
      <c r="H384" s="191">
        <v>3</v>
      </c>
      <c r="I384" s="192"/>
      <c r="J384" s="193">
        <f>ROUND(I384*H384,2)</f>
        <v>0</v>
      </c>
      <c r="K384" s="189" t="s">
        <v>139</v>
      </c>
      <c r="L384" s="40"/>
      <c r="M384" s="194" t="s">
        <v>1</v>
      </c>
      <c r="N384" s="195" t="s">
        <v>41</v>
      </c>
      <c r="O384" s="72"/>
      <c r="P384" s="196">
        <f>O384*H384</f>
        <v>0</v>
      </c>
      <c r="Q384" s="196">
        <v>0.31108</v>
      </c>
      <c r="R384" s="196">
        <f>Q384*H384</f>
        <v>0.9332400000000001</v>
      </c>
      <c r="S384" s="196">
        <v>0</v>
      </c>
      <c r="T384" s="197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98" t="s">
        <v>140</v>
      </c>
      <c r="AT384" s="198" t="s">
        <v>135</v>
      </c>
      <c r="AU384" s="198" t="s">
        <v>86</v>
      </c>
      <c r="AY384" s="18" t="s">
        <v>133</v>
      </c>
      <c r="BE384" s="199">
        <f>IF(N384="základní",J384,0)</f>
        <v>0</v>
      </c>
      <c r="BF384" s="199">
        <f>IF(N384="snížená",J384,0)</f>
        <v>0</v>
      </c>
      <c r="BG384" s="199">
        <f>IF(N384="zákl. přenesená",J384,0)</f>
        <v>0</v>
      </c>
      <c r="BH384" s="199">
        <f>IF(N384="sníž. přenesená",J384,0)</f>
        <v>0</v>
      </c>
      <c r="BI384" s="199">
        <f>IF(N384="nulová",J384,0)</f>
        <v>0</v>
      </c>
      <c r="BJ384" s="18" t="s">
        <v>84</v>
      </c>
      <c r="BK384" s="199">
        <f>ROUND(I384*H384,2)</f>
        <v>0</v>
      </c>
      <c r="BL384" s="18" t="s">
        <v>140</v>
      </c>
      <c r="BM384" s="198" t="s">
        <v>947</v>
      </c>
    </row>
    <row r="385" spans="2:51" s="13" customFormat="1" ht="11.25">
      <c r="B385" s="200"/>
      <c r="C385" s="201"/>
      <c r="D385" s="202" t="s">
        <v>142</v>
      </c>
      <c r="E385" s="203" t="s">
        <v>1</v>
      </c>
      <c r="F385" s="204" t="s">
        <v>144</v>
      </c>
      <c r="G385" s="201"/>
      <c r="H385" s="203" t="s">
        <v>1</v>
      </c>
      <c r="I385" s="205"/>
      <c r="J385" s="201"/>
      <c r="K385" s="201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142</v>
      </c>
      <c r="AU385" s="210" t="s">
        <v>86</v>
      </c>
      <c r="AV385" s="13" t="s">
        <v>84</v>
      </c>
      <c r="AW385" s="13" t="s">
        <v>32</v>
      </c>
      <c r="AX385" s="13" t="s">
        <v>76</v>
      </c>
      <c r="AY385" s="210" t="s">
        <v>133</v>
      </c>
    </row>
    <row r="386" spans="2:51" s="13" customFormat="1" ht="11.25">
      <c r="B386" s="200"/>
      <c r="C386" s="201"/>
      <c r="D386" s="202" t="s">
        <v>142</v>
      </c>
      <c r="E386" s="203" t="s">
        <v>1</v>
      </c>
      <c r="F386" s="204" t="s">
        <v>612</v>
      </c>
      <c r="G386" s="201"/>
      <c r="H386" s="203" t="s">
        <v>1</v>
      </c>
      <c r="I386" s="205"/>
      <c r="J386" s="201"/>
      <c r="K386" s="201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142</v>
      </c>
      <c r="AU386" s="210" t="s">
        <v>86</v>
      </c>
      <c r="AV386" s="13" t="s">
        <v>84</v>
      </c>
      <c r="AW386" s="13" t="s">
        <v>32</v>
      </c>
      <c r="AX386" s="13" t="s">
        <v>76</v>
      </c>
      <c r="AY386" s="210" t="s">
        <v>133</v>
      </c>
    </row>
    <row r="387" spans="2:51" s="14" customFormat="1" ht="11.25">
      <c r="B387" s="211"/>
      <c r="C387" s="212"/>
      <c r="D387" s="202" t="s">
        <v>142</v>
      </c>
      <c r="E387" s="213" t="s">
        <v>1</v>
      </c>
      <c r="F387" s="214" t="s">
        <v>160</v>
      </c>
      <c r="G387" s="212"/>
      <c r="H387" s="215">
        <v>3</v>
      </c>
      <c r="I387" s="216"/>
      <c r="J387" s="212"/>
      <c r="K387" s="212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142</v>
      </c>
      <c r="AU387" s="221" t="s">
        <v>86</v>
      </c>
      <c r="AV387" s="14" t="s">
        <v>86</v>
      </c>
      <c r="AW387" s="14" t="s">
        <v>32</v>
      </c>
      <c r="AX387" s="14" t="s">
        <v>84</v>
      </c>
      <c r="AY387" s="221" t="s">
        <v>133</v>
      </c>
    </row>
    <row r="388" spans="2:51" s="13" customFormat="1" ht="11.25">
      <c r="B388" s="200"/>
      <c r="C388" s="201"/>
      <c r="D388" s="202" t="s">
        <v>142</v>
      </c>
      <c r="E388" s="203" t="s">
        <v>1</v>
      </c>
      <c r="F388" s="204" t="s">
        <v>597</v>
      </c>
      <c r="G388" s="201"/>
      <c r="H388" s="203" t="s">
        <v>1</v>
      </c>
      <c r="I388" s="205"/>
      <c r="J388" s="201"/>
      <c r="K388" s="201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142</v>
      </c>
      <c r="AU388" s="210" t="s">
        <v>86</v>
      </c>
      <c r="AV388" s="13" t="s">
        <v>84</v>
      </c>
      <c r="AW388" s="13" t="s">
        <v>32</v>
      </c>
      <c r="AX388" s="13" t="s">
        <v>76</v>
      </c>
      <c r="AY388" s="210" t="s">
        <v>133</v>
      </c>
    </row>
    <row r="389" spans="1:65" s="2" customFormat="1" ht="14.45" customHeight="1">
      <c r="A389" s="35"/>
      <c r="B389" s="36"/>
      <c r="C389" s="187" t="s">
        <v>531</v>
      </c>
      <c r="D389" s="187" t="s">
        <v>135</v>
      </c>
      <c r="E389" s="188" t="s">
        <v>614</v>
      </c>
      <c r="F389" s="189" t="s">
        <v>615</v>
      </c>
      <c r="G389" s="190" t="s">
        <v>570</v>
      </c>
      <c r="H389" s="191">
        <v>3</v>
      </c>
      <c r="I389" s="192"/>
      <c r="J389" s="193">
        <f>ROUND(I389*H389,2)</f>
        <v>0</v>
      </c>
      <c r="K389" s="189" t="s">
        <v>139</v>
      </c>
      <c r="L389" s="40"/>
      <c r="M389" s="194" t="s">
        <v>1</v>
      </c>
      <c r="N389" s="195" t="s">
        <v>41</v>
      </c>
      <c r="O389" s="72"/>
      <c r="P389" s="196">
        <f>O389*H389</f>
        <v>0</v>
      </c>
      <c r="Q389" s="196">
        <v>0.12303</v>
      </c>
      <c r="R389" s="196">
        <f>Q389*H389</f>
        <v>0.36909000000000003</v>
      </c>
      <c r="S389" s="196">
        <v>0</v>
      </c>
      <c r="T389" s="197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98" t="s">
        <v>140</v>
      </c>
      <c r="AT389" s="198" t="s">
        <v>135</v>
      </c>
      <c r="AU389" s="198" t="s">
        <v>86</v>
      </c>
      <c r="AY389" s="18" t="s">
        <v>133</v>
      </c>
      <c r="BE389" s="199">
        <f>IF(N389="základní",J389,0)</f>
        <v>0</v>
      </c>
      <c r="BF389" s="199">
        <f>IF(N389="snížená",J389,0)</f>
        <v>0</v>
      </c>
      <c r="BG389" s="199">
        <f>IF(N389="zákl. přenesená",J389,0)</f>
        <v>0</v>
      </c>
      <c r="BH389" s="199">
        <f>IF(N389="sníž. přenesená",J389,0)</f>
        <v>0</v>
      </c>
      <c r="BI389" s="199">
        <f>IF(N389="nulová",J389,0)</f>
        <v>0</v>
      </c>
      <c r="BJ389" s="18" t="s">
        <v>84</v>
      </c>
      <c r="BK389" s="199">
        <f>ROUND(I389*H389,2)</f>
        <v>0</v>
      </c>
      <c r="BL389" s="18" t="s">
        <v>140</v>
      </c>
      <c r="BM389" s="198" t="s">
        <v>948</v>
      </c>
    </row>
    <row r="390" spans="2:51" s="13" customFormat="1" ht="11.25">
      <c r="B390" s="200"/>
      <c r="C390" s="201"/>
      <c r="D390" s="202" t="s">
        <v>142</v>
      </c>
      <c r="E390" s="203" t="s">
        <v>1</v>
      </c>
      <c r="F390" s="204" t="s">
        <v>617</v>
      </c>
      <c r="G390" s="201"/>
      <c r="H390" s="203" t="s">
        <v>1</v>
      </c>
      <c r="I390" s="205"/>
      <c r="J390" s="201"/>
      <c r="K390" s="201"/>
      <c r="L390" s="206"/>
      <c r="M390" s="207"/>
      <c r="N390" s="208"/>
      <c r="O390" s="208"/>
      <c r="P390" s="208"/>
      <c r="Q390" s="208"/>
      <c r="R390" s="208"/>
      <c r="S390" s="208"/>
      <c r="T390" s="209"/>
      <c r="AT390" s="210" t="s">
        <v>142</v>
      </c>
      <c r="AU390" s="210" t="s">
        <v>86</v>
      </c>
      <c r="AV390" s="13" t="s">
        <v>84</v>
      </c>
      <c r="AW390" s="13" t="s">
        <v>32</v>
      </c>
      <c r="AX390" s="13" t="s">
        <v>76</v>
      </c>
      <c r="AY390" s="210" t="s">
        <v>133</v>
      </c>
    </row>
    <row r="391" spans="2:51" s="13" customFormat="1" ht="11.25">
      <c r="B391" s="200"/>
      <c r="C391" s="201"/>
      <c r="D391" s="202" t="s">
        <v>142</v>
      </c>
      <c r="E391" s="203" t="s">
        <v>1</v>
      </c>
      <c r="F391" s="204" t="s">
        <v>618</v>
      </c>
      <c r="G391" s="201"/>
      <c r="H391" s="203" t="s">
        <v>1</v>
      </c>
      <c r="I391" s="205"/>
      <c r="J391" s="201"/>
      <c r="K391" s="201"/>
      <c r="L391" s="206"/>
      <c r="M391" s="207"/>
      <c r="N391" s="208"/>
      <c r="O391" s="208"/>
      <c r="P391" s="208"/>
      <c r="Q391" s="208"/>
      <c r="R391" s="208"/>
      <c r="S391" s="208"/>
      <c r="T391" s="209"/>
      <c r="AT391" s="210" t="s">
        <v>142</v>
      </c>
      <c r="AU391" s="210" t="s">
        <v>86</v>
      </c>
      <c r="AV391" s="13" t="s">
        <v>84</v>
      </c>
      <c r="AW391" s="13" t="s">
        <v>32</v>
      </c>
      <c r="AX391" s="13" t="s">
        <v>76</v>
      </c>
      <c r="AY391" s="210" t="s">
        <v>133</v>
      </c>
    </row>
    <row r="392" spans="2:51" s="13" customFormat="1" ht="11.25">
      <c r="B392" s="200"/>
      <c r="C392" s="201"/>
      <c r="D392" s="202" t="s">
        <v>142</v>
      </c>
      <c r="E392" s="203" t="s">
        <v>1</v>
      </c>
      <c r="F392" s="204" t="s">
        <v>619</v>
      </c>
      <c r="G392" s="201"/>
      <c r="H392" s="203" t="s">
        <v>1</v>
      </c>
      <c r="I392" s="205"/>
      <c r="J392" s="201"/>
      <c r="K392" s="201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142</v>
      </c>
      <c r="AU392" s="210" t="s">
        <v>86</v>
      </c>
      <c r="AV392" s="13" t="s">
        <v>84</v>
      </c>
      <c r="AW392" s="13" t="s">
        <v>32</v>
      </c>
      <c r="AX392" s="13" t="s">
        <v>76</v>
      </c>
      <c r="AY392" s="210" t="s">
        <v>133</v>
      </c>
    </row>
    <row r="393" spans="2:51" s="14" customFormat="1" ht="11.25">
      <c r="B393" s="211"/>
      <c r="C393" s="212"/>
      <c r="D393" s="202" t="s">
        <v>142</v>
      </c>
      <c r="E393" s="213" t="s">
        <v>1</v>
      </c>
      <c r="F393" s="214" t="s">
        <v>160</v>
      </c>
      <c r="G393" s="212"/>
      <c r="H393" s="215">
        <v>3</v>
      </c>
      <c r="I393" s="216"/>
      <c r="J393" s="212"/>
      <c r="K393" s="212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142</v>
      </c>
      <c r="AU393" s="221" t="s">
        <v>86</v>
      </c>
      <c r="AV393" s="14" t="s">
        <v>86</v>
      </c>
      <c r="AW393" s="14" t="s">
        <v>32</v>
      </c>
      <c r="AX393" s="14" t="s">
        <v>84</v>
      </c>
      <c r="AY393" s="221" t="s">
        <v>133</v>
      </c>
    </row>
    <row r="394" spans="1:65" s="2" customFormat="1" ht="37.9" customHeight="1">
      <c r="A394" s="35"/>
      <c r="B394" s="36"/>
      <c r="C394" s="244" t="s">
        <v>538</v>
      </c>
      <c r="D394" s="244" t="s">
        <v>300</v>
      </c>
      <c r="E394" s="245" t="s">
        <v>621</v>
      </c>
      <c r="F394" s="246" t="s">
        <v>622</v>
      </c>
      <c r="G394" s="247" t="s">
        <v>570</v>
      </c>
      <c r="H394" s="248">
        <v>3</v>
      </c>
      <c r="I394" s="249"/>
      <c r="J394" s="250">
        <f>ROUND(I394*H394,2)</f>
        <v>0</v>
      </c>
      <c r="K394" s="246" t="s">
        <v>1</v>
      </c>
      <c r="L394" s="251"/>
      <c r="M394" s="252" t="s">
        <v>1</v>
      </c>
      <c r="N394" s="253" t="s">
        <v>41</v>
      </c>
      <c r="O394" s="72"/>
      <c r="P394" s="196">
        <f>O394*H394</f>
        <v>0</v>
      </c>
      <c r="Q394" s="196">
        <v>0.0133</v>
      </c>
      <c r="R394" s="196">
        <f>Q394*H394</f>
        <v>0.0399</v>
      </c>
      <c r="S394" s="196">
        <v>0</v>
      </c>
      <c r="T394" s="197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98" t="s">
        <v>186</v>
      </c>
      <c r="AT394" s="198" t="s">
        <v>300</v>
      </c>
      <c r="AU394" s="198" t="s">
        <v>86</v>
      </c>
      <c r="AY394" s="18" t="s">
        <v>133</v>
      </c>
      <c r="BE394" s="199">
        <f>IF(N394="základní",J394,0)</f>
        <v>0</v>
      </c>
      <c r="BF394" s="199">
        <f>IF(N394="snížená",J394,0)</f>
        <v>0</v>
      </c>
      <c r="BG394" s="199">
        <f>IF(N394="zákl. přenesená",J394,0)</f>
        <v>0</v>
      </c>
      <c r="BH394" s="199">
        <f>IF(N394="sníž. přenesená",J394,0)</f>
        <v>0</v>
      </c>
      <c r="BI394" s="199">
        <f>IF(N394="nulová",J394,0)</f>
        <v>0</v>
      </c>
      <c r="BJ394" s="18" t="s">
        <v>84</v>
      </c>
      <c r="BK394" s="199">
        <f>ROUND(I394*H394,2)</f>
        <v>0</v>
      </c>
      <c r="BL394" s="18" t="s">
        <v>140</v>
      </c>
      <c r="BM394" s="198" t="s">
        <v>949</v>
      </c>
    </row>
    <row r="395" spans="2:51" s="13" customFormat="1" ht="11.25">
      <c r="B395" s="200"/>
      <c r="C395" s="201"/>
      <c r="D395" s="202" t="s">
        <v>142</v>
      </c>
      <c r="E395" s="203" t="s">
        <v>1</v>
      </c>
      <c r="F395" s="204" t="s">
        <v>624</v>
      </c>
      <c r="G395" s="201"/>
      <c r="H395" s="203" t="s">
        <v>1</v>
      </c>
      <c r="I395" s="205"/>
      <c r="J395" s="201"/>
      <c r="K395" s="201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142</v>
      </c>
      <c r="AU395" s="210" t="s">
        <v>86</v>
      </c>
      <c r="AV395" s="13" t="s">
        <v>84</v>
      </c>
      <c r="AW395" s="13" t="s">
        <v>32</v>
      </c>
      <c r="AX395" s="13" t="s">
        <v>76</v>
      </c>
      <c r="AY395" s="210" t="s">
        <v>133</v>
      </c>
    </row>
    <row r="396" spans="2:51" s="13" customFormat="1" ht="11.25">
      <c r="B396" s="200"/>
      <c r="C396" s="201"/>
      <c r="D396" s="202" t="s">
        <v>142</v>
      </c>
      <c r="E396" s="203" t="s">
        <v>1</v>
      </c>
      <c r="F396" s="204" t="s">
        <v>625</v>
      </c>
      <c r="G396" s="201"/>
      <c r="H396" s="203" t="s">
        <v>1</v>
      </c>
      <c r="I396" s="205"/>
      <c r="J396" s="201"/>
      <c r="K396" s="201"/>
      <c r="L396" s="206"/>
      <c r="M396" s="207"/>
      <c r="N396" s="208"/>
      <c r="O396" s="208"/>
      <c r="P396" s="208"/>
      <c r="Q396" s="208"/>
      <c r="R396" s="208"/>
      <c r="S396" s="208"/>
      <c r="T396" s="209"/>
      <c r="AT396" s="210" t="s">
        <v>142</v>
      </c>
      <c r="AU396" s="210" t="s">
        <v>86</v>
      </c>
      <c r="AV396" s="13" t="s">
        <v>84</v>
      </c>
      <c r="AW396" s="13" t="s">
        <v>32</v>
      </c>
      <c r="AX396" s="13" t="s">
        <v>76</v>
      </c>
      <c r="AY396" s="210" t="s">
        <v>133</v>
      </c>
    </row>
    <row r="397" spans="2:51" s="14" customFormat="1" ht="11.25">
      <c r="B397" s="211"/>
      <c r="C397" s="212"/>
      <c r="D397" s="202" t="s">
        <v>142</v>
      </c>
      <c r="E397" s="213" t="s">
        <v>1</v>
      </c>
      <c r="F397" s="214" t="s">
        <v>160</v>
      </c>
      <c r="G397" s="212"/>
      <c r="H397" s="215">
        <v>3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142</v>
      </c>
      <c r="AU397" s="221" t="s">
        <v>86</v>
      </c>
      <c r="AV397" s="14" t="s">
        <v>86</v>
      </c>
      <c r="AW397" s="14" t="s">
        <v>32</v>
      </c>
      <c r="AX397" s="14" t="s">
        <v>84</v>
      </c>
      <c r="AY397" s="221" t="s">
        <v>133</v>
      </c>
    </row>
    <row r="398" spans="2:63" s="12" customFormat="1" ht="22.9" customHeight="1">
      <c r="B398" s="171"/>
      <c r="C398" s="172"/>
      <c r="D398" s="173" t="s">
        <v>75</v>
      </c>
      <c r="E398" s="185" t="s">
        <v>626</v>
      </c>
      <c r="F398" s="185" t="s">
        <v>627</v>
      </c>
      <c r="G398" s="172"/>
      <c r="H398" s="172"/>
      <c r="I398" s="175"/>
      <c r="J398" s="186">
        <f>BK398</f>
        <v>0</v>
      </c>
      <c r="K398" s="172"/>
      <c r="L398" s="177"/>
      <c r="M398" s="178"/>
      <c r="N398" s="179"/>
      <c r="O398" s="179"/>
      <c r="P398" s="180">
        <f>SUM(P399:P406)</f>
        <v>0</v>
      </c>
      <c r="Q398" s="179"/>
      <c r="R398" s="180">
        <f>SUM(R399:R406)</f>
        <v>45.04600000000001</v>
      </c>
      <c r="S398" s="179"/>
      <c r="T398" s="181">
        <f>SUM(T399:T406)</f>
        <v>0</v>
      </c>
      <c r="AR398" s="182" t="s">
        <v>84</v>
      </c>
      <c r="AT398" s="183" t="s">
        <v>75</v>
      </c>
      <c r="AU398" s="183" t="s">
        <v>84</v>
      </c>
      <c r="AY398" s="182" t="s">
        <v>133</v>
      </c>
      <c r="BK398" s="184">
        <f>SUM(BK399:BK406)</f>
        <v>0</v>
      </c>
    </row>
    <row r="399" spans="1:65" s="2" customFormat="1" ht="24.2" customHeight="1">
      <c r="A399" s="35"/>
      <c r="B399" s="36"/>
      <c r="C399" s="187" t="s">
        <v>544</v>
      </c>
      <c r="D399" s="187" t="s">
        <v>135</v>
      </c>
      <c r="E399" s="188" t="s">
        <v>629</v>
      </c>
      <c r="F399" s="189" t="s">
        <v>630</v>
      </c>
      <c r="G399" s="190" t="s">
        <v>382</v>
      </c>
      <c r="H399" s="191">
        <v>190</v>
      </c>
      <c r="I399" s="192"/>
      <c r="J399" s="193">
        <f>ROUND(I399*H399,2)</f>
        <v>0</v>
      </c>
      <c r="K399" s="189" t="s">
        <v>139</v>
      </c>
      <c r="L399" s="40"/>
      <c r="M399" s="194" t="s">
        <v>1</v>
      </c>
      <c r="N399" s="195" t="s">
        <v>41</v>
      </c>
      <c r="O399" s="72"/>
      <c r="P399" s="196">
        <f>O399*H399</f>
        <v>0</v>
      </c>
      <c r="Q399" s="196">
        <v>0.1554</v>
      </c>
      <c r="R399" s="196">
        <f>Q399*H399</f>
        <v>29.526000000000003</v>
      </c>
      <c r="S399" s="196">
        <v>0</v>
      </c>
      <c r="T399" s="197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98" t="s">
        <v>140</v>
      </c>
      <c r="AT399" s="198" t="s">
        <v>135</v>
      </c>
      <c r="AU399" s="198" t="s">
        <v>86</v>
      </c>
      <c r="AY399" s="18" t="s">
        <v>133</v>
      </c>
      <c r="BE399" s="199">
        <f>IF(N399="základní",J399,0)</f>
        <v>0</v>
      </c>
      <c r="BF399" s="199">
        <f>IF(N399="snížená",J399,0)</f>
        <v>0</v>
      </c>
      <c r="BG399" s="199">
        <f>IF(N399="zákl. přenesená",J399,0)</f>
        <v>0</v>
      </c>
      <c r="BH399" s="199">
        <f>IF(N399="sníž. přenesená",J399,0)</f>
        <v>0</v>
      </c>
      <c r="BI399" s="199">
        <f>IF(N399="nulová",J399,0)</f>
        <v>0</v>
      </c>
      <c r="BJ399" s="18" t="s">
        <v>84</v>
      </c>
      <c r="BK399" s="199">
        <f>ROUND(I399*H399,2)</f>
        <v>0</v>
      </c>
      <c r="BL399" s="18" t="s">
        <v>140</v>
      </c>
      <c r="BM399" s="198" t="s">
        <v>950</v>
      </c>
    </row>
    <row r="400" spans="2:51" s="13" customFormat="1" ht="11.25">
      <c r="B400" s="200"/>
      <c r="C400" s="201"/>
      <c r="D400" s="202" t="s">
        <v>142</v>
      </c>
      <c r="E400" s="203" t="s">
        <v>1</v>
      </c>
      <c r="F400" s="204" t="s">
        <v>632</v>
      </c>
      <c r="G400" s="201"/>
      <c r="H400" s="203" t="s">
        <v>1</v>
      </c>
      <c r="I400" s="205"/>
      <c r="J400" s="201"/>
      <c r="K400" s="201"/>
      <c r="L400" s="206"/>
      <c r="M400" s="207"/>
      <c r="N400" s="208"/>
      <c r="O400" s="208"/>
      <c r="P400" s="208"/>
      <c r="Q400" s="208"/>
      <c r="R400" s="208"/>
      <c r="S400" s="208"/>
      <c r="T400" s="209"/>
      <c r="AT400" s="210" t="s">
        <v>142</v>
      </c>
      <c r="AU400" s="210" t="s">
        <v>86</v>
      </c>
      <c r="AV400" s="13" t="s">
        <v>84</v>
      </c>
      <c r="AW400" s="13" t="s">
        <v>32</v>
      </c>
      <c r="AX400" s="13" t="s">
        <v>76</v>
      </c>
      <c r="AY400" s="210" t="s">
        <v>133</v>
      </c>
    </row>
    <row r="401" spans="2:51" s="14" customFormat="1" ht="11.25">
      <c r="B401" s="211"/>
      <c r="C401" s="212"/>
      <c r="D401" s="202" t="s">
        <v>142</v>
      </c>
      <c r="E401" s="213" t="s">
        <v>1</v>
      </c>
      <c r="F401" s="214" t="s">
        <v>951</v>
      </c>
      <c r="G401" s="212"/>
      <c r="H401" s="215">
        <v>190</v>
      </c>
      <c r="I401" s="216"/>
      <c r="J401" s="212"/>
      <c r="K401" s="212"/>
      <c r="L401" s="217"/>
      <c r="M401" s="218"/>
      <c r="N401" s="219"/>
      <c r="O401" s="219"/>
      <c r="P401" s="219"/>
      <c r="Q401" s="219"/>
      <c r="R401" s="219"/>
      <c r="S401" s="219"/>
      <c r="T401" s="220"/>
      <c r="AT401" s="221" t="s">
        <v>142</v>
      </c>
      <c r="AU401" s="221" t="s">
        <v>86</v>
      </c>
      <c r="AV401" s="14" t="s">
        <v>86</v>
      </c>
      <c r="AW401" s="14" t="s">
        <v>32</v>
      </c>
      <c r="AX401" s="14" t="s">
        <v>84</v>
      </c>
      <c r="AY401" s="221" t="s">
        <v>133</v>
      </c>
    </row>
    <row r="402" spans="1:65" s="2" customFormat="1" ht="14.45" customHeight="1">
      <c r="A402" s="35"/>
      <c r="B402" s="36"/>
      <c r="C402" s="244" t="s">
        <v>551</v>
      </c>
      <c r="D402" s="244" t="s">
        <v>300</v>
      </c>
      <c r="E402" s="245" t="s">
        <v>637</v>
      </c>
      <c r="F402" s="246" t="s">
        <v>638</v>
      </c>
      <c r="G402" s="247" t="s">
        <v>382</v>
      </c>
      <c r="H402" s="248">
        <v>194</v>
      </c>
      <c r="I402" s="249"/>
      <c r="J402" s="250">
        <f>ROUND(I402*H402,2)</f>
        <v>0</v>
      </c>
      <c r="K402" s="246" t="s">
        <v>139</v>
      </c>
      <c r="L402" s="251"/>
      <c r="M402" s="252" t="s">
        <v>1</v>
      </c>
      <c r="N402" s="253" t="s">
        <v>41</v>
      </c>
      <c r="O402" s="72"/>
      <c r="P402" s="196">
        <f>O402*H402</f>
        <v>0</v>
      </c>
      <c r="Q402" s="196">
        <v>0.08</v>
      </c>
      <c r="R402" s="196">
        <f>Q402*H402</f>
        <v>15.52</v>
      </c>
      <c r="S402" s="196">
        <v>0</v>
      </c>
      <c r="T402" s="197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8" t="s">
        <v>186</v>
      </c>
      <c r="AT402" s="198" t="s">
        <v>300</v>
      </c>
      <c r="AU402" s="198" t="s">
        <v>86</v>
      </c>
      <c r="AY402" s="18" t="s">
        <v>133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18" t="s">
        <v>84</v>
      </c>
      <c r="BK402" s="199">
        <f>ROUND(I402*H402,2)</f>
        <v>0</v>
      </c>
      <c r="BL402" s="18" t="s">
        <v>140</v>
      </c>
      <c r="BM402" s="198" t="s">
        <v>952</v>
      </c>
    </row>
    <row r="403" spans="2:51" s="13" customFormat="1" ht="22.5">
      <c r="B403" s="200"/>
      <c r="C403" s="201"/>
      <c r="D403" s="202" t="s">
        <v>142</v>
      </c>
      <c r="E403" s="203" t="s">
        <v>1</v>
      </c>
      <c r="F403" s="204" t="s">
        <v>640</v>
      </c>
      <c r="G403" s="201"/>
      <c r="H403" s="203" t="s">
        <v>1</v>
      </c>
      <c r="I403" s="205"/>
      <c r="J403" s="201"/>
      <c r="K403" s="201"/>
      <c r="L403" s="206"/>
      <c r="M403" s="207"/>
      <c r="N403" s="208"/>
      <c r="O403" s="208"/>
      <c r="P403" s="208"/>
      <c r="Q403" s="208"/>
      <c r="R403" s="208"/>
      <c r="S403" s="208"/>
      <c r="T403" s="209"/>
      <c r="AT403" s="210" t="s">
        <v>142</v>
      </c>
      <c r="AU403" s="210" t="s">
        <v>86</v>
      </c>
      <c r="AV403" s="13" t="s">
        <v>84</v>
      </c>
      <c r="AW403" s="13" t="s">
        <v>32</v>
      </c>
      <c r="AX403" s="13" t="s">
        <v>76</v>
      </c>
      <c r="AY403" s="210" t="s">
        <v>133</v>
      </c>
    </row>
    <row r="404" spans="2:51" s="14" customFormat="1" ht="11.25">
      <c r="B404" s="211"/>
      <c r="C404" s="212"/>
      <c r="D404" s="202" t="s">
        <v>142</v>
      </c>
      <c r="E404" s="213" t="s">
        <v>1</v>
      </c>
      <c r="F404" s="214" t="s">
        <v>953</v>
      </c>
      <c r="G404" s="212"/>
      <c r="H404" s="215">
        <v>193.8</v>
      </c>
      <c r="I404" s="216"/>
      <c r="J404" s="212"/>
      <c r="K404" s="212"/>
      <c r="L404" s="217"/>
      <c r="M404" s="218"/>
      <c r="N404" s="219"/>
      <c r="O404" s="219"/>
      <c r="P404" s="219"/>
      <c r="Q404" s="219"/>
      <c r="R404" s="219"/>
      <c r="S404" s="219"/>
      <c r="T404" s="220"/>
      <c r="AT404" s="221" t="s">
        <v>142</v>
      </c>
      <c r="AU404" s="221" t="s">
        <v>86</v>
      </c>
      <c r="AV404" s="14" t="s">
        <v>86</v>
      </c>
      <c r="AW404" s="14" t="s">
        <v>32</v>
      </c>
      <c r="AX404" s="14" t="s">
        <v>76</v>
      </c>
      <c r="AY404" s="221" t="s">
        <v>133</v>
      </c>
    </row>
    <row r="405" spans="2:51" s="14" customFormat="1" ht="11.25">
      <c r="B405" s="211"/>
      <c r="C405" s="212"/>
      <c r="D405" s="202" t="s">
        <v>142</v>
      </c>
      <c r="E405" s="213" t="s">
        <v>1</v>
      </c>
      <c r="F405" s="214" t="s">
        <v>954</v>
      </c>
      <c r="G405" s="212"/>
      <c r="H405" s="215">
        <v>0.2</v>
      </c>
      <c r="I405" s="216"/>
      <c r="J405" s="212"/>
      <c r="K405" s="212"/>
      <c r="L405" s="217"/>
      <c r="M405" s="218"/>
      <c r="N405" s="219"/>
      <c r="O405" s="219"/>
      <c r="P405" s="219"/>
      <c r="Q405" s="219"/>
      <c r="R405" s="219"/>
      <c r="S405" s="219"/>
      <c r="T405" s="220"/>
      <c r="AT405" s="221" t="s">
        <v>142</v>
      </c>
      <c r="AU405" s="221" t="s">
        <v>86</v>
      </c>
      <c r="AV405" s="14" t="s">
        <v>86</v>
      </c>
      <c r="AW405" s="14" t="s">
        <v>32</v>
      </c>
      <c r="AX405" s="14" t="s">
        <v>76</v>
      </c>
      <c r="AY405" s="221" t="s">
        <v>133</v>
      </c>
    </row>
    <row r="406" spans="2:51" s="15" customFormat="1" ht="11.25">
      <c r="B406" s="222"/>
      <c r="C406" s="223"/>
      <c r="D406" s="202" t="s">
        <v>142</v>
      </c>
      <c r="E406" s="224" t="s">
        <v>1</v>
      </c>
      <c r="F406" s="225" t="s">
        <v>152</v>
      </c>
      <c r="G406" s="223"/>
      <c r="H406" s="226">
        <v>194</v>
      </c>
      <c r="I406" s="227"/>
      <c r="J406" s="223"/>
      <c r="K406" s="223"/>
      <c r="L406" s="228"/>
      <c r="M406" s="229"/>
      <c r="N406" s="230"/>
      <c r="O406" s="230"/>
      <c r="P406" s="230"/>
      <c r="Q406" s="230"/>
      <c r="R406" s="230"/>
      <c r="S406" s="230"/>
      <c r="T406" s="231"/>
      <c r="AT406" s="232" t="s">
        <v>142</v>
      </c>
      <c r="AU406" s="232" t="s">
        <v>86</v>
      </c>
      <c r="AV406" s="15" t="s">
        <v>140</v>
      </c>
      <c r="AW406" s="15" t="s">
        <v>32</v>
      </c>
      <c r="AX406" s="15" t="s">
        <v>84</v>
      </c>
      <c r="AY406" s="232" t="s">
        <v>133</v>
      </c>
    </row>
    <row r="407" spans="2:63" s="12" customFormat="1" ht="22.9" customHeight="1">
      <c r="B407" s="171"/>
      <c r="C407" s="172"/>
      <c r="D407" s="173" t="s">
        <v>75</v>
      </c>
      <c r="E407" s="185" t="s">
        <v>684</v>
      </c>
      <c r="F407" s="185" t="s">
        <v>685</v>
      </c>
      <c r="G407" s="172"/>
      <c r="H407" s="172"/>
      <c r="I407" s="175"/>
      <c r="J407" s="186">
        <f>BK407</f>
        <v>0</v>
      </c>
      <c r="K407" s="172"/>
      <c r="L407" s="177"/>
      <c r="M407" s="178"/>
      <c r="N407" s="179"/>
      <c r="O407" s="179"/>
      <c r="P407" s="180">
        <f>SUM(P408:P410)</f>
        <v>0</v>
      </c>
      <c r="Q407" s="179"/>
      <c r="R407" s="180">
        <f>SUM(R408:R410)</f>
        <v>0</v>
      </c>
      <c r="S407" s="179"/>
      <c r="T407" s="181">
        <f>SUM(T408:T410)</f>
        <v>0.15000000000000002</v>
      </c>
      <c r="AR407" s="182" t="s">
        <v>84</v>
      </c>
      <c r="AT407" s="183" t="s">
        <v>75</v>
      </c>
      <c r="AU407" s="183" t="s">
        <v>84</v>
      </c>
      <c r="AY407" s="182" t="s">
        <v>133</v>
      </c>
      <c r="BK407" s="184">
        <f>SUM(BK408:BK410)</f>
        <v>0</v>
      </c>
    </row>
    <row r="408" spans="1:65" s="2" customFormat="1" ht="24.2" customHeight="1">
      <c r="A408" s="35"/>
      <c r="B408" s="36"/>
      <c r="C408" s="187" t="s">
        <v>557</v>
      </c>
      <c r="D408" s="187" t="s">
        <v>135</v>
      </c>
      <c r="E408" s="188" t="s">
        <v>692</v>
      </c>
      <c r="F408" s="189" t="s">
        <v>693</v>
      </c>
      <c r="G408" s="190" t="s">
        <v>570</v>
      </c>
      <c r="H408" s="191">
        <v>3</v>
      </c>
      <c r="I408" s="192"/>
      <c r="J408" s="193">
        <f>ROUND(I408*H408,2)</f>
        <v>0</v>
      </c>
      <c r="K408" s="189" t="s">
        <v>139</v>
      </c>
      <c r="L408" s="40"/>
      <c r="M408" s="194" t="s">
        <v>1</v>
      </c>
      <c r="N408" s="195" t="s">
        <v>41</v>
      </c>
      <c r="O408" s="72"/>
      <c r="P408" s="196">
        <f>O408*H408</f>
        <v>0</v>
      </c>
      <c r="Q408" s="196">
        <v>0</v>
      </c>
      <c r="R408" s="196">
        <f>Q408*H408</f>
        <v>0</v>
      </c>
      <c r="S408" s="196">
        <v>0.05</v>
      </c>
      <c r="T408" s="197">
        <f>S408*H408</f>
        <v>0.15000000000000002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8" t="s">
        <v>140</v>
      </c>
      <c r="AT408" s="198" t="s">
        <v>135</v>
      </c>
      <c r="AU408" s="198" t="s">
        <v>86</v>
      </c>
      <c r="AY408" s="18" t="s">
        <v>133</v>
      </c>
      <c r="BE408" s="199">
        <f>IF(N408="základní",J408,0)</f>
        <v>0</v>
      </c>
      <c r="BF408" s="199">
        <f>IF(N408="snížená",J408,0)</f>
        <v>0</v>
      </c>
      <c r="BG408" s="199">
        <f>IF(N408="zákl. přenesená",J408,0)</f>
        <v>0</v>
      </c>
      <c r="BH408" s="199">
        <f>IF(N408="sníž. přenesená",J408,0)</f>
        <v>0</v>
      </c>
      <c r="BI408" s="199">
        <f>IF(N408="nulová",J408,0)</f>
        <v>0</v>
      </c>
      <c r="BJ408" s="18" t="s">
        <v>84</v>
      </c>
      <c r="BK408" s="199">
        <f>ROUND(I408*H408,2)</f>
        <v>0</v>
      </c>
      <c r="BL408" s="18" t="s">
        <v>140</v>
      </c>
      <c r="BM408" s="198" t="s">
        <v>955</v>
      </c>
    </row>
    <row r="409" spans="2:51" s="13" customFormat="1" ht="11.25">
      <c r="B409" s="200"/>
      <c r="C409" s="201"/>
      <c r="D409" s="202" t="s">
        <v>142</v>
      </c>
      <c r="E409" s="203" t="s">
        <v>1</v>
      </c>
      <c r="F409" s="204" t="s">
        <v>695</v>
      </c>
      <c r="G409" s="201"/>
      <c r="H409" s="203" t="s">
        <v>1</v>
      </c>
      <c r="I409" s="205"/>
      <c r="J409" s="201"/>
      <c r="K409" s="201"/>
      <c r="L409" s="206"/>
      <c r="M409" s="207"/>
      <c r="N409" s="208"/>
      <c r="O409" s="208"/>
      <c r="P409" s="208"/>
      <c r="Q409" s="208"/>
      <c r="R409" s="208"/>
      <c r="S409" s="208"/>
      <c r="T409" s="209"/>
      <c r="AT409" s="210" t="s">
        <v>142</v>
      </c>
      <c r="AU409" s="210" t="s">
        <v>86</v>
      </c>
      <c r="AV409" s="13" t="s">
        <v>84</v>
      </c>
      <c r="AW409" s="13" t="s">
        <v>32</v>
      </c>
      <c r="AX409" s="13" t="s">
        <v>76</v>
      </c>
      <c r="AY409" s="210" t="s">
        <v>133</v>
      </c>
    </row>
    <row r="410" spans="2:51" s="14" customFormat="1" ht="11.25">
      <c r="B410" s="211"/>
      <c r="C410" s="212"/>
      <c r="D410" s="202" t="s">
        <v>142</v>
      </c>
      <c r="E410" s="213" t="s">
        <v>1</v>
      </c>
      <c r="F410" s="214" t="s">
        <v>160</v>
      </c>
      <c r="G410" s="212"/>
      <c r="H410" s="215">
        <v>3</v>
      </c>
      <c r="I410" s="216"/>
      <c r="J410" s="212"/>
      <c r="K410" s="212"/>
      <c r="L410" s="217"/>
      <c r="M410" s="218"/>
      <c r="N410" s="219"/>
      <c r="O410" s="219"/>
      <c r="P410" s="219"/>
      <c r="Q410" s="219"/>
      <c r="R410" s="219"/>
      <c r="S410" s="219"/>
      <c r="T410" s="220"/>
      <c r="AT410" s="221" t="s">
        <v>142</v>
      </c>
      <c r="AU410" s="221" t="s">
        <v>86</v>
      </c>
      <c r="AV410" s="14" t="s">
        <v>86</v>
      </c>
      <c r="AW410" s="14" t="s">
        <v>32</v>
      </c>
      <c r="AX410" s="14" t="s">
        <v>84</v>
      </c>
      <c r="AY410" s="221" t="s">
        <v>133</v>
      </c>
    </row>
    <row r="411" spans="2:63" s="12" customFormat="1" ht="22.9" customHeight="1">
      <c r="B411" s="171"/>
      <c r="C411" s="172"/>
      <c r="D411" s="173" t="s">
        <v>75</v>
      </c>
      <c r="E411" s="185" t="s">
        <v>704</v>
      </c>
      <c r="F411" s="185" t="s">
        <v>705</v>
      </c>
      <c r="G411" s="172"/>
      <c r="H411" s="172"/>
      <c r="I411" s="175"/>
      <c r="J411" s="186">
        <f>BK411</f>
        <v>0</v>
      </c>
      <c r="K411" s="172"/>
      <c r="L411" s="177"/>
      <c r="M411" s="178"/>
      <c r="N411" s="179"/>
      <c r="O411" s="179"/>
      <c r="P411" s="180">
        <f>SUM(P412:P420)</f>
        <v>0</v>
      </c>
      <c r="Q411" s="179"/>
      <c r="R411" s="180">
        <f>SUM(R412:R420)</f>
        <v>0</v>
      </c>
      <c r="S411" s="179"/>
      <c r="T411" s="181">
        <f>SUM(T412:T420)</f>
        <v>0</v>
      </c>
      <c r="AR411" s="182" t="s">
        <v>84</v>
      </c>
      <c r="AT411" s="183" t="s">
        <v>75</v>
      </c>
      <c r="AU411" s="183" t="s">
        <v>84</v>
      </c>
      <c r="AY411" s="182" t="s">
        <v>133</v>
      </c>
      <c r="BK411" s="184">
        <f>SUM(BK412:BK420)</f>
        <v>0</v>
      </c>
    </row>
    <row r="412" spans="1:65" s="2" customFormat="1" ht="14.45" customHeight="1">
      <c r="A412" s="35"/>
      <c r="B412" s="36"/>
      <c r="C412" s="187" t="s">
        <v>562</v>
      </c>
      <c r="D412" s="187" t="s">
        <v>135</v>
      </c>
      <c r="E412" s="188" t="s">
        <v>730</v>
      </c>
      <c r="F412" s="189" t="s">
        <v>731</v>
      </c>
      <c r="G412" s="190" t="s">
        <v>266</v>
      </c>
      <c r="H412" s="191">
        <v>0.15</v>
      </c>
      <c r="I412" s="192"/>
      <c r="J412" s="193">
        <f>ROUND(I412*H412,2)</f>
        <v>0</v>
      </c>
      <c r="K412" s="189" t="s">
        <v>139</v>
      </c>
      <c r="L412" s="40"/>
      <c r="M412" s="194" t="s">
        <v>1</v>
      </c>
      <c r="N412" s="195" t="s">
        <v>41</v>
      </c>
      <c r="O412" s="72"/>
      <c r="P412" s="196">
        <f>O412*H412</f>
        <v>0</v>
      </c>
      <c r="Q412" s="196">
        <v>0</v>
      </c>
      <c r="R412" s="196">
        <f>Q412*H412</f>
        <v>0</v>
      </c>
      <c r="S412" s="196">
        <v>0</v>
      </c>
      <c r="T412" s="197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98" t="s">
        <v>140</v>
      </c>
      <c r="AT412" s="198" t="s">
        <v>135</v>
      </c>
      <c r="AU412" s="198" t="s">
        <v>86</v>
      </c>
      <c r="AY412" s="18" t="s">
        <v>133</v>
      </c>
      <c r="BE412" s="199">
        <f>IF(N412="základní",J412,0)</f>
        <v>0</v>
      </c>
      <c r="BF412" s="199">
        <f>IF(N412="snížená",J412,0)</f>
        <v>0</v>
      </c>
      <c r="BG412" s="199">
        <f>IF(N412="zákl. přenesená",J412,0)</f>
        <v>0</v>
      </c>
      <c r="BH412" s="199">
        <f>IF(N412="sníž. přenesená",J412,0)</f>
        <v>0</v>
      </c>
      <c r="BI412" s="199">
        <f>IF(N412="nulová",J412,0)</f>
        <v>0</v>
      </c>
      <c r="BJ412" s="18" t="s">
        <v>84</v>
      </c>
      <c r="BK412" s="199">
        <f>ROUND(I412*H412,2)</f>
        <v>0</v>
      </c>
      <c r="BL412" s="18" t="s">
        <v>140</v>
      </c>
      <c r="BM412" s="198" t="s">
        <v>956</v>
      </c>
    </row>
    <row r="413" spans="2:51" s="13" customFormat="1" ht="11.25">
      <c r="B413" s="200"/>
      <c r="C413" s="201"/>
      <c r="D413" s="202" t="s">
        <v>142</v>
      </c>
      <c r="E413" s="203" t="s">
        <v>1</v>
      </c>
      <c r="F413" s="204" t="s">
        <v>733</v>
      </c>
      <c r="G413" s="201"/>
      <c r="H413" s="203" t="s">
        <v>1</v>
      </c>
      <c r="I413" s="205"/>
      <c r="J413" s="201"/>
      <c r="K413" s="201"/>
      <c r="L413" s="206"/>
      <c r="M413" s="207"/>
      <c r="N413" s="208"/>
      <c r="O413" s="208"/>
      <c r="P413" s="208"/>
      <c r="Q413" s="208"/>
      <c r="R413" s="208"/>
      <c r="S413" s="208"/>
      <c r="T413" s="209"/>
      <c r="AT413" s="210" t="s">
        <v>142</v>
      </c>
      <c r="AU413" s="210" t="s">
        <v>86</v>
      </c>
      <c r="AV413" s="13" t="s">
        <v>84</v>
      </c>
      <c r="AW413" s="13" t="s">
        <v>32</v>
      </c>
      <c r="AX413" s="13" t="s">
        <v>76</v>
      </c>
      <c r="AY413" s="210" t="s">
        <v>133</v>
      </c>
    </row>
    <row r="414" spans="2:51" s="14" customFormat="1" ht="11.25">
      <c r="B414" s="211"/>
      <c r="C414" s="212"/>
      <c r="D414" s="202" t="s">
        <v>142</v>
      </c>
      <c r="E414" s="213" t="s">
        <v>1</v>
      </c>
      <c r="F414" s="214" t="s">
        <v>957</v>
      </c>
      <c r="G414" s="212"/>
      <c r="H414" s="215">
        <v>0.15</v>
      </c>
      <c r="I414" s="216"/>
      <c r="J414" s="212"/>
      <c r="K414" s="212"/>
      <c r="L414" s="217"/>
      <c r="M414" s="218"/>
      <c r="N414" s="219"/>
      <c r="O414" s="219"/>
      <c r="P414" s="219"/>
      <c r="Q414" s="219"/>
      <c r="R414" s="219"/>
      <c r="S414" s="219"/>
      <c r="T414" s="220"/>
      <c r="AT414" s="221" t="s">
        <v>142</v>
      </c>
      <c r="AU414" s="221" t="s">
        <v>86</v>
      </c>
      <c r="AV414" s="14" t="s">
        <v>86</v>
      </c>
      <c r="AW414" s="14" t="s">
        <v>32</v>
      </c>
      <c r="AX414" s="14" t="s">
        <v>84</v>
      </c>
      <c r="AY414" s="221" t="s">
        <v>133</v>
      </c>
    </row>
    <row r="415" spans="1:65" s="2" customFormat="1" ht="24.2" customHeight="1">
      <c r="A415" s="35"/>
      <c r="B415" s="36"/>
      <c r="C415" s="187" t="s">
        <v>567</v>
      </c>
      <c r="D415" s="187" t="s">
        <v>135</v>
      </c>
      <c r="E415" s="188" t="s">
        <v>736</v>
      </c>
      <c r="F415" s="189" t="s">
        <v>737</v>
      </c>
      <c r="G415" s="190" t="s">
        <v>266</v>
      </c>
      <c r="H415" s="191">
        <v>2.7</v>
      </c>
      <c r="I415" s="192"/>
      <c r="J415" s="193">
        <f>ROUND(I415*H415,2)</f>
        <v>0</v>
      </c>
      <c r="K415" s="189" t="s">
        <v>139</v>
      </c>
      <c r="L415" s="40"/>
      <c r="M415" s="194" t="s">
        <v>1</v>
      </c>
      <c r="N415" s="195" t="s">
        <v>41</v>
      </c>
      <c r="O415" s="72"/>
      <c r="P415" s="196">
        <f>O415*H415</f>
        <v>0</v>
      </c>
      <c r="Q415" s="196">
        <v>0</v>
      </c>
      <c r="R415" s="196">
        <f>Q415*H415</f>
        <v>0</v>
      </c>
      <c r="S415" s="196">
        <v>0</v>
      </c>
      <c r="T415" s="197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98" t="s">
        <v>140</v>
      </c>
      <c r="AT415" s="198" t="s">
        <v>135</v>
      </c>
      <c r="AU415" s="198" t="s">
        <v>86</v>
      </c>
      <c r="AY415" s="18" t="s">
        <v>133</v>
      </c>
      <c r="BE415" s="199">
        <f>IF(N415="základní",J415,0)</f>
        <v>0</v>
      </c>
      <c r="BF415" s="199">
        <f>IF(N415="snížená",J415,0)</f>
        <v>0</v>
      </c>
      <c r="BG415" s="199">
        <f>IF(N415="zákl. přenesená",J415,0)</f>
        <v>0</v>
      </c>
      <c r="BH415" s="199">
        <f>IF(N415="sníž. přenesená",J415,0)</f>
        <v>0</v>
      </c>
      <c r="BI415" s="199">
        <f>IF(N415="nulová",J415,0)</f>
        <v>0</v>
      </c>
      <c r="BJ415" s="18" t="s">
        <v>84</v>
      </c>
      <c r="BK415" s="199">
        <f>ROUND(I415*H415,2)</f>
        <v>0</v>
      </c>
      <c r="BL415" s="18" t="s">
        <v>140</v>
      </c>
      <c r="BM415" s="198" t="s">
        <v>958</v>
      </c>
    </row>
    <row r="416" spans="2:51" s="13" customFormat="1" ht="11.25">
      <c r="B416" s="200"/>
      <c r="C416" s="201"/>
      <c r="D416" s="202" t="s">
        <v>142</v>
      </c>
      <c r="E416" s="203" t="s">
        <v>1</v>
      </c>
      <c r="F416" s="204" t="s">
        <v>242</v>
      </c>
      <c r="G416" s="201"/>
      <c r="H416" s="203" t="s">
        <v>1</v>
      </c>
      <c r="I416" s="205"/>
      <c r="J416" s="201"/>
      <c r="K416" s="201"/>
      <c r="L416" s="206"/>
      <c r="M416" s="207"/>
      <c r="N416" s="208"/>
      <c r="O416" s="208"/>
      <c r="P416" s="208"/>
      <c r="Q416" s="208"/>
      <c r="R416" s="208"/>
      <c r="S416" s="208"/>
      <c r="T416" s="209"/>
      <c r="AT416" s="210" t="s">
        <v>142</v>
      </c>
      <c r="AU416" s="210" t="s">
        <v>86</v>
      </c>
      <c r="AV416" s="13" t="s">
        <v>84</v>
      </c>
      <c r="AW416" s="13" t="s">
        <v>32</v>
      </c>
      <c r="AX416" s="13" t="s">
        <v>76</v>
      </c>
      <c r="AY416" s="210" t="s">
        <v>133</v>
      </c>
    </row>
    <row r="417" spans="2:51" s="14" customFormat="1" ht="11.25">
      <c r="B417" s="211"/>
      <c r="C417" s="212"/>
      <c r="D417" s="202" t="s">
        <v>142</v>
      </c>
      <c r="E417" s="213" t="s">
        <v>1</v>
      </c>
      <c r="F417" s="214" t="s">
        <v>959</v>
      </c>
      <c r="G417" s="212"/>
      <c r="H417" s="215">
        <v>2.7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142</v>
      </c>
      <c r="AU417" s="221" t="s">
        <v>86</v>
      </c>
      <c r="AV417" s="14" t="s">
        <v>86</v>
      </c>
      <c r="AW417" s="14" t="s">
        <v>32</v>
      </c>
      <c r="AX417" s="14" t="s">
        <v>84</v>
      </c>
      <c r="AY417" s="221" t="s">
        <v>133</v>
      </c>
    </row>
    <row r="418" spans="1:65" s="2" customFormat="1" ht="37.9" customHeight="1">
      <c r="A418" s="35"/>
      <c r="B418" s="36"/>
      <c r="C418" s="187" t="s">
        <v>573</v>
      </c>
      <c r="D418" s="187" t="s">
        <v>135</v>
      </c>
      <c r="E418" s="188" t="s">
        <v>748</v>
      </c>
      <c r="F418" s="189" t="s">
        <v>749</v>
      </c>
      <c r="G418" s="190" t="s">
        <v>266</v>
      </c>
      <c r="H418" s="191">
        <v>0.15</v>
      </c>
      <c r="I418" s="192"/>
      <c r="J418" s="193">
        <f>ROUND(I418*H418,2)</f>
        <v>0</v>
      </c>
      <c r="K418" s="189" t="s">
        <v>1</v>
      </c>
      <c r="L418" s="40"/>
      <c r="M418" s="194" t="s">
        <v>1</v>
      </c>
      <c r="N418" s="195" t="s">
        <v>41</v>
      </c>
      <c r="O418" s="72"/>
      <c r="P418" s="196">
        <f>O418*H418</f>
        <v>0</v>
      </c>
      <c r="Q418" s="196">
        <v>0</v>
      </c>
      <c r="R418" s="196">
        <f>Q418*H418</f>
        <v>0</v>
      </c>
      <c r="S418" s="196">
        <v>0</v>
      </c>
      <c r="T418" s="197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98" t="s">
        <v>140</v>
      </c>
      <c r="AT418" s="198" t="s">
        <v>135</v>
      </c>
      <c r="AU418" s="198" t="s">
        <v>86</v>
      </c>
      <c r="AY418" s="18" t="s">
        <v>133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8" t="s">
        <v>84</v>
      </c>
      <c r="BK418" s="199">
        <f>ROUND(I418*H418,2)</f>
        <v>0</v>
      </c>
      <c r="BL418" s="18" t="s">
        <v>140</v>
      </c>
      <c r="BM418" s="198" t="s">
        <v>960</v>
      </c>
    </row>
    <row r="419" spans="2:51" s="13" customFormat="1" ht="11.25">
      <c r="B419" s="200"/>
      <c r="C419" s="201"/>
      <c r="D419" s="202" t="s">
        <v>142</v>
      </c>
      <c r="E419" s="203" t="s">
        <v>1</v>
      </c>
      <c r="F419" s="204" t="s">
        <v>751</v>
      </c>
      <c r="G419" s="201"/>
      <c r="H419" s="203" t="s">
        <v>1</v>
      </c>
      <c r="I419" s="205"/>
      <c r="J419" s="201"/>
      <c r="K419" s="201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142</v>
      </c>
      <c r="AU419" s="210" t="s">
        <v>86</v>
      </c>
      <c r="AV419" s="13" t="s">
        <v>84</v>
      </c>
      <c r="AW419" s="13" t="s">
        <v>32</v>
      </c>
      <c r="AX419" s="13" t="s">
        <v>76</v>
      </c>
      <c r="AY419" s="210" t="s">
        <v>133</v>
      </c>
    </row>
    <row r="420" spans="2:51" s="14" customFormat="1" ht="11.25">
      <c r="B420" s="211"/>
      <c r="C420" s="212"/>
      <c r="D420" s="202" t="s">
        <v>142</v>
      </c>
      <c r="E420" s="213" t="s">
        <v>1</v>
      </c>
      <c r="F420" s="214" t="s">
        <v>957</v>
      </c>
      <c r="G420" s="212"/>
      <c r="H420" s="215">
        <v>0.15</v>
      </c>
      <c r="I420" s="216"/>
      <c r="J420" s="212"/>
      <c r="K420" s="212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142</v>
      </c>
      <c r="AU420" s="221" t="s">
        <v>86</v>
      </c>
      <c r="AV420" s="14" t="s">
        <v>86</v>
      </c>
      <c r="AW420" s="14" t="s">
        <v>32</v>
      </c>
      <c r="AX420" s="14" t="s">
        <v>84</v>
      </c>
      <c r="AY420" s="221" t="s">
        <v>133</v>
      </c>
    </row>
    <row r="421" spans="2:63" s="12" customFormat="1" ht="22.9" customHeight="1">
      <c r="B421" s="171"/>
      <c r="C421" s="172"/>
      <c r="D421" s="173" t="s">
        <v>75</v>
      </c>
      <c r="E421" s="185" t="s">
        <v>752</v>
      </c>
      <c r="F421" s="185" t="s">
        <v>753</v>
      </c>
      <c r="G421" s="172"/>
      <c r="H421" s="172"/>
      <c r="I421" s="175"/>
      <c r="J421" s="186">
        <f>BK421</f>
        <v>0</v>
      </c>
      <c r="K421" s="172"/>
      <c r="L421" s="177"/>
      <c r="M421" s="178"/>
      <c r="N421" s="179"/>
      <c r="O421" s="179"/>
      <c r="P421" s="180">
        <f>P422</f>
        <v>0</v>
      </c>
      <c r="Q421" s="179"/>
      <c r="R421" s="180">
        <f>R422</f>
        <v>0</v>
      </c>
      <c r="S421" s="179"/>
      <c r="T421" s="181">
        <f>T422</f>
        <v>0</v>
      </c>
      <c r="AR421" s="182" t="s">
        <v>84</v>
      </c>
      <c r="AT421" s="183" t="s">
        <v>75</v>
      </c>
      <c r="AU421" s="183" t="s">
        <v>84</v>
      </c>
      <c r="AY421" s="182" t="s">
        <v>133</v>
      </c>
      <c r="BK421" s="184">
        <f>BK422</f>
        <v>0</v>
      </c>
    </row>
    <row r="422" spans="1:65" s="2" customFormat="1" ht="24.2" customHeight="1">
      <c r="A422" s="35"/>
      <c r="B422" s="36"/>
      <c r="C422" s="187" t="s">
        <v>578</v>
      </c>
      <c r="D422" s="187" t="s">
        <v>135</v>
      </c>
      <c r="E422" s="188" t="s">
        <v>755</v>
      </c>
      <c r="F422" s="189" t="s">
        <v>756</v>
      </c>
      <c r="G422" s="190" t="s">
        <v>266</v>
      </c>
      <c r="H422" s="191">
        <v>206.087</v>
      </c>
      <c r="I422" s="192"/>
      <c r="J422" s="193">
        <f>ROUND(I422*H422,2)</f>
        <v>0</v>
      </c>
      <c r="K422" s="189" t="s">
        <v>139</v>
      </c>
      <c r="L422" s="40"/>
      <c r="M422" s="194" t="s">
        <v>1</v>
      </c>
      <c r="N422" s="195" t="s">
        <v>41</v>
      </c>
      <c r="O422" s="72"/>
      <c r="P422" s="196">
        <f>O422*H422</f>
        <v>0</v>
      </c>
      <c r="Q422" s="196">
        <v>0</v>
      </c>
      <c r="R422" s="196">
        <f>Q422*H422</f>
        <v>0</v>
      </c>
      <c r="S422" s="196">
        <v>0</v>
      </c>
      <c r="T422" s="197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98" t="s">
        <v>140</v>
      </c>
      <c r="AT422" s="198" t="s">
        <v>135</v>
      </c>
      <c r="AU422" s="198" t="s">
        <v>86</v>
      </c>
      <c r="AY422" s="18" t="s">
        <v>133</v>
      </c>
      <c r="BE422" s="199">
        <f>IF(N422="základní",J422,0)</f>
        <v>0</v>
      </c>
      <c r="BF422" s="199">
        <f>IF(N422="snížená",J422,0)</f>
        <v>0</v>
      </c>
      <c r="BG422" s="199">
        <f>IF(N422="zákl. přenesená",J422,0)</f>
        <v>0</v>
      </c>
      <c r="BH422" s="199">
        <f>IF(N422="sníž. přenesená",J422,0)</f>
        <v>0</v>
      </c>
      <c r="BI422" s="199">
        <f>IF(N422="nulová",J422,0)</f>
        <v>0</v>
      </c>
      <c r="BJ422" s="18" t="s">
        <v>84</v>
      </c>
      <c r="BK422" s="199">
        <f>ROUND(I422*H422,2)</f>
        <v>0</v>
      </c>
      <c r="BL422" s="18" t="s">
        <v>140</v>
      </c>
      <c r="BM422" s="198" t="s">
        <v>961</v>
      </c>
    </row>
    <row r="423" spans="2:63" s="12" customFormat="1" ht="25.9" customHeight="1">
      <c r="B423" s="171"/>
      <c r="C423" s="172"/>
      <c r="D423" s="173" t="s">
        <v>75</v>
      </c>
      <c r="E423" s="174" t="s">
        <v>300</v>
      </c>
      <c r="F423" s="174" t="s">
        <v>758</v>
      </c>
      <c r="G423" s="172"/>
      <c r="H423" s="172"/>
      <c r="I423" s="175"/>
      <c r="J423" s="176">
        <f>BK423</f>
        <v>0</v>
      </c>
      <c r="K423" s="172"/>
      <c r="L423" s="177"/>
      <c r="M423" s="178"/>
      <c r="N423" s="179"/>
      <c r="O423" s="179"/>
      <c r="P423" s="180">
        <f>P424</f>
        <v>0</v>
      </c>
      <c r="Q423" s="179"/>
      <c r="R423" s="180">
        <f>R424</f>
        <v>6.534300000000001</v>
      </c>
      <c r="S423" s="179"/>
      <c r="T423" s="181">
        <f>T424</f>
        <v>0</v>
      </c>
      <c r="AR423" s="182" t="s">
        <v>160</v>
      </c>
      <c r="AT423" s="183" t="s">
        <v>75</v>
      </c>
      <c r="AU423" s="183" t="s">
        <v>76</v>
      </c>
      <c r="AY423" s="182" t="s">
        <v>133</v>
      </c>
      <c r="BK423" s="184">
        <f>BK424</f>
        <v>0</v>
      </c>
    </row>
    <row r="424" spans="2:63" s="12" customFormat="1" ht="22.9" customHeight="1">
      <c r="B424" s="171"/>
      <c r="C424" s="172"/>
      <c r="D424" s="173" t="s">
        <v>75</v>
      </c>
      <c r="E424" s="185" t="s">
        <v>759</v>
      </c>
      <c r="F424" s="185" t="s">
        <v>760</v>
      </c>
      <c r="G424" s="172"/>
      <c r="H424" s="172"/>
      <c r="I424" s="175"/>
      <c r="J424" s="186">
        <f>BK424</f>
        <v>0</v>
      </c>
      <c r="K424" s="172"/>
      <c r="L424" s="177"/>
      <c r="M424" s="178"/>
      <c r="N424" s="179"/>
      <c r="O424" s="179"/>
      <c r="P424" s="180">
        <f>SUM(P425:P440)</f>
        <v>0</v>
      </c>
      <c r="Q424" s="179"/>
      <c r="R424" s="180">
        <f>SUM(R425:R440)</f>
        <v>6.534300000000001</v>
      </c>
      <c r="S424" s="179"/>
      <c r="T424" s="181">
        <f>SUM(T425:T440)</f>
        <v>0</v>
      </c>
      <c r="AR424" s="182" t="s">
        <v>160</v>
      </c>
      <c r="AT424" s="183" t="s">
        <v>75</v>
      </c>
      <c r="AU424" s="183" t="s">
        <v>84</v>
      </c>
      <c r="AY424" s="182" t="s">
        <v>133</v>
      </c>
      <c r="BK424" s="184">
        <f>SUM(BK425:BK440)</f>
        <v>0</v>
      </c>
    </row>
    <row r="425" spans="1:65" s="2" customFormat="1" ht="24.2" customHeight="1">
      <c r="A425" s="35"/>
      <c r="B425" s="36"/>
      <c r="C425" s="187" t="s">
        <v>583</v>
      </c>
      <c r="D425" s="187" t="s">
        <v>135</v>
      </c>
      <c r="E425" s="188" t="s">
        <v>762</v>
      </c>
      <c r="F425" s="189" t="s">
        <v>763</v>
      </c>
      <c r="G425" s="190" t="s">
        <v>382</v>
      </c>
      <c r="H425" s="191">
        <v>15</v>
      </c>
      <c r="I425" s="192"/>
      <c r="J425" s="193">
        <f>ROUND(I425*H425,2)</f>
        <v>0</v>
      </c>
      <c r="K425" s="189" t="s">
        <v>1</v>
      </c>
      <c r="L425" s="40"/>
      <c r="M425" s="194" t="s">
        <v>1</v>
      </c>
      <c r="N425" s="195" t="s">
        <v>41</v>
      </c>
      <c r="O425" s="72"/>
      <c r="P425" s="196">
        <f>O425*H425</f>
        <v>0</v>
      </c>
      <c r="Q425" s="196">
        <v>0</v>
      </c>
      <c r="R425" s="196">
        <f>Q425*H425</f>
        <v>0</v>
      </c>
      <c r="S425" s="196">
        <v>0</v>
      </c>
      <c r="T425" s="197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98" t="s">
        <v>551</v>
      </c>
      <c r="AT425" s="198" t="s">
        <v>135</v>
      </c>
      <c r="AU425" s="198" t="s">
        <v>86</v>
      </c>
      <c r="AY425" s="18" t="s">
        <v>133</v>
      </c>
      <c r="BE425" s="199">
        <f>IF(N425="základní",J425,0)</f>
        <v>0</v>
      </c>
      <c r="BF425" s="199">
        <f>IF(N425="snížená",J425,0)</f>
        <v>0</v>
      </c>
      <c r="BG425" s="199">
        <f>IF(N425="zákl. přenesená",J425,0)</f>
        <v>0</v>
      </c>
      <c r="BH425" s="199">
        <f>IF(N425="sníž. přenesená",J425,0)</f>
        <v>0</v>
      </c>
      <c r="BI425" s="199">
        <f>IF(N425="nulová",J425,0)</f>
        <v>0</v>
      </c>
      <c r="BJ425" s="18" t="s">
        <v>84</v>
      </c>
      <c r="BK425" s="199">
        <f>ROUND(I425*H425,2)</f>
        <v>0</v>
      </c>
      <c r="BL425" s="18" t="s">
        <v>551</v>
      </c>
      <c r="BM425" s="198" t="s">
        <v>962</v>
      </c>
    </row>
    <row r="426" spans="2:51" s="13" customFormat="1" ht="11.25">
      <c r="B426" s="200"/>
      <c r="C426" s="201"/>
      <c r="D426" s="202" t="s">
        <v>142</v>
      </c>
      <c r="E426" s="203" t="s">
        <v>1</v>
      </c>
      <c r="F426" s="204" t="s">
        <v>765</v>
      </c>
      <c r="G426" s="201"/>
      <c r="H426" s="203" t="s">
        <v>1</v>
      </c>
      <c r="I426" s="205"/>
      <c r="J426" s="201"/>
      <c r="K426" s="201"/>
      <c r="L426" s="206"/>
      <c r="M426" s="207"/>
      <c r="N426" s="208"/>
      <c r="O426" s="208"/>
      <c r="P426" s="208"/>
      <c r="Q426" s="208"/>
      <c r="R426" s="208"/>
      <c r="S426" s="208"/>
      <c r="T426" s="209"/>
      <c r="AT426" s="210" t="s">
        <v>142</v>
      </c>
      <c r="AU426" s="210" t="s">
        <v>86</v>
      </c>
      <c r="AV426" s="13" t="s">
        <v>84</v>
      </c>
      <c r="AW426" s="13" t="s">
        <v>32</v>
      </c>
      <c r="AX426" s="13" t="s">
        <v>76</v>
      </c>
      <c r="AY426" s="210" t="s">
        <v>133</v>
      </c>
    </row>
    <row r="427" spans="2:51" s="14" customFormat="1" ht="11.25">
      <c r="B427" s="211"/>
      <c r="C427" s="212"/>
      <c r="D427" s="202" t="s">
        <v>142</v>
      </c>
      <c r="E427" s="213" t="s">
        <v>1</v>
      </c>
      <c r="F427" s="214" t="s">
        <v>963</v>
      </c>
      <c r="G427" s="212"/>
      <c r="H427" s="215">
        <v>15</v>
      </c>
      <c r="I427" s="216"/>
      <c r="J427" s="212"/>
      <c r="K427" s="212"/>
      <c r="L427" s="217"/>
      <c r="M427" s="218"/>
      <c r="N427" s="219"/>
      <c r="O427" s="219"/>
      <c r="P427" s="219"/>
      <c r="Q427" s="219"/>
      <c r="R427" s="219"/>
      <c r="S427" s="219"/>
      <c r="T427" s="220"/>
      <c r="AT427" s="221" t="s">
        <v>142</v>
      </c>
      <c r="AU427" s="221" t="s">
        <v>86</v>
      </c>
      <c r="AV427" s="14" t="s">
        <v>86</v>
      </c>
      <c r="AW427" s="14" t="s">
        <v>32</v>
      </c>
      <c r="AX427" s="14" t="s">
        <v>76</v>
      </c>
      <c r="AY427" s="221" t="s">
        <v>133</v>
      </c>
    </row>
    <row r="428" spans="1:65" s="2" customFormat="1" ht="24.2" customHeight="1">
      <c r="A428" s="35"/>
      <c r="B428" s="36"/>
      <c r="C428" s="244" t="s">
        <v>588</v>
      </c>
      <c r="D428" s="244" t="s">
        <v>300</v>
      </c>
      <c r="E428" s="245" t="s">
        <v>768</v>
      </c>
      <c r="F428" s="246" t="s">
        <v>769</v>
      </c>
      <c r="G428" s="247" t="s">
        <v>382</v>
      </c>
      <c r="H428" s="248">
        <v>15</v>
      </c>
      <c r="I428" s="249"/>
      <c r="J428" s="250">
        <f>ROUND(I428*H428,2)</f>
        <v>0</v>
      </c>
      <c r="K428" s="246" t="s">
        <v>1</v>
      </c>
      <c r="L428" s="251"/>
      <c r="M428" s="252" t="s">
        <v>1</v>
      </c>
      <c r="N428" s="253" t="s">
        <v>41</v>
      </c>
      <c r="O428" s="72"/>
      <c r="P428" s="196">
        <f>O428*H428</f>
        <v>0</v>
      </c>
      <c r="Q428" s="196">
        <v>0.0005</v>
      </c>
      <c r="R428" s="196">
        <f>Q428*H428</f>
        <v>0.0075</v>
      </c>
      <c r="S428" s="196">
        <v>0</v>
      </c>
      <c r="T428" s="197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98" t="s">
        <v>964</v>
      </c>
      <c r="AT428" s="198" t="s">
        <v>300</v>
      </c>
      <c r="AU428" s="198" t="s">
        <v>86</v>
      </c>
      <c r="AY428" s="18" t="s">
        <v>133</v>
      </c>
      <c r="BE428" s="199">
        <f>IF(N428="základní",J428,0)</f>
        <v>0</v>
      </c>
      <c r="BF428" s="199">
        <f>IF(N428="snížená",J428,0)</f>
        <v>0</v>
      </c>
      <c r="BG428" s="199">
        <f>IF(N428="zákl. přenesená",J428,0)</f>
        <v>0</v>
      </c>
      <c r="BH428" s="199">
        <f>IF(N428="sníž. přenesená",J428,0)</f>
        <v>0</v>
      </c>
      <c r="BI428" s="199">
        <f>IF(N428="nulová",J428,0)</f>
        <v>0</v>
      </c>
      <c r="BJ428" s="18" t="s">
        <v>84</v>
      </c>
      <c r="BK428" s="199">
        <f>ROUND(I428*H428,2)</f>
        <v>0</v>
      </c>
      <c r="BL428" s="18" t="s">
        <v>964</v>
      </c>
      <c r="BM428" s="198" t="s">
        <v>965</v>
      </c>
    </row>
    <row r="429" spans="1:65" s="2" customFormat="1" ht="24.2" customHeight="1">
      <c r="A429" s="35"/>
      <c r="B429" s="36"/>
      <c r="C429" s="187" t="s">
        <v>592</v>
      </c>
      <c r="D429" s="187" t="s">
        <v>135</v>
      </c>
      <c r="E429" s="188" t="s">
        <v>773</v>
      </c>
      <c r="F429" s="189" t="s">
        <v>774</v>
      </c>
      <c r="G429" s="190" t="s">
        <v>382</v>
      </c>
      <c r="H429" s="191">
        <v>7.5</v>
      </c>
      <c r="I429" s="192"/>
      <c r="J429" s="193">
        <f>ROUND(I429*H429,2)</f>
        <v>0</v>
      </c>
      <c r="K429" s="189" t="s">
        <v>139</v>
      </c>
      <c r="L429" s="40"/>
      <c r="M429" s="194" t="s">
        <v>1</v>
      </c>
      <c r="N429" s="195" t="s">
        <v>41</v>
      </c>
      <c r="O429" s="72"/>
      <c r="P429" s="196">
        <f>O429*H429</f>
        <v>0</v>
      </c>
      <c r="Q429" s="196">
        <v>0</v>
      </c>
      <c r="R429" s="196">
        <f>Q429*H429</f>
        <v>0</v>
      </c>
      <c r="S429" s="196">
        <v>0</v>
      </c>
      <c r="T429" s="197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98" t="s">
        <v>551</v>
      </c>
      <c r="AT429" s="198" t="s">
        <v>135</v>
      </c>
      <c r="AU429" s="198" t="s">
        <v>86</v>
      </c>
      <c r="AY429" s="18" t="s">
        <v>133</v>
      </c>
      <c r="BE429" s="199">
        <f>IF(N429="základní",J429,0)</f>
        <v>0</v>
      </c>
      <c r="BF429" s="199">
        <f>IF(N429="snížená",J429,0)</f>
        <v>0</v>
      </c>
      <c r="BG429" s="199">
        <f>IF(N429="zákl. přenesená",J429,0)</f>
        <v>0</v>
      </c>
      <c r="BH429" s="199">
        <f>IF(N429="sníž. přenesená",J429,0)</f>
        <v>0</v>
      </c>
      <c r="BI429" s="199">
        <f>IF(N429="nulová",J429,0)</f>
        <v>0</v>
      </c>
      <c r="BJ429" s="18" t="s">
        <v>84</v>
      </c>
      <c r="BK429" s="199">
        <f>ROUND(I429*H429,2)</f>
        <v>0</v>
      </c>
      <c r="BL429" s="18" t="s">
        <v>551</v>
      </c>
      <c r="BM429" s="198" t="s">
        <v>966</v>
      </c>
    </row>
    <row r="430" spans="2:51" s="13" customFormat="1" ht="11.25">
      <c r="B430" s="200"/>
      <c r="C430" s="201"/>
      <c r="D430" s="202" t="s">
        <v>142</v>
      </c>
      <c r="E430" s="203" t="s">
        <v>1</v>
      </c>
      <c r="F430" s="204" t="s">
        <v>776</v>
      </c>
      <c r="G430" s="201"/>
      <c r="H430" s="203" t="s">
        <v>1</v>
      </c>
      <c r="I430" s="205"/>
      <c r="J430" s="201"/>
      <c r="K430" s="201"/>
      <c r="L430" s="206"/>
      <c r="M430" s="207"/>
      <c r="N430" s="208"/>
      <c r="O430" s="208"/>
      <c r="P430" s="208"/>
      <c r="Q430" s="208"/>
      <c r="R430" s="208"/>
      <c r="S430" s="208"/>
      <c r="T430" s="209"/>
      <c r="AT430" s="210" t="s">
        <v>142</v>
      </c>
      <c r="AU430" s="210" t="s">
        <v>86</v>
      </c>
      <c r="AV430" s="13" t="s">
        <v>84</v>
      </c>
      <c r="AW430" s="13" t="s">
        <v>32</v>
      </c>
      <c r="AX430" s="13" t="s">
        <v>76</v>
      </c>
      <c r="AY430" s="210" t="s">
        <v>133</v>
      </c>
    </row>
    <row r="431" spans="2:51" s="14" customFormat="1" ht="11.25">
      <c r="B431" s="211"/>
      <c r="C431" s="212"/>
      <c r="D431" s="202" t="s">
        <v>142</v>
      </c>
      <c r="E431" s="213" t="s">
        <v>1</v>
      </c>
      <c r="F431" s="214" t="s">
        <v>967</v>
      </c>
      <c r="G431" s="212"/>
      <c r="H431" s="215">
        <v>7.5</v>
      </c>
      <c r="I431" s="216"/>
      <c r="J431" s="212"/>
      <c r="K431" s="212"/>
      <c r="L431" s="217"/>
      <c r="M431" s="218"/>
      <c r="N431" s="219"/>
      <c r="O431" s="219"/>
      <c r="P431" s="219"/>
      <c r="Q431" s="219"/>
      <c r="R431" s="219"/>
      <c r="S431" s="219"/>
      <c r="T431" s="220"/>
      <c r="AT431" s="221" t="s">
        <v>142</v>
      </c>
      <c r="AU431" s="221" t="s">
        <v>86</v>
      </c>
      <c r="AV431" s="14" t="s">
        <v>86</v>
      </c>
      <c r="AW431" s="14" t="s">
        <v>32</v>
      </c>
      <c r="AX431" s="14" t="s">
        <v>84</v>
      </c>
      <c r="AY431" s="221" t="s">
        <v>133</v>
      </c>
    </row>
    <row r="432" spans="1:65" s="2" customFormat="1" ht="24.2" customHeight="1">
      <c r="A432" s="35"/>
      <c r="B432" s="36"/>
      <c r="C432" s="187" t="s">
        <v>598</v>
      </c>
      <c r="D432" s="187" t="s">
        <v>135</v>
      </c>
      <c r="E432" s="188" t="s">
        <v>779</v>
      </c>
      <c r="F432" s="189" t="s">
        <v>780</v>
      </c>
      <c r="G432" s="190" t="s">
        <v>382</v>
      </c>
      <c r="H432" s="191">
        <v>7.5</v>
      </c>
      <c r="I432" s="192"/>
      <c r="J432" s="193">
        <f>ROUND(I432*H432,2)</f>
        <v>0</v>
      </c>
      <c r="K432" s="189" t="s">
        <v>139</v>
      </c>
      <c r="L432" s="40"/>
      <c r="M432" s="194" t="s">
        <v>1</v>
      </c>
      <c r="N432" s="195" t="s">
        <v>41</v>
      </c>
      <c r="O432" s="72"/>
      <c r="P432" s="196">
        <f>O432*H432</f>
        <v>0</v>
      </c>
      <c r="Q432" s="196">
        <v>0</v>
      </c>
      <c r="R432" s="196">
        <f>Q432*H432</f>
        <v>0</v>
      </c>
      <c r="S432" s="196">
        <v>0</v>
      </c>
      <c r="T432" s="197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98" t="s">
        <v>551</v>
      </c>
      <c r="AT432" s="198" t="s">
        <v>135</v>
      </c>
      <c r="AU432" s="198" t="s">
        <v>86</v>
      </c>
      <c r="AY432" s="18" t="s">
        <v>133</v>
      </c>
      <c r="BE432" s="199">
        <f>IF(N432="základní",J432,0)</f>
        <v>0</v>
      </c>
      <c r="BF432" s="199">
        <f>IF(N432="snížená",J432,0)</f>
        <v>0</v>
      </c>
      <c r="BG432" s="199">
        <f>IF(N432="zákl. přenesená",J432,0)</f>
        <v>0</v>
      </c>
      <c r="BH432" s="199">
        <f>IF(N432="sníž. přenesená",J432,0)</f>
        <v>0</v>
      </c>
      <c r="BI432" s="199">
        <f>IF(N432="nulová",J432,0)</f>
        <v>0</v>
      </c>
      <c r="BJ432" s="18" t="s">
        <v>84</v>
      </c>
      <c r="BK432" s="199">
        <f>ROUND(I432*H432,2)</f>
        <v>0</v>
      </c>
      <c r="BL432" s="18" t="s">
        <v>551</v>
      </c>
      <c r="BM432" s="198" t="s">
        <v>968</v>
      </c>
    </row>
    <row r="433" spans="2:51" s="13" customFormat="1" ht="11.25">
      <c r="B433" s="200"/>
      <c r="C433" s="201"/>
      <c r="D433" s="202" t="s">
        <v>142</v>
      </c>
      <c r="E433" s="203" t="s">
        <v>1</v>
      </c>
      <c r="F433" s="204" t="s">
        <v>776</v>
      </c>
      <c r="G433" s="201"/>
      <c r="H433" s="203" t="s">
        <v>1</v>
      </c>
      <c r="I433" s="205"/>
      <c r="J433" s="201"/>
      <c r="K433" s="201"/>
      <c r="L433" s="206"/>
      <c r="M433" s="207"/>
      <c r="N433" s="208"/>
      <c r="O433" s="208"/>
      <c r="P433" s="208"/>
      <c r="Q433" s="208"/>
      <c r="R433" s="208"/>
      <c r="S433" s="208"/>
      <c r="T433" s="209"/>
      <c r="AT433" s="210" t="s">
        <v>142</v>
      </c>
      <c r="AU433" s="210" t="s">
        <v>86</v>
      </c>
      <c r="AV433" s="13" t="s">
        <v>84</v>
      </c>
      <c r="AW433" s="13" t="s">
        <v>32</v>
      </c>
      <c r="AX433" s="13" t="s">
        <v>76</v>
      </c>
      <c r="AY433" s="210" t="s">
        <v>133</v>
      </c>
    </row>
    <row r="434" spans="2:51" s="14" customFormat="1" ht="11.25">
      <c r="B434" s="211"/>
      <c r="C434" s="212"/>
      <c r="D434" s="202" t="s">
        <v>142</v>
      </c>
      <c r="E434" s="213" t="s">
        <v>1</v>
      </c>
      <c r="F434" s="214" t="s">
        <v>967</v>
      </c>
      <c r="G434" s="212"/>
      <c r="H434" s="215">
        <v>7.5</v>
      </c>
      <c r="I434" s="216"/>
      <c r="J434" s="212"/>
      <c r="K434" s="212"/>
      <c r="L434" s="217"/>
      <c r="M434" s="218"/>
      <c r="N434" s="219"/>
      <c r="O434" s="219"/>
      <c r="P434" s="219"/>
      <c r="Q434" s="219"/>
      <c r="R434" s="219"/>
      <c r="S434" s="219"/>
      <c r="T434" s="220"/>
      <c r="AT434" s="221" t="s">
        <v>142</v>
      </c>
      <c r="AU434" s="221" t="s">
        <v>86</v>
      </c>
      <c r="AV434" s="14" t="s">
        <v>86</v>
      </c>
      <c r="AW434" s="14" t="s">
        <v>32</v>
      </c>
      <c r="AX434" s="14" t="s">
        <v>84</v>
      </c>
      <c r="AY434" s="221" t="s">
        <v>133</v>
      </c>
    </row>
    <row r="435" spans="1:65" s="2" customFormat="1" ht="24.2" customHeight="1">
      <c r="A435" s="35"/>
      <c r="B435" s="36"/>
      <c r="C435" s="187" t="s">
        <v>603</v>
      </c>
      <c r="D435" s="187" t="s">
        <v>135</v>
      </c>
      <c r="E435" s="188" t="s">
        <v>783</v>
      </c>
      <c r="F435" s="189" t="s">
        <v>784</v>
      </c>
      <c r="G435" s="190" t="s">
        <v>382</v>
      </c>
      <c r="H435" s="191">
        <v>15</v>
      </c>
      <c r="I435" s="192"/>
      <c r="J435" s="193">
        <f>ROUND(I435*H435,2)</f>
        <v>0</v>
      </c>
      <c r="K435" s="189" t="s">
        <v>139</v>
      </c>
      <c r="L435" s="40"/>
      <c r="M435" s="194" t="s">
        <v>1</v>
      </c>
      <c r="N435" s="195" t="s">
        <v>41</v>
      </c>
      <c r="O435" s="72"/>
      <c r="P435" s="196">
        <f>O435*H435</f>
        <v>0</v>
      </c>
      <c r="Q435" s="196">
        <v>0.26</v>
      </c>
      <c r="R435" s="196">
        <f>Q435*H435</f>
        <v>3.9000000000000004</v>
      </c>
      <c r="S435" s="196">
        <v>0</v>
      </c>
      <c r="T435" s="197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98" t="s">
        <v>551</v>
      </c>
      <c r="AT435" s="198" t="s">
        <v>135</v>
      </c>
      <c r="AU435" s="198" t="s">
        <v>86</v>
      </c>
      <c r="AY435" s="18" t="s">
        <v>133</v>
      </c>
      <c r="BE435" s="199">
        <f>IF(N435="základní",J435,0)</f>
        <v>0</v>
      </c>
      <c r="BF435" s="199">
        <f>IF(N435="snížená",J435,0)</f>
        <v>0</v>
      </c>
      <c r="BG435" s="199">
        <f>IF(N435="zákl. přenesená",J435,0)</f>
        <v>0</v>
      </c>
      <c r="BH435" s="199">
        <f>IF(N435="sníž. přenesená",J435,0)</f>
        <v>0</v>
      </c>
      <c r="BI435" s="199">
        <f>IF(N435="nulová",J435,0)</f>
        <v>0</v>
      </c>
      <c r="BJ435" s="18" t="s">
        <v>84</v>
      </c>
      <c r="BK435" s="199">
        <f>ROUND(I435*H435,2)</f>
        <v>0</v>
      </c>
      <c r="BL435" s="18" t="s">
        <v>551</v>
      </c>
      <c r="BM435" s="198" t="s">
        <v>969</v>
      </c>
    </row>
    <row r="436" spans="1:65" s="2" customFormat="1" ht="24.2" customHeight="1">
      <c r="A436" s="35"/>
      <c r="B436" s="36"/>
      <c r="C436" s="187" t="s">
        <v>608</v>
      </c>
      <c r="D436" s="187" t="s">
        <v>135</v>
      </c>
      <c r="E436" s="188" t="s">
        <v>787</v>
      </c>
      <c r="F436" s="189" t="s">
        <v>788</v>
      </c>
      <c r="G436" s="190" t="s">
        <v>382</v>
      </c>
      <c r="H436" s="191">
        <v>15</v>
      </c>
      <c r="I436" s="192"/>
      <c r="J436" s="193">
        <f>ROUND(I436*H436,2)</f>
        <v>0</v>
      </c>
      <c r="K436" s="189" t="s">
        <v>139</v>
      </c>
      <c r="L436" s="40"/>
      <c r="M436" s="194" t="s">
        <v>1</v>
      </c>
      <c r="N436" s="195" t="s">
        <v>41</v>
      </c>
      <c r="O436" s="72"/>
      <c r="P436" s="196">
        <f>O436*H436</f>
        <v>0</v>
      </c>
      <c r="Q436" s="196">
        <v>0</v>
      </c>
      <c r="R436" s="196">
        <f>Q436*H436</f>
        <v>0</v>
      </c>
      <c r="S436" s="196">
        <v>0</v>
      </c>
      <c r="T436" s="197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98" t="s">
        <v>551</v>
      </c>
      <c r="AT436" s="198" t="s">
        <v>135</v>
      </c>
      <c r="AU436" s="198" t="s">
        <v>86</v>
      </c>
      <c r="AY436" s="18" t="s">
        <v>133</v>
      </c>
      <c r="BE436" s="199">
        <f>IF(N436="základní",J436,0)</f>
        <v>0</v>
      </c>
      <c r="BF436" s="199">
        <f>IF(N436="snížená",J436,0)</f>
        <v>0</v>
      </c>
      <c r="BG436" s="199">
        <f>IF(N436="zákl. přenesená",J436,0)</f>
        <v>0</v>
      </c>
      <c r="BH436" s="199">
        <f>IF(N436="sníž. přenesená",J436,0)</f>
        <v>0</v>
      </c>
      <c r="BI436" s="199">
        <f>IF(N436="nulová",J436,0)</f>
        <v>0</v>
      </c>
      <c r="BJ436" s="18" t="s">
        <v>84</v>
      </c>
      <c r="BK436" s="199">
        <f>ROUND(I436*H436,2)</f>
        <v>0</v>
      </c>
      <c r="BL436" s="18" t="s">
        <v>551</v>
      </c>
      <c r="BM436" s="198" t="s">
        <v>970</v>
      </c>
    </row>
    <row r="437" spans="1:65" s="2" customFormat="1" ht="14.45" customHeight="1">
      <c r="A437" s="35"/>
      <c r="B437" s="36"/>
      <c r="C437" s="244" t="s">
        <v>613</v>
      </c>
      <c r="D437" s="244" t="s">
        <v>300</v>
      </c>
      <c r="E437" s="245" t="s">
        <v>791</v>
      </c>
      <c r="F437" s="246" t="s">
        <v>792</v>
      </c>
      <c r="G437" s="247" t="s">
        <v>266</v>
      </c>
      <c r="H437" s="248">
        <v>2.625</v>
      </c>
      <c r="I437" s="249"/>
      <c r="J437" s="250">
        <f>ROUND(I437*H437,2)</f>
        <v>0</v>
      </c>
      <c r="K437" s="246" t="s">
        <v>139</v>
      </c>
      <c r="L437" s="251"/>
      <c r="M437" s="252" t="s">
        <v>1</v>
      </c>
      <c r="N437" s="253" t="s">
        <v>41</v>
      </c>
      <c r="O437" s="72"/>
      <c r="P437" s="196">
        <f>O437*H437</f>
        <v>0</v>
      </c>
      <c r="Q437" s="196">
        <v>1</v>
      </c>
      <c r="R437" s="196">
        <f>Q437*H437</f>
        <v>2.625</v>
      </c>
      <c r="S437" s="196">
        <v>0</v>
      </c>
      <c r="T437" s="197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98" t="s">
        <v>186</v>
      </c>
      <c r="AT437" s="198" t="s">
        <v>300</v>
      </c>
      <c r="AU437" s="198" t="s">
        <v>86</v>
      </c>
      <c r="AY437" s="18" t="s">
        <v>133</v>
      </c>
      <c r="BE437" s="199">
        <f>IF(N437="základní",J437,0)</f>
        <v>0</v>
      </c>
      <c r="BF437" s="199">
        <f>IF(N437="snížená",J437,0)</f>
        <v>0</v>
      </c>
      <c r="BG437" s="199">
        <f>IF(N437="zákl. přenesená",J437,0)</f>
        <v>0</v>
      </c>
      <c r="BH437" s="199">
        <f>IF(N437="sníž. přenesená",J437,0)</f>
        <v>0</v>
      </c>
      <c r="BI437" s="199">
        <f>IF(N437="nulová",J437,0)</f>
        <v>0</v>
      </c>
      <c r="BJ437" s="18" t="s">
        <v>84</v>
      </c>
      <c r="BK437" s="199">
        <f>ROUND(I437*H437,2)</f>
        <v>0</v>
      </c>
      <c r="BL437" s="18" t="s">
        <v>140</v>
      </c>
      <c r="BM437" s="198" t="s">
        <v>971</v>
      </c>
    </row>
    <row r="438" spans="2:51" s="13" customFormat="1" ht="11.25">
      <c r="B438" s="200"/>
      <c r="C438" s="201"/>
      <c r="D438" s="202" t="s">
        <v>142</v>
      </c>
      <c r="E438" s="203" t="s">
        <v>1</v>
      </c>
      <c r="F438" s="204" t="s">
        <v>794</v>
      </c>
      <c r="G438" s="201"/>
      <c r="H438" s="203" t="s">
        <v>1</v>
      </c>
      <c r="I438" s="205"/>
      <c r="J438" s="201"/>
      <c r="K438" s="201"/>
      <c r="L438" s="206"/>
      <c r="M438" s="207"/>
      <c r="N438" s="208"/>
      <c r="O438" s="208"/>
      <c r="P438" s="208"/>
      <c r="Q438" s="208"/>
      <c r="R438" s="208"/>
      <c r="S438" s="208"/>
      <c r="T438" s="209"/>
      <c r="AT438" s="210" t="s">
        <v>142</v>
      </c>
      <c r="AU438" s="210" t="s">
        <v>86</v>
      </c>
      <c r="AV438" s="13" t="s">
        <v>84</v>
      </c>
      <c r="AW438" s="13" t="s">
        <v>32</v>
      </c>
      <c r="AX438" s="13" t="s">
        <v>76</v>
      </c>
      <c r="AY438" s="210" t="s">
        <v>133</v>
      </c>
    </row>
    <row r="439" spans="2:51" s="14" customFormat="1" ht="11.25">
      <c r="B439" s="211"/>
      <c r="C439" s="212"/>
      <c r="D439" s="202" t="s">
        <v>142</v>
      </c>
      <c r="E439" s="213" t="s">
        <v>1</v>
      </c>
      <c r="F439" s="214" t="s">
        <v>972</v>
      </c>
      <c r="G439" s="212"/>
      <c r="H439" s="215">
        <v>2.625</v>
      </c>
      <c r="I439" s="216"/>
      <c r="J439" s="212"/>
      <c r="K439" s="212"/>
      <c r="L439" s="217"/>
      <c r="M439" s="218"/>
      <c r="N439" s="219"/>
      <c r="O439" s="219"/>
      <c r="P439" s="219"/>
      <c r="Q439" s="219"/>
      <c r="R439" s="219"/>
      <c r="S439" s="219"/>
      <c r="T439" s="220"/>
      <c r="AT439" s="221" t="s">
        <v>142</v>
      </c>
      <c r="AU439" s="221" t="s">
        <v>86</v>
      </c>
      <c r="AV439" s="14" t="s">
        <v>86</v>
      </c>
      <c r="AW439" s="14" t="s">
        <v>32</v>
      </c>
      <c r="AX439" s="14" t="s">
        <v>84</v>
      </c>
      <c r="AY439" s="221" t="s">
        <v>133</v>
      </c>
    </row>
    <row r="440" spans="1:65" s="2" customFormat="1" ht="14.45" customHeight="1">
      <c r="A440" s="35"/>
      <c r="B440" s="36"/>
      <c r="C440" s="187" t="s">
        <v>620</v>
      </c>
      <c r="D440" s="187" t="s">
        <v>135</v>
      </c>
      <c r="E440" s="188" t="s">
        <v>797</v>
      </c>
      <c r="F440" s="189" t="s">
        <v>798</v>
      </c>
      <c r="G440" s="190" t="s">
        <v>382</v>
      </c>
      <c r="H440" s="191">
        <v>15</v>
      </c>
      <c r="I440" s="192"/>
      <c r="J440" s="193">
        <f>ROUND(I440*H440,2)</f>
        <v>0</v>
      </c>
      <c r="K440" s="189" t="s">
        <v>139</v>
      </c>
      <c r="L440" s="40"/>
      <c r="M440" s="254" t="s">
        <v>1</v>
      </c>
      <c r="N440" s="255" t="s">
        <v>41</v>
      </c>
      <c r="O440" s="256"/>
      <c r="P440" s="257">
        <f>O440*H440</f>
        <v>0</v>
      </c>
      <c r="Q440" s="257">
        <v>0.00012</v>
      </c>
      <c r="R440" s="257">
        <f>Q440*H440</f>
        <v>0.0018</v>
      </c>
      <c r="S440" s="257">
        <v>0</v>
      </c>
      <c r="T440" s="258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98" t="s">
        <v>140</v>
      </c>
      <c r="AT440" s="198" t="s">
        <v>135</v>
      </c>
      <c r="AU440" s="198" t="s">
        <v>86</v>
      </c>
      <c r="AY440" s="18" t="s">
        <v>133</v>
      </c>
      <c r="BE440" s="199">
        <f>IF(N440="základní",J440,0)</f>
        <v>0</v>
      </c>
      <c r="BF440" s="199">
        <f>IF(N440="snížená",J440,0)</f>
        <v>0</v>
      </c>
      <c r="BG440" s="199">
        <f>IF(N440="zákl. přenesená",J440,0)</f>
        <v>0</v>
      </c>
      <c r="BH440" s="199">
        <f>IF(N440="sníž. přenesená",J440,0)</f>
        <v>0</v>
      </c>
      <c r="BI440" s="199">
        <f>IF(N440="nulová",J440,0)</f>
        <v>0</v>
      </c>
      <c r="BJ440" s="18" t="s">
        <v>84</v>
      </c>
      <c r="BK440" s="199">
        <f>ROUND(I440*H440,2)</f>
        <v>0</v>
      </c>
      <c r="BL440" s="18" t="s">
        <v>140</v>
      </c>
      <c r="BM440" s="198" t="s">
        <v>973</v>
      </c>
    </row>
    <row r="441" spans="1:31" s="2" customFormat="1" ht="6.95" customHeight="1">
      <c r="A441" s="35"/>
      <c r="B441" s="55"/>
      <c r="C441" s="56"/>
      <c r="D441" s="56"/>
      <c r="E441" s="56"/>
      <c r="F441" s="56"/>
      <c r="G441" s="56"/>
      <c r="H441" s="56"/>
      <c r="I441" s="56"/>
      <c r="J441" s="56"/>
      <c r="K441" s="56"/>
      <c r="L441" s="40"/>
      <c r="M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</row>
  </sheetData>
  <sheetProtection algorithmName="SHA-512" hashValue="Sx4ooG2335P7eTBe+mGhCIBoSGP+W2nwXMRecMN0Wq+5kVUOM0+QjHlP13VXTn3AKG6xeFWjJMTgi9JFiaVTFQ==" saltValue="moE4+u4P7W0RQmn2RXgfJAp9Z3MJaWIy6xgy4ux62RGMpRD0leSYBYchVaxWu63xcvuR6FOwlYZp9wSKjAWqxA==" spinCount="100000" sheet="1" objects="1" scenarios="1" formatColumns="0" formatRows="0" autoFilter="0"/>
  <autoFilter ref="C130:K440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62"/>
  <sheetViews>
    <sheetView showGridLines="0" workbookViewId="0" topLeftCell="A12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93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3" t="str">
        <f>'Rekapitulace stavby'!K6</f>
        <v>Nejdek, rekonstrukce komunikace ulice Limnická</v>
      </c>
      <c r="F7" s="304"/>
      <c r="G7" s="304"/>
      <c r="H7" s="304"/>
      <c r="L7" s="21"/>
    </row>
    <row r="8" spans="1:31" s="2" customFormat="1" ht="12" customHeight="1">
      <c r="A8" s="35"/>
      <c r="B8" s="40"/>
      <c r="C8" s="35"/>
      <c r="D8" s="113" t="s">
        <v>94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5" t="s">
        <v>974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26. 8. 2021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9" t="s">
        <v>1</v>
      </c>
      <c r="F27" s="309"/>
      <c r="G27" s="309"/>
      <c r="H27" s="30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ROUND((SUM(BE123:BE161)),2)</f>
        <v>0</v>
      </c>
      <c r="G33" s="35"/>
      <c r="H33" s="35"/>
      <c r="I33" s="125">
        <v>0.21</v>
      </c>
      <c r="J33" s="124">
        <f>ROUND(((SUM(BE123:BE161))*I33),2)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ROUND((SUM(BF123:BF161)),2)</f>
        <v>0</v>
      </c>
      <c r="G34" s="35"/>
      <c r="H34" s="35"/>
      <c r="I34" s="125">
        <v>0.15</v>
      </c>
      <c r="J34" s="124">
        <f>ROUND(((SUM(BF123:BF161))*I34),2)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ROUND((SUM(BG123:BG161)),2)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ROUND((SUM(BH123:BH161)),2)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ROUND((SUM(BI123:BI161)),2)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0" t="str">
        <f>E7</f>
        <v>Nejdek, rekonstrukce komunikace ulice Limnická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1" t="str">
        <f>E9</f>
        <v>C - VRN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26. 8. 2021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24</v>
      </c>
      <c r="D91" s="37"/>
      <c r="E91" s="37"/>
      <c r="F91" s="28" t="str">
        <f>E15</f>
        <v>Mú Nejdek</v>
      </c>
      <c r="G91" s="37"/>
      <c r="H91" s="37"/>
      <c r="I91" s="30" t="s">
        <v>30</v>
      </c>
      <c r="J91" s="33" t="str">
        <f>E21</f>
        <v>DPT projekty Ostrov s.r.o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Tomanová Ing.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97</v>
      </c>
      <c r="D94" s="145"/>
      <c r="E94" s="145"/>
      <c r="F94" s="145"/>
      <c r="G94" s="145"/>
      <c r="H94" s="145"/>
      <c r="I94" s="145"/>
      <c r="J94" s="146" t="s">
        <v>98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99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100</v>
      </c>
    </row>
    <row r="97" spans="2:12" s="9" customFormat="1" ht="24.95" customHeight="1">
      <c r="B97" s="148"/>
      <c r="C97" s="149"/>
      <c r="D97" s="150" t="s">
        <v>975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2:12" s="10" customFormat="1" ht="19.9" customHeight="1">
      <c r="B98" s="154"/>
      <c r="C98" s="155"/>
      <c r="D98" s="156" t="s">
        <v>976</v>
      </c>
      <c r="E98" s="157"/>
      <c r="F98" s="157"/>
      <c r="G98" s="157"/>
      <c r="H98" s="157"/>
      <c r="I98" s="157"/>
      <c r="J98" s="158">
        <f>J125</f>
        <v>0</v>
      </c>
      <c r="K98" s="155"/>
      <c r="L98" s="159"/>
    </row>
    <row r="99" spans="2:12" s="10" customFormat="1" ht="19.9" customHeight="1">
      <c r="B99" s="154"/>
      <c r="C99" s="155"/>
      <c r="D99" s="156" t="s">
        <v>977</v>
      </c>
      <c r="E99" s="157"/>
      <c r="F99" s="157"/>
      <c r="G99" s="157"/>
      <c r="H99" s="157"/>
      <c r="I99" s="157"/>
      <c r="J99" s="158">
        <f>J130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978</v>
      </c>
      <c r="E100" s="157"/>
      <c r="F100" s="157"/>
      <c r="G100" s="157"/>
      <c r="H100" s="157"/>
      <c r="I100" s="157"/>
      <c r="J100" s="158">
        <f>J145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979</v>
      </c>
      <c r="E101" s="157"/>
      <c r="F101" s="157"/>
      <c r="G101" s="157"/>
      <c r="H101" s="157"/>
      <c r="I101" s="157"/>
      <c r="J101" s="158">
        <f>J151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980</v>
      </c>
      <c r="E102" s="157"/>
      <c r="F102" s="157"/>
      <c r="G102" s="157"/>
      <c r="H102" s="157"/>
      <c r="I102" s="157"/>
      <c r="J102" s="158">
        <f>J155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981</v>
      </c>
      <c r="E103" s="157"/>
      <c r="F103" s="157"/>
      <c r="G103" s="157"/>
      <c r="H103" s="157"/>
      <c r="I103" s="157"/>
      <c r="J103" s="158">
        <f>J157</f>
        <v>0</v>
      </c>
      <c r="K103" s="155"/>
      <c r="L103" s="159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118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10" t="str">
        <f>E7</f>
        <v>Nejdek, rekonstrukce komunikace ulice Limnická</v>
      </c>
      <c r="F113" s="311"/>
      <c r="G113" s="311"/>
      <c r="H113" s="311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94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81" t="str">
        <f>E9</f>
        <v>C - VRN</v>
      </c>
      <c r="F115" s="312"/>
      <c r="G115" s="312"/>
      <c r="H115" s="312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 xml:space="preserve"> </v>
      </c>
      <c r="G117" s="37"/>
      <c r="H117" s="37"/>
      <c r="I117" s="30" t="s">
        <v>22</v>
      </c>
      <c r="J117" s="67" t="str">
        <f>IF(J12="","",J12)</f>
        <v>26. 8. 2021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5.7" customHeight="1">
      <c r="A119" s="35"/>
      <c r="B119" s="36"/>
      <c r="C119" s="30" t="s">
        <v>24</v>
      </c>
      <c r="D119" s="37"/>
      <c r="E119" s="37"/>
      <c r="F119" s="28" t="str">
        <f>E15</f>
        <v>Mú Nejdek</v>
      </c>
      <c r="G119" s="37"/>
      <c r="H119" s="37"/>
      <c r="I119" s="30" t="s">
        <v>30</v>
      </c>
      <c r="J119" s="33" t="str">
        <f>E21</f>
        <v>DPT projekty Ostrov s.r.o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28</v>
      </c>
      <c r="D120" s="37"/>
      <c r="E120" s="37"/>
      <c r="F120" s="28" t="str">
        <f>IF(E18="","",E18)</f>
        <v>Vyplň údaj</v>
      </c>
      <c r="G120" s="37"/>
      <c r="H120" s="37"/>
      <c r="I120" s="30" t="s">
        <v>33</v>
      </c>
      <c r="J120" s="33" t="str">
        <f>E24</f>
        <v>Tomanová Ing.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60"/>
      <c r="B122" s="161"/>
      <c r="C122" s="162" t="s">
        <v>119</v>
      </c>
      <c r="D122" s="163" t="s">
        <v>61</v>
      </c>
      <c r="E122" s="163" t="s">
        <v>57</v>
      </c>
      <c r="F122" s="163" t="s">
        <v>58</v>
      </c>
      <c r="G122" s="163" t="s">
        <v>120</v>
      </c>
      <c r="H122" s="163" t="s">
        <v>121</v>
      </c>
      <c r="I122" s="163" t="s">
        <v>122</v>
      </c>
      <c r="J122" s="163" t="s">
        <v>98</v>
      </c>
      <c r="K122" s="164" t="s">
        <v>123</v>
      </c>
      <c r="L122" s="165"/>
      <c r="M122" s="76" t="s">
        <v>1</v>
      </c>
      <c r="N122" s="77" t="s">
        <v>40</v>
      </c>
      <c r="O122" s="77" t="s">
        <v>124</v>
      </c>
      <c r="P122" s="77" t="s">
        <v>125</v>
      </c>
      <c r="Q122" s="77" t="s">
        <v>126</v>
      </c>
      <c r="R122" s="77" t="s">
        <v>127</v>
      </c>
      <c r="S122" s="77" t="s">
        <v>128</v>
      </c>
      <c r="T122" s="78" t="s">
        <v>129</v>
      </c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pans="1:63" s="2" customFormat="1" ht="22.9" customHeight="1">
      <c r="A123" s="35"/>
      <c r="B123" s="36"/>
      <c r="C123" s="83" t="s">
        <v>130</v>
      </c>
      <c r="D123" s="37"/>
      <c r="E123" s="37"/>
      <c r="F123" s="37"/>
      <c r="G123" s="37"/>
      <c r="H123" s="37"/>
      <c r="I123" s="37"/>
      <c r="J123" s="166">
        <f>BK123</f>
        <v>0</v>
      </c>
      <c r="K123" s="37"/>
      <c r="L123" s="40"/>
      <c r="M123" s="79"/>
      <c r="N123" s="167"/>
      <c r="O123" s="80"/>
      <c r="P123" s="168">
        <f>P124</f>
        <v>0</v>
      </c>
      <c r="Q123" s="80"/>
      <c r="R123" s="168">
        <f>R124</f>
        <v>0</v>
      </c>
      <c r="S123" s="80"/>
      <c r="T123" s="169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75</v>
      </c>
      <c r="AU123" s="18" t="s">
        <v>100</v>
      </c>
      <c r="BK123" s="170">
        <f>BK124</f>
        <v>0</v>
      </c>
    </row>
    <row r="124" spans="2:63" s="12" customFormat="1" ht="25.9" customHeight="1">
      <c r="B124" s="171"/>
      <c r="C124" s="172"/>
      <c r="D124" s="173" t="s">
        <v>75</v>
      </c>
      <c r="E124" s="174" t="s">
        <v>91</v>
      </c>
      <c r="F124" s="174" t="s">
        <v>982</v>
      </c>
      <c r="G124" s="172"/>
      <c r="H124" s="172"/>
      <c r="I124" s="175"/>
      <c r="J124" s="176">
        <f>BK124</f>
        <v>0</v>
      </c>
      <c r="K124" s="172"/>
      <c r="L124" s="177"/>
      <c r="M124" s="178"/>
      <c r="N124" s="179"/>
      <c r="O124" s="179"/>
      <c r="P124" s="180">
        <f>P125+P130+P145+P151+P155+P157</f>
        <v>0</v>
      </c>
      <c r="Q124" s="179"/>
      <c r="R124" s="180">
        <f>R125+R130+R145+R151+R155+R157</f>
        <v>0</v>
      </c>
      <c r="S124" s="179"/>
      <c r="T124" s="181">
        <f>T125+T130+T145+T151+T155+T157</f>
        <v>0</v>
      </c>
      <c r="AR124" s="182" t="s">
        <v>170</v>
      </c>
      <c r="AT124" s="183" t="s">
        <v>75</v>
      </c>
      <c r="AU124" s="183" t="s">
        <v>76</v>
      </c>
      <c r="AY124" s="182" t="s">
        <v>133</v>
      </c>
      <c r="BK124" s="184">
        <f>BK125+BK130+BK145+BK151+BK155+BK157</f>
        <v>0</v>
      </c>
    </row>
    <row r="125" spans="2:63" s="12" customFormat="1" ht="22.9" customHeight="1">
      <c r="B125" s="171"/>
      <c r="C125" s="172"/>
      <c r="D125" s="173" t="s">
        <v>75</v>
      </c>
      <c r="E125" s="185" t="s">
        <v>983</v>
      </c>
      <c r="F125" s="185" t="s">
        <v>984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SUM(P126:P129)</f>
        <v>0</v>
      </c>
      <c r="Q125" s="179"/>
      <c r="R125" s="180">
        <f>SUM(R126:R129)</f>
        <v>0</v>
      </c>
      <c r="S125" s="179"/>
      <c r="T125" s="181">
        <f>SUM(T126:T129)</f>
        <v>0</v>
      </c>
      <c r="AR125" s="182" t="s">
        <v>170</v>
      </c>
      <c r="AT125" s="183" t="s">
        <v>75</v>
      </c>
      <c r="AU125" s="183" t="s">
        <v>84</v>
      </c>
      <c r="AY125" s="182" t="s">
        <v>133</v>
      </c>
      <c r="BK125" s="184">
        <f>SUM(BK126:BK129)</f>
        <v>0</v>
      </c>
    </row>
    <row r="126" spans="1:65" s="2" customFormat="1" ht="14.45" customHeight="1">
      <c r="A126" s="35"/>
      <c r="B126" s="36"/>
      <c r="C126" s="187" t="s">
        <v>84</v>
      </c>
      <c r="D126" s="187" t="s">
        <v>135</v>
      </c>
      <c r="E126" s="188" t="s">
        <v>985</v>
      </c>
      <c r="F126" s="189" t="s">
        <v>986</v>
      </c>
      <c r="G126" s="190" t="s">
        <v>987</v>
      </c>
      <c r="H126" s="191">
        <v>1</v>
      </c>
      <c r="I126" s="192"/>
      <c r="J126" s="193">
        <f>ROUND(I126*H126,2)</f>
        <v>0</v>
      </c>
      <c r="K126" s="189" t="s">
        <v>1</v>
      </c>
      <c r="L126" s="40"/>
      <c r="M126" s="194" t="s">
        <v>1</v>
      </c>
      <c r="N126" s="195" t="s">
        <v>41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988</v>
      </c>
      <c r="AT126" s="198" t="s">
        <v>135</v>
      </c>
      <c r="AU126" s="198" t="s">
        <v>86</v>
      </c>
      <c r="AY126" s="18" t="s">
        <v>133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84</v>
      </c>
      <c r="BK126" s="199">
        <f>ROUND(I126*H126,2)</f>
        <v>0</v>
      </c>
      <c r="BL126" s="18" t="s">
        <v>988</v>
      </c>
      <c r="BM126" s="198" t="s">
        <v>989</v>
      </c>
    </row>
    <row r="127" spans="1:65" s="2" customFormat="1" ht="37.9" customHeight="1">
      <c r="A127" s="35"/>
      <c r="B127" s="36"/>
      <c r="C127" s="187" t="s">
        <v>86</v>
      </c>
      <c r="D127" s="187" t="s">
        <v>135</v>
      </c>
      <c r="E127" s="188" t="s">
        <v>990</v>
      </c>
      <c r="F127" s="189" t="s">
        <v>991</v>
      </c>
      <c r="G127" s="190" t="s">
        <v>987</v>
      </c>
      <c r="H127" s="191">
        <v>1</v>
      </c>
      <c r="I127" s="192"/>
      <c r="J127" s="193">
        <f>ROUND(I127*H127,2)</f>
        <v>0</v>
      </c>
      <c r="K127" s="189" t="s">
        <v>1</v>
      </c>
      <c r="L127" s="40"/>
      <c r="M127" s="194" t="s">
        <v>1</v>
      </c>
      <c r="N127" s="195" t="s">
        <v>41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988</v>
      </c>
      <c r="AT127" s="198" t="s">
        <v>135</v>
      </c>
      <c r="AU127" s="198" t="s">
        <v>86</v>
      </c>
      <c r="AY127" s="18" t="s">
        <v>133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84</v>
      </c>
      <c r="BK127" s="199">
        <f>ROUND(I127*H127,2)</f>
        <v>0</v>
      </c>
      <c r="BL127" s="18" t="s">
        <v>988</v>
      </c>
      <c r="BM127" s="198" t="s">
        <v>992</v>
      </c>
    </row>
    <row r="128" spans="1:65" s="2" customFormat="1" ht="37.9" customHeight="1">
      <c r="A128" s="35"/>
      <c r="B128" s="36"/>
      <c r="C128" s="187" t="s">
        <v>160</v>
      </c>
      <c r="D128" s="187" t="s">
        <v>135</v>
      </c>
      <c r="E128" s="188" t="s">
        <v>993</v>
      </c>
      <c r="F128" s="189" t="s">
        <v>994</v>
      </c>
      <c r="G128" s="190" t="s">
        <v>987</v>
      </c>
      <c r="H128" s="191">
        <v>1</v>
      </c>
      <c r="I128" s="192"/>
      <c r="J128" s="193">
        <f>ROUND(I128*H128,2)</f>
        <v>0</v>
      </c>
      <c r="K128" s="189" t="s">
        <v>1</v>
      </c>
      <c r="L128" s="40"/>
      <c r="M128" s="194" t="s">
        <v>1</v>
      </c>
      <c r="N128" s="195" t="s">
        <v>41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988</v>
      </c>
      <c r="AT128" s="198" t="s">
        <v>135</v>
      </c>
      <c r="AU128" s="198" t="s">
        <v>86</v>
      </c>
      <c r="AY128" s="18" t="s">
        <v>133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84</v>
      </c>
      <c r="BK128" s="199">
        <f>ROUND(I128*H128,2)</f>
        <v>0</v>
      </c>
      <c r="BL128" s="18" t="s">
        <v>988</v>
      </c>
      <c r="BM128" s="198" t="s">
        <v>995</v>
      </c>
    </row>
    <row r="129" spans="1:65" s="2" customFormat="1" ht="14.45" customHeight="1">
      <c r="A129" s="35"/>
      <c r="B129" s="36"/>
      <c r="C129" s="187" t="s">
        <v>140</v>
      </c>
      <c r="D129" s="187" t="s">
        <v>135</v>
      </c>
      <c r="E129" s="188" t="s">
        <v>996</v>
      </c>
      <c r="F129" s="189" t="s">
        <v>997</v>
      </c>
      <c r="G129" s="190" t="s">
        <v>987</v>
      </c>
      <c r="H129" s="191">
        <v>1</v>
      </c>
      <c r="I129" s="192"/>
      <c r="J129" s="193">
        <f>ROUND(I129*H129,2)</f>
        <v>0</v>
      </c>
      <c r="K129" s="189" t="s">
        <v>139</v>
      </c>
      <c r="L129" s="40"/>
      <c r="M129" s="194" t="s">
        <v>1</v>
      </c>
      <c r="N129" s="195" t="s">
        <v>41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988</v>
      </c>
      <c r="AT129" s="198" t="s">
        <v>135</v>
      </c>
      <c r="AU129" s="198" t="s">
        <v>86</v>
      </c>
      <c r="AY129" s="18" t="s">
        <v>133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84</v>
      </c>
      <c r="BK129" s="199">
        <f>ROUND(I129*H129,2)</f>
        <v>0</v>
      </c>
      <c r="BL129" s="18" t="s">
        <v>988</v>
      </c>
      <c r="BM129" s="198" t="s">
        <v>998</v>
      </c>
    </row>
    <row r="130" spans="2:63" s="12" customFormat="1" ht="22.9" customHeight="1">
      <c r="B130" s="171"/>
      <c r="C130" s="172"/>
      <c r="D130" s="173" t="s">
        <v>75</v>
      </c>
      <c r="E130" s="185" t="s">
        <v>999</v>
      </c>
      <c r="F130" s="185" t="s">
        <v>1000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SUM(P131:P144)</f>
        <v>0</v>
      </c>
      <c r="Q130" s="179"/>
      <c r="R130" s="180">
        <f>SUM(R131:R144)</f>
        <v>0</v>
      </c>
      <c r="S130" s="179"/>
      <c r="T130" s="181">
        <f>SUM(T131:T144)</f>
        <v>0</v>
      </c>
      <c r="AR130" s="182" t="s">
        <v>170</v>
      </c>
      <c r="AT130" s="183" t="s">
        <v>75</v>
      </c>
      <c r="AU130" s="183" t="s">
        <v>84</v>
      </c>
      <c r="AY130" s="182" t="s">
        <v>133</v>
      </c>
      <c r="BK130" s="184">
        <f>SUM(BK131:BK144)</f>
        <v>0</v>
      </c>
    </row>
    <row r="131" spans="1:65" s="2" customFormat="1" ht="14.45" customHeight="1">
      <c r="A131" s="35"/>
      <c r="B131" s="36"/>
      <c r="C131" s="187" t="s">
        <v>170</v>
      </c>
      <c r="D131" s="187" t="s">
        <v>135</v>
      </c>
      <c r="E131" s="188" t="s">
        <v>1001</v>
      </c>
      <c r="F131" s="189" t="s">
        <v>1000</v>
      </c>
      <c r="G131" s="190" t="s">
        <v>987</v>
      </c>
      <c r="H131" s="191">
        <v>1</v>
      </c>
      <c r="I131" s="192"/>
      <c r="J131" s="193">
        <f>ROUND(I131*H131,2)</f>
        <v>0</v>
      </c>
      <c r="K131" s="189" t="s">
        <v>139</v>
      </c>
      <c r="L131" s="40"/>
      <c r="M131" s="194" t="s">
        <v>1</v>
      </c>
      <c r="N131" s="195" t="s">
        <v>41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988</v>
      </c>
      <c r="AT131" s="198" t="s">
        <v>135</v>
      </c>
      <c r="AU131" s="198" t="s">
        <v>86</v>
      </c>
      <c r="AY131" s="18" t="s">
        <v>133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84</v>
      </c>
      <c r="BK131" s="199">
        <f>ROUND(I131*H131,2)</f>
        <v>0</v>
      </c>
      <c r="BL131" s="18" t="s">
        <v>988</v>
      </c>
      <c r="BM131" s="198" t="s">
        <v>1002</v>
      </c>
    </row>
    <row r="132" spans="2:51" s="13" customFormat="1" ht="11.25">
      <c r="B132" s="200"/>
      <c r="C132" s="201"/>
      <c r="D132" s="202" t="s">
        <v>142</v>
      </c>
      <c r="E132" s="203" t="s">
        <v>1</v>
      </c>
      <c r="F132" s="204" t="s">
        <v>1003</v>
      </c>
      <c r="G132" s="201"/>
      <c r="H132" s="203" t="s">
        <v>1</v>
      </c>
      <c r="I132" s="205"/>
      <c r="J132" s="201"/>
      <c r="K132" s="201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142</v>
      </c>
      <c r="AU132" s="210" t="s">
        <v>86</v>
      </c>
      <c r="AV132" s="13" t="s">
        <v>84</v>
      </c>
      <c r="AW132" s="13" t="s">
        <v>32</v>
      </c>
      <c r="AX132" s="13" t="s">
        <v>76</v>
      </c>
      <c r="AY132" s="210" t="s">
        <v>133</v>
      </c>
    </row>
    <row r="133" spans="2:51" s="14" customFormat="1" ht="11.25">
      <c r="B133" s="211"/>
      <c r="C133" s="212"/>
      <c r="D133" s="202" t="s">
        <v>142</v>
      </c>
      <c r="E133" s="213" t="s">
        <v>1</v>
      </c>
      <c r="F133" s="214" t="s">
        <v>84</v>
      </c>
      <c r="G133" s="212"/>
      <c r="H133" s="215">
        <v>1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142</v>
      </c>
      <c r="AU133" s="221" t="s">
        <v>86</v>
      </c>
      <c r="AV133" s="14" t="s">
        <v>86</v>
      </c>
      <c r="AW133" s="14" t="s">
        <v>32</v>
      </c>
      <c r="AX133" s="14" t="s">
        <v>84</v>
      </c>
      <c r="AY133" s="221" t="s">
        <v>133</v>
      </c>
    </row>
    <row r="134" spans="1:65" s="2" customFormat="1" ht="14.45" customHeight="1">
      <c r="A134" s="35"/>
      <c r="B134" s="36"/>
      <c r="C134" s="187" t="s">
        <v>176</v>
      </c>
      <c r="D134" s="187" t="s">
        <v>135</v>
      </c>
      <c r="E134" s="188" t="s">
        <v>1004</v>
      </c>
      <c r="F134" s="189" t="s">
        <v>1005</v>
      </c>
      <c r="G134" s="190" t="s">
        <v>987</v>
      </c>
      <c r="H134" s="191">
        <v>1</v>
      </c>
      <c r="I134" s="192"/>
      <c r="J134" s="193">
        <f>ROUND(I134*H134,2)</f>
        <v>0</v>
      </c>
      <c r="K134" s="189" t="s">
        <v>139</v>
      </c>
      <c r="L134" s="40"/>
      <c r="M134" s="194" t="s">
        <v>1</v>
      </c>
      <c r="N134" s="195" t="s">
        <v>41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988</v>
      </c>
      <c r="AT134" s="198" t="s">
        <v>135</v>
      </c>
      <c r="AU134" s="198" t="s">
        <v>86</v>
      </c>
      <c r="AY134" s="18" t="s">
        <v>133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84</v>
      </c>
      <c r="BK134" s="199">
        <f>ROUND(I134*H134,2)</f>
        <v>0</v>
      </c>
      <c r="BL134" s="18" t="s">
        <v>988</v>
      </c>
      <c r="BM134" s="198" t="s">
        <v>1006</v>
      </c>
    </row>
    <row r="135" spans="2:51" s="13" customFormat="1" ht="22.5">
      <c r="B135" s="200"/>
      <c r="C135" s="201"/>
      <c r="D135" s="202" t="s">
        <v>142</v>
      </c>
      <c r="E135" s="203" t="s">
        <v>1</v>
      </c>
      <c r="F135" s="204" t="s">
        <v>1007</v>
      </c>
      <c r="G135" s="201"/>
      <c r="H135" s="203" t="s">
        <v>1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142</v>
      </c>
      <c r="AU135" s="210" t="s">
        <v>86</v>
      </c>
      <c r="AV135" s="13" t="s">
        <v>84</v>
      </c>
      <c r="AW135" s="13" t="s">
        <v>32</v>
      </c>
      <c r="AX135" s="13" t="s">
        <v>76</v>
      </c>
      <c r="AY135" s="210" t="s">
        <v>133</v>
      </c>
    </row>
    <row r="136" spans="2:51" s="13" customFormat="1" ht="11.25">
      <c r="B136" s="200"/>
      <c r="C136" s="201"/>
      <c r="D136" s="202" t="s">
        <v>142</v>
      </c>
      <c r="E136" s="203" t="s">
        <v>1</v>
      </c>
      <c r="F136" s="204" t="s">
        <v>1008</v>
      </c>
      <c r="G136" s="201"/>
      <c r="H136" s="203" t="s">
        <v>1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142</v>
      </c>
      <c r="AU136" s="210" t="s">
        <v>86</v>
      </c>
      <c r="AV136" s="13" t="s">
        <v>84</v>
      </c>
      <c r="AW136" s="13" t="s">
        <v>32</v>
      </c>
      <c r="AX136" s="13" t="s">
        <v>76</v>
      </c>
      <c r="AY136" s="210" t="s">
        <v>133</v>
      </c>
    </row>
    <row r="137" spans="2:51" s="14" customFormat="1" ht="11.25">
      <c r="B137" s="211"/>
      <c r="C137" s="212"/>
      <c r="D137" s="202" t="s">
        <v>142</v>
      </c>
      <c r="E137" s="213" t="s">
        <v>1</v>
      </c>
      <c r="F137" s="214" t="s">
        <v>84</v>
      </c>
      <c r="G137" s="212"/>
      <c r="H137" s="215">
        <v>1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142</v>
      </c>
      <c r="AU137" s="221" t="s">
        <v>86</v>
      </c>
      <c r="AV137" s="14" t="s">
        <v>86</v>
      </c>
      <c r="AW137" s="14" t="s">
        <v>32</v>
      </c>
      <c r="AX137" s="14" t="s">
        <v>84</v>
      </c>
      <c r="AY137" s="221" t="s">
        <v>133</v>
      </c>
    </row>
    <row r="138" spans="1:65" s="2" customFormat="1" ht="14.45" customHeight="1">
      <c r="A138" s="35"/>
      <c r="B138" s="36"/>
      <c r="C138" s="187" t="s">
        <v>181</v>
      </c>
      <c r="D138" s="187" t="s">
        <v>135</v>
      </c>
      <c r="E138" s="188" t="s">
        <v>1009</v>
      </c>
      <c r="F138" s="189" t="s">
        <v>1010</v>
      </c>
      <c r="G138" s="190" t="s">
        <v>987</v>
      </c>
      <c r="H138" s="191">
        <v>1</v>
      </c>
      <c r="I138" s="192"/>
      <c r="J138" s="193">
        <f>ROUND(I138*H138,2)</f>
        <v>0</v>
      </c>
      <c r="K138" s="189" t="s">
        <v>139</v>
      </c>
      <c r="L138" s="40"/>
      <c r="M138" s="194" t="s">
        <v>1</v>
      </c>
      <c r="N138" s="195" t="s">
        <v>41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988</v>
      </c>
      <c r="AT138" s="198" t="s">
        <v>135</v>
      </c>
      <c r="AU138" s="198" t="s">
        <v>86</v>
      </c>
      <c r="AY138" s="18" t="s">
        <v>133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84</v>
      </c>
      <c r="BK138" s="199">
        <f>ROUND(I138*H138,2)</f>
        <v>0</v>
      </c>
      <c r="BL138" s="18" t="s">
        <v>988</v>
      </c>
      <c r="BM138" s="198" t="s">
        <v>1011</v>
      </c>
    </row>
    <row r="139" spans="2:51" s="13" customFormat="1" ht="22.5">
      <c r="B139" s="200"/>
      <c r="C139" s="201"/>
      <c r="D139" s="202" t="s">
        <v>142</v>
      </c>
      <c r="E139" s="203" t="s">
        <v>1</v>
      </c>
      <c r="F139" s="204" t="s">
        <v>1012</v>
      </c>
      <c r="G139" s="201"/>
      <c r="H139" s="203" t="s">
        <v>1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142</v>
      </c>
      <c r="AU139" s="210" t="s">
        <v>86</v>
      </c>
      <c r="AV139" s="13" t="s">
        <v>84</v>
      </c>
      <c r="AW139" s="13" t="s">
        <v>32</v>
      </c>
      <c r="AX139" s="13" t="s">
        <v>76</v>
      </c>
      <c r="AY139" s="210" t="s">
        <v>133</v>
      </c>
    </row>
    <row r="140" spans="2:51" s="13" customFormat="1" ht="11.25">
      <c r="B140" s="200"/>
      <c r="C140" s="201"/>
      <c r="D140" s="202" t="s">
        <v>142</v>
      </c>
      <c r="E140" s="203" t="s">
        <v>1</v>
      </c>
      <c r="F140" s="204" t="s">
        <v>1013</v>
      </c>
      <c r="G140" s="201"/>
      <c r="H140" s="203" t="s">
        <v>1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142</v>
      </c>
      <c r="AU140" s="210" t="s">
        <v>86</v>
      </c>
      <c r="AV140" s="13" t="s">
        <v>84</v>
      </c>
      <c r="AW140" s="13" t="s">
        <v>32</v>
      </c>
      <c r="AX140" s="13" t="s">
        <v>76</v>
      </c>
      <c r="AY140" s="210" t="s">
        <v>133</v>
      </c>
    </row>
    <row r="141" spans="2:51" s="14" customFormat="1" ht="11.25">
      <c r="B141" s="211"/>
      <c r="C141" s="212"/>
      <c r="D141" s="202" t="s">
        <v>142</v>
      </c>
      <c r="E141" s="213" t="s">
        <v>1</v>
      </c>
      <c r="F141" s="214" t="s">
        <v>84</v>
      </c>
      <c r="G141" s="212"/>
      <c r="H141" s="215">
        <v>1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142</v>
      </c>
      <c r="AU141" s="221" t="s">
        <v>86</v>
      </c>
      <c r="AV141" s="14" t="s">
        <v>86</v>
      </c>
      <c r="AW141" s="14" t="s">
        <v>32</v>
      </c>
      <c r="AX141" s="14" t="s">
        <v>84</v>
      </c>
      <c r="AY141" s="221" t="s">
        <v>133</v>
      </c>
    </row>
    <row r="142" spans="1:65" s="2" customFormat="1" ht="14.45" customHeight="1">
      <c r="A142" s="35"/>
      <c r="B142" s="36"/>
      <c r="C142" s="187" t="s">
        <v>186</v>
      </c>
      <c r="D142" s="187" t="s">
        <v>135</v>
      </c>
      <c r="E142" s="188" t="s">
        <v>1014</v>
      </c>
      <c r="F142" s="189" t="s">
        <v>1015</v>
      </c>
      <c r="G142" s="190" t="s">
        <v>987</v>
      </c>
      <c r="H142" s="191">
        <v>1</v>
      </c>
      <c r="I142" s="192"/>
      <c r="J142" s="193">
        <f>ROUND(I142*H142,2)</f>
        <v>0</v>
      </c>
      <c r="K142" s="189" t="s">
        <v>139</v>
      </c>
      <c r="L142" s="40"/>
      <c r="M142" s="194" t="s">
        <v>1</v>
      </c>
      <c r="N142" s="195" t="s">
        <v>41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988</v>
      </c>
      <c r="AT142" s="198" t="s">
        <v>135</v>
      </c>
      <c r="AU142" s="198" t="s">
        <v>86</v>
      </c>
      <c r="AY142" s="18" t="s">
        <v>133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84</v>
      </c>
      <c r="BK142" s="199">
        <f>ROUND(I142*H142,2)</f>
        <v>0</v>
      </c>
      <c r="BL142" s="18" t="s">
        <v>988</v>
      </c>
      <c r="BM142" s="198" t="s">
        <v>1016</v>
      </c>
    </row>
    <row r="143" spans="2:51" s="13" customFormat="1" ht="11.25">
      <c r="B143" s="200"/>
      <c r="C143" s="201"/>
      <c r="D143" s="202" t="s">
        <v>142</v>
      </c>
      <c r="E143" s="203" t="s">
        <v>1</v>
      </c>
      <c r="F143" s="204" t="s">
        <v>1017</v>
      </c>
      <c r="G143" s="201"/>
      <c r="H143" s="203" t="s">
        <v>1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142</v>
      </c>
      <c r="AU143" s="210" t="s">
        <v>86</v>
      </c>
      <c r="AV143" s="13" t="s">
        <v>84</v>
      </c>
      <c r="AW143" s="13" t="s">
        <v>32</v>
      </c>
      <c r="AX143" s="13" t="s">
        <v>76</v>
      </c>
      <c r="AY143" s="210" t="s">
        <v>133</v>
      </c>
    </row>
    <row r="144" spans="2:51" s="14" customFormat="1" ht="11.25">
      <c r="B144" s="211"/>
      <c r="C144" s="212"/>
      <c r="D144" s="202" t="s">
        <v>142</v>
      </c>
      <c r="E144" s="213" t="s">
        <v>1</v>
      </c>
      <c r="F144" s="214" t="s">
        <v>84</v>
      </c>
      <c r="G144" s="212"/>
      <c r="H144" s="215">
        <v>1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142</v>
      </c>
      <c r="AU144" s="221" t="s">
        <v>86</v>
      </c>
      <c r="AV144" s="14" t="s">
        <v>86</v>
      </c>
      <c r="AW144" s="14" t="s">
        <v>32</v>
      </c>
      <c r="AX144" s="14" t="s">
        <v>84</v>
      </c>
      <c r="AY144" s="221" t="s">
        <v>133</v>
      </c>
    </row>
    <row r="145" spans="2:63" s="12" customFormat="1" ht="22.9" customHeight="1">
      <c r="B145" s="171"/>
      <c r="C145" s="172"/>
      <c r="D145" s="173" t="s">
        <v>75</v>
      </c>
      <c r="E145" s="185" t="s">
        <v>1018</v>
      </c>
      <c r="F145" s="185" t="s">
        <v>1019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SUM(P146:P150)</f>
        <v>0</v>
      </c>
      <c r="Q145" s="179"/>
      <c r="R145" s="180">
        <f>SUM(R146:R150)</f>
        <v>0</v>
      </c>
      <c r="S145" s="179"/>
      <c r="T145" s="181">
        <f>SUM(T146:T150)</f>
        <v>0</v>
      </c>
      <c r="AR145" s="182" t="s">
        <v>170</v>
      </c>
      <c r="AT145" s="183" t="s">
        <v>75</v>
      </c>
      <c r="AU145" s="183" t="s">
        <v>84</v>
      </c>
      <c r="AY145" s="182" t="s">
        <v>133</v>
      </c>
      <c r="BK145" s="184">
        <f>SUM(BK146:BK150)</f>
        <v>0</v>
      </c>
    </row>
    <row r="146" spans="1:65" s="2" customFormat="1" ht="14.45" customHeight="1">
      <c r="A146" s="35"/>
      <c r="B146" s="36"/>
      <c r="C146" s="187" t="s">
        <v>199</v>
      </c>
      <c r="D146" s="187" t="s">
        <v>135</v>
      </c>
      <c r="E146" s="188" t="s">
        <v>1020</v>
      </c>
      <c r="F146" s="189" t="s">
        <v>1021</v>
      </c>
      <c r="G146" s="190" t="s">
        <v>1022</v>
      </c>
      <c r="H146" s="191">
        <v>1</v>
      </c>
      <c r="I146" s="192"/>
      <c r="J146" s="193">
        <f>ROUND(I146*H146,2)</f>
        <v>0</v>
      </c>
      <c r="K146" s="189" t="s">
        <v>139</v>
      </c>
      <c r="L146" s="40"/>
      <c r="M146" s="194" t="s">
        <v>1</v>
      </c>
      <c r="N146" s="195" t="s">
        <v>41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988</v>
      </c>
      <c r="AT146" s="198" t="s">
        <v>135</v>
      </c>
      <c r="AU146" s="198" t="s">
        <v>86</v>
      </c>
      <c r="AY146" s="18" t="s">
        <v>133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84</v>
      </c>
      <c r="BK146" s="199">
        <f>ROUND(I146*H146,2)</f>
        <v>0</v>
      </c>
      <c r="BL146" s="18" t="s">
        <v>988</v>
      </c>
      <c r="BM146" s="198" t="s">
        <v>1023</v>
      </c>
    </row>
    <row r="147" spans="2:51" s="13" customFormat="1" ht="11.25">
      <c r="B147" s="200"/>
      <c r="C147" s="201"/>
      <c r="D147" s="202" t="s">
        <v>142</v>
      </c>
      <c r="E147" s="203" t="s">
        <v>1</v>
      </c>
      <c r="F147" s="204" t="s">
        <v>1024</v>
      </c>
      <c r="G147" s="201"/>
      <c r="H147" s="203" t="s">
        <v>1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142</v>
      </c>
      <c r="AU147" s="210" t="s">
        <v>86</v>
      </c>
      <c r="AV147" s="13" t="s">
        <v>84</v>
      </c>
      <c r="AW147" s="13" t="s">
        <v>32</v>
      </c>
      <c r="AX147" s="13" t="s">
        <v>76</v>
      </c>
      <c r="AY147" s="210" t="s">
        <v>133</v>
      </c>
    </row>
    <row r="148" spans="2:51" s="13" customFormat="1" ht="11.25">
      <c r="B148" s="200"/>
      <c r="C148" s="201"/>
      <c r="D148" s="202" t="s">
        <v>142</v>
      </c>
      <c r="E148" s="203" t="s">
        <v>1</v>
      </c>
      <c r="F148" s="204" t="s">
        <v>1025</v>
      </c>
      <c r="G148" s="201"/>
      <c r="H148" s="203" t="s">
        <v>1</v>
      </c>
      <c r="I148" s="205"/>
      <c r="J148" s="201"/>
      <c r="K148" s="201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142</v>
      </c>
      <c r="AU148" s="210" t="s">
        <v>86</v>
      </c>
      <c r="AV148" s="13" t="s">
        <v>84</v>
      </c>
      <c r="AW148" s="13" t="s">
        <v>32</v>
      </c>
      <c r="AX148" s="13" t="s">
        <v>76</v>
      </c>
      <c r="AY148" s="210" t="s">
        <v>133</v>
      </c>
    </row>
    <row r="149" spans="2:51" s="14" customFormat="1" ht="11.25">
      <c r="B149" s="211"/>
      <c r="C149" s="212"/>
      <c r="D149" s="202" t="s">
        <v>142</v>
      </c>
      <c r="E149" s="213" t="s">
        <v>1</v>
      </c>
      <c r="F149" s="214" t="s">
        <v>481</v>
      </c>
      <c r="G149" s="212"/>
      <c r="H149" s="215">
        <v>1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142</v>
      </c>
      <c r="AU149" s="221" t="s">
        <v>86</v>
      </c>
      <c r="AV149" s="14" t="s">
        <v>86</v>
      </c>
      <c r="AW149" s="14" t="s">
        <v>32</v>
      </c>
      <c r="AX149" s="14" t="s">
        <v>84</v>
      </c>
      <c r="AY149" s="221" t="s">
        <v>133</v>
      </c>
    </row>
    <row r="150" spans="1:65" s="2" customFormat="1" ht="14.45" customHeight="1">
      <c r="A150" s="35"/>
      <c r="B150" s="36"/>
      <c r="C150" s="187" t="s">
        <v>204</v>
      </c>
      <c r="D150" s="187" t="s">
        <v>135</v>
      </c>
      <c r="E150" s="188" t="s">
        <v>1026</v>
      </c>
      <c r="F150" s="189" t="s">
        <v>1027</v>
      </c>
      <c r="G150" s="190" t="s">
        <v>987</v>
      </c>
      <c r="H150" s="191">
        <v>1</v>
      </c>
      <c r="I150" s="192"/>
      <c r="J150" s="193">
        <f>ROUND(I150*H150,2)</f>
        <v>0</v>
      </c>
      <c r="K150" s="189" t="s">
        <v>139</v>
      </c>
      <c r="L150" s="40"/>
      <c r="M150" s="194" t="s">
        <v>1</v>
      </c>
      <c r="N150" s="195" t="s">
        <v>41</v>
      </c>
      <c r="O150" s="72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8" t="s">
        <v>988</v>
      </c>
      <c r="AT150" s="198" t="s">
        <v>135</v>
      </c>
      <c r="AU150" s="198" t="s">
        <v>86</v>
      </c>
      <c r="AY150" s="18" t="s">
        <v>133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84</v>
      </c>
      <c r="BK150" s="199">
        <f>ROUND(I150*H150,2)</f>
        <v>0</v>
      </c>
      <c r="BL150" s="18" t="s">
        <v>988</v>
      </c>
      <c r="BM150" s="198" t="s">
        <v>1028</v>
      </c>
    </row>
    <row r="151" spans="2:63" s="12" customFormat="1" ht="22.9" customHeight="1">
      <c r="B151" s="171"/>
      <c r="C151" s="172"/>
      <c r="D151" s="173" t="s">
        <v>75</v>
      </c>
      <c r="E151" s="185" t="s">
        <v>1029</v>
      </c>
      <c r="F151" s="185" t="s">
        <v>1030</v>
      </c>
      <c r="G151" s="172"/>
      <c r="H151" s="172"/>
      <c r="I151" s="175"/>
      <c r="J151" s="186">
        <f>BK151</f>
        <v>0</v>
      </c>
      <c r="K151" s="172"/>
      <c r="L151" s="177"/>
      <c r="M151" s="178"/>
      <c r="N151" s="179"/>
      <c r="O151" s="179"/>
      <c r="P151" s="180">
        <f>SUM(P152:P154)</f>
        <v>0</v>
      </c>
      <c r="Q151" s="179"/>
      <c r="R151" s="180">
        <f>SUM(R152:R154)</f>
        <v>0</v>
      </c>
      <c r="S151" s="179"/>
      <c r="T151" s="181">
        <f>SUM(T152:T154)</f>
        <v>0</v>
      </c>
      <c r="AR151" s="182" t="s">
        <v>170</v>
      </c>
      <c r="AT151" s="183" t="s">
        <v>75</v>
      </c>
      <c r="AU151" s="183" t="s">
        <v>84</v>
      </c>
      <c r="AY151" s="182" t="s">
        <v>133</v>
      </c>
      <c r="BK151" s="184">
        <f>SUM(BK152:BK154)</f>
        <v>0</v>
      </c>
    </row>
    <row r="152" spans="1:65" s="2" customFormat="1" ht="14.45" customHeight="1">
      <c r="A152" s="35"/>
      <c r="B152" s="36"/>
      <c r="C152" s="187" t="s">
        <v>212</v>
      </c>
      <c r="D152" s="187" t="s">
        <v>135</v>
      </c>
      <c r="E152" s="188" t="s">
        <v>1031</v>
      </c>
      <c r="F152" s="189" t="s">
        <v>1032</v>
      </c>
      <c r="G152" s="190" t="s">
        <v>987</v>
      </c>
      <c r="H152" s="191">
        <v>1</v>
      </c>
      <c r="I152" s="192"/>
      <c r="J152" s="193">
        <f>ROUND(I152*H152,2)</f>
        <v>0</v>
      </c>
      <c r="K152" s="189" t="s">
        <v>1</v>
      </c>
      <c r="L152" s="40"/>
      <c r="M152" s="194" t="s">
        <v>1</v>
      </c>
      <c r="N152" s="195" t="s">
        <v>41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988</v>
      </c>
      <c r="AT152" s="198" t="s">
        <v>135</v>
      </c>
      <c r="AU152" s="198" t="s">
        <v>86</v>
      </c>
      <c r="AY152" s="18" t="s">
        <v>133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84</v>
      </c>
      <c r="BK152" s="199">
        <f>ROUND(I152*H152,2)</f>
        <v>0</v>
      </c>
      <c r="BL152" s="18" t="s">
        <v>988</v>
      </c>
      <c r="BM152" s="198" t="s">
        <v>1033</v>
      </c>
    </row>
    <row r="153" spans="1:65" s="2" customFormat="1" ht="24.2" customHeight="1">
      <c r="A153" s="35"/>
      <c r="B153" s="36"/>
      <c r="C153" s="187" t="s">
        <v>216</v>
      </c>
      <c r="D153" s="187" t="s">
        <v>135</v>
      </c>
      <c r="E153" s="188" t="s">
        <v>1034</v>
      </c>
      <c r="F153" s="189" t="s">
        <v>1035</v>
      </c>
      <c r="G153" s="190" t="s">
        <v>987</v>
      </c>
      <c r="H153" s="191">
        <v>1</v>
      </c>
      <c r="I153" s="192"/>
      <c r="J153" s="193">
        <f>ROUND(I153*H153,2)</f>
        <v>0</v>
      </c>
      <c r="K153" s="189" t="s">
        <v>1</v>
      </c>
      <c r="L153" s="40"/>
      <c r="M153" s="194" t="s">
        <v>1</v>
      </c>
      <c r="N153" s="195" t="s">
        <v>41</v>
      </c>
      <c r="O153" s="72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1036</v>
      </c>
      <c r="AT153" s="198" t="s">
        <v>135</v>
      </c>
      <c r="AU153" s="198" t="s">
        <v>86</v>
      </c>
      <c r="AY153" s="18" t="s">
        <v>133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84</v>
      </c>
      <c r="BK153" s="199">
        <f>ROUND(I153*H153,2)</f>
        <v>0</v>
      </c>
      <c r="BL153" s="18" t="s">
        <v>1036</v>
      </c>
      <c r="BM153" s="198" t="s">
        <v>1037</v>
      </c>
    </row>
    <row r="154" spans="1:65" s="2" customFormat="1" ht="24.2" customHeight="1">
      <c r="A154" s="35"/>
      <c r="B154" s="36"/>
      <c r="C154" s="187" t="s">
        <v>228</v>
      </c>
      <c r="D154" s="187" t="s">
        <v>135</v>
      </c>
      <c r="E154" s="188" t="s">
        <v>1038</v>
      </c>
      <c r="F154" s="189" t="s">
        <v>1039</v>
      </c>
      <c r="G154" s="190" t="s">
        <v>1040</v>
      </c>
      <c r="H154" s="191">
        <v>1</v>
      </c>
      <c r="I154" s="192"/>
      <c r="J154" s="193">
        <f>ROUND(I154*H154,2)</f>
        <v>0</v>
      </c>
      <c r="K154" s="189" t="s">
        <v>1</v>
      </c>
      <c r="L154" s="40"/>
      <c r="M154" s="194" t="s">
        <v>1</v>
      </c>
      <c r="N154" s="195" t="s">
        <v>41</v>
      </c>
      <c r="O154" s="72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1036</v>
      </c>
      <c r="AT154" s="198" t="s">
        <v>135</v>
      </c>
      <c r="AU154" s="198" t="s">
        <v>86</v>
      </c>
      <c r="AY154" s="18" t="s">
        <v>133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84</v>
      </c>
      <c r="BK154" s="199">
        <f>ROUND(I154*H154,2)</f>
        <v>0</v>
      </c>
      <c r="BL154" s="18" t="s">
        <v>1036</v>
      </c>
      <c r="BM154" s="198" t="s">
        <v>1041</v>
      </c>
    </row>
    <row r="155" spans="2:63" s="12" customFormat="1" ht="22.9" customHeight="1">
      <c r="B155" s="171"/>
      <c r="C155" s="172"/>
      <c r="D155" s="173" t="s">
        <v>75</v>
      </c>
      <c r="E155" s="185" t="s">
        <v>1042</v>
      </c>
      <c r="F155" s="185" t="s">
        <v>1043</v>
      </c>
      <c r="G155" s="172"/>
      <c r="H155" s="172"/>
      <c r="I155" s="175"/>
      <c r="J155" s="186">
        <f>BK155</f>
        <v>0</v>
      </c>
      <c r="K155" s="172"/>
      <c r="L155" s="177"/>
      <c r="M155" s="178"/>
      <c r="N155" s="179"/>
      <c r="O155" s="179"/>
      <c r="P155" s="180">
        <f>P156</f>
        <v>0</v>
      </c>
      <c r="Q155" s="179"/>
      <c r="R155" s="180">
        <f>R156</f>
        <v>0</v>
      </c>
      <c r="S155" s="179"/>
      <c r="T155" s="181">
        <f>T156</f>
        <v>0</v>
      </c>
      <c r="AR155" s="182" t="s">
        <v>170</v>
      </c>
      <c r="AT155" s="183" t="s">
        <v>75</v>
      </c>
      <c r="AU155" s="183" t="s">
        <v>84</v>
      </c>
      <c r="AY155" s="182" t="s">
        <v>133</v>
      </c>
      <c r="BK155" s="184">
        <f>BK156</f>
        <v>0</v>
      </c>
    </row>
    <row r="156" spans="1:65" s="2" customFormat="1" ht="24.2" customHeight="1">
      <c r="A156" s="35"/>
      <c r="B156" s="36"/>
      <c r="C156" s="187" t="s">
        <v>8</v>
      </c>
      <c r="D156" s="187" t="s">
        <v>135</v>
      </c>
      <c r="E156" s="188" t="s">
        <v>1044</v>
      </c>
      <c r="F156" s="189" t="s">
        <v>1045</v>
      </c>
      <c r="G156" s="190" t="s">
        <v>987</v>
      </c>
      <c r="H156" s="191">
        <v>1</v>
      </c>
      <c r="I156" s="192"/>
      <c r="J156" s="193">
        <f>ROUND(I156*H156,2)</f>
        <v>0</v>
      </c>
      <c r="K156" s="189" t="s">
        <v>1</v>
      </c>
      <c r="L156" s="40"/>
      <c r="M156" s="194" t="s">
        <v>1</v>
      </c>
      <c r="N156" s="195" t="s">
        <v>41</v>
      </c>
      <c r="O156" s="72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8" t="s">
        <v>988</v>
      </c>
      <c r="AT156" s="198" t="s">
        <v>135</v>
      </c>
      <c r="AU156" s="198" t="s">
        <v>86</v>
      </c>
      <c r="AY156" s="18" t="s">
        <v>133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84</v>
      </c>
      <c r="BK156" s="199">
        <f>ROUND(I156*H156,2)</f>
        <v>0</v>
      </c>
      <c r="BL156" s="18" t="s">
        <v>988</v>
      </c>
      <c r="BM156" s="198" t="s">
        <v>1046</v>
      </c>
    </row>
    <row r="157" spans="2:63" s="12" customFormat="1" ht="22.9" customHeight="1">
      <c r="B157" s="171"/>
      <c r="C157" s="172"/>
      <c r="D157" s="173" t="s">
        <v>75</v>
      </c>
      <c r="E157" s="185" t="s">
        <v>1047</v>
      </c>
      <c r="F157" s="185" t="s">
        <v>1048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SUM(P158:P161)</f>
        <v>0</v>
      </c>
      <c r="Q157" s="179"/>
      <c r="R157" s="180">
        <f>SUM(R158:R161)</f>
        <v>0</v>
      </c>
      <c r="S157" s="179"/>
      <c r="T157" s="181">
        <f>SUM(T158:T161)</f>
        <v>0</v>
      </c>
      <c r="AR157" s="182" t="s">
        <v>170</v>
      </c>
      <c r="AT157" s="183" t="s">
        <v>75</v>
      </c>
      <c r="AU157" s="183" t="s">
        <v>84</v>
      </c>
      <c r="AY157" s="182" t="s">
        <v>133</v>
      </c>
      <c r="BK157" s="184">
        <f>SUM(BK158:BK161)</f>
        <v>0</v>
      </c>
    </row>
    <row r="158" spans="1:65" s="2" customFormat="1" ht="14.45" customHeight="1">
      <c r="A158" s="35"/>
      <c r="B158" s="36"/>
      <c r="C158" s="187" t="s">
        <v>244</v>
      </c>
      <c r="D158" s="187" t="s">
        <v>135</v>
      </c>
      <c r="E158" s="188" t="s">
        <v>1049</v>
      </c>
      <c r="F158" s="189" t="s">
        <v>1050</v>
      </c>
      <c r="G158" s="190" t="s">
        <v>987</v>
      </c>
      <c r="H158" s="191">
        <v>1</v>
      </c>
      <c r="I158" s="192"/>
      <c r="J158" s="193">
        <f>ROUND(I158*H158,2)</f>
        <v>0</v>
      </c>
      <c r="K158" s="189" t="s">
        <v>139</v>
      </c>
      <c r="L158" s="40"/>
      <c r="M158" s="194" t="s">
        <v>1</v>
      </c>
      <c r="N158" s="195" t="s">
        <v>41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988</v>
      </c>
      <c r="AT158" s="198" t="s">
        <v>135</v>
      </c>
      <c r="AU158" s="198" t="s">
        <v>86</v>
      </c>
      <c r="AY158" s="18" t="s">
        <v>133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84</v>
      </c>
      <c r="BK158" s="199">
        <f>ROUND(I158*H158,2)</f>
        <v>0</v>
      </c>
      <c r="BL158" s="18" t="s">
        <v>988</v>
      </c>
      <c r="BM158" s="198" t="s">
        <v>1051</v>
      </c>
    </row>
    <row r="159" spans="2:51" s="13" customFormat="1" ht="22.5">
      <c r="B159" s="200"/>
      <c r="C159" s="201"/>
      <c r="D159" s="202" t="s">
        <v>142</v>
      </c>
      <c r="E159" s="203" t="s">
        <v>1</v>
      </c>
      <c r="F159" s="204" t="s">
        <v>1052</v>
      </c>
      <c r="G159" s="201"/>
      <c r="H159" s="203" t="s">
        <v>1</v>
      </c>
      <c r="I159" s="205"/>
      <c r="J159" s="201"/>
      <c r="K159" s="201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142</v>
      </c>
      <c r="AU159" s="210" t="s">
        <v>86</v>
      </c>
      <c r="AV159" s="13" t="s">
        <v>84</v>
      </c>
      <c r="AW159" s="13" t="s">
        <v>32</v>
      </c>
      <c r="AX159" s="13" t="s">
        <v>76</v>
      </c>
      <c r="AY159" s="210" t="s">
        <v>133</v>
      </c>
    </row>
    <row r="160" spans="2:51" s="13" customFormat="1" ht="11.25">
      <c r="B160" s="200"/>
      <c r="C160" s="201"/>
      <c r="D160" s="202" t="s">
        <v>142</v>
      </c>
      <c r="E160" s="203" t="s">
        <v>1</v>
      </c>
      <c r="F160" s="204" t="s">
        <v>1053</v>
      </c>
      <c r="G160" s="201"/>
      <c r="H160" s="203" t="s">
        <v>1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142</v>
      </c>
      <c r="AU160" s="210" t="s">
        <v>86</v>
      </c>
      <c r="AV160" s="13" t="s">
        <v>84</v>
      </c>
      <c r="AW160" s="13" t="s">
        <v>32</v>
      </c>
      <c r="AX160" s="13" t="s">
        <v>76</v>
      </c>
      <c r="AY160" s="210" t="s">
        <v>133</v>
      </c>
    </row>
    <row r="161" spans="2:51" s="14" customFormat="1" ht="11.25">
      <c r="B161" s="211"/>
      <c r="C161" s="212"/>
      <c r="D161" s="202" t="s">
        <v>142</v>
      </c>
      <c r="E161" s="213" t="s">
        <v>1</v>
      </c>
      <c r="F161" s="214" t="s">
        <v>84</v>
      </c>
      <c r="G161" s="212"/>
      <c r="H161" s="215">
        <v>1</v>
      </c>
      <c r="I161" s="216"/>
      <c r="J161" s="212"/>
      <c r="K161" s="212"/>
      <c r="L161" s="217"/>
      <c r="M161" s="259"/>
      <c r="N161" s="260"/>
      <c r="O161" s="260"/>
      <c r="P161" s="260"/>
      <c r="Q161" s="260"/>
      <c r="R161" s="260"/>
      <c r="S161" s="260"/>
      <c r="T161" s="261"/>
      <c r="AT161" s="221" t="s">
        <v>142</v>
      </c>
      <c r="AU161" s="221" t="s">
        <v>86</v>
      </c>
      <c r="AV161" s="14" t="s">
        <v>86</v>
      </c>
      <c r="AW161" s="14" t="s">
        <v>32</v>
      </c>
      <c r="AX161" s="14" t="s">
        <v>84</v>
      </c>
      <c r="AY161" s="221" t="s">
        <v>133</v>
      </c>
    </row>
    <row r="162" spans="1:31" s="2" customFormat="1" ht="6.95" customHeight="1">
      <c r="A162" s="35"/>
      <c r="B162" s="55"/>
      <c r="C162" s="56"/>
      <c r="D162" s="56"/>
      <c r="E162" s="56"/>
      <c r="F162" s="56"/>
      <c r="G162" s="56"/>
      <c r="H162" s="56"/>
      <c r="I162" s="56"/>
      <c r="J162" s="56"/>
      <c r="K162" s="56"/>
      <c r="L162" s="40"/>
      <c r="M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</sheetData>
  <sheetProtection algorithmName="SHA-512" hashValue="krWwt5Qd97YY2KACJ6sHVw875mOynQiYcxkKyYYZtf86yQ4hLVB+hyhfsPdUcjOnv39D9+OsbnPFuDExcn1xBg==" saltValue="viuYl71ScGrcwXAwf2av0iaGZh1Ao3vCITLhfQ1ijWXmo12cROq8AdOLY+jv63BX5E90xHmpAimWkoKxrlKw2g==" spinCount="100000" sheet="1" objects="1" scenarios="1" formatColumns="0" formatRows="0" autoFilter="0"/>
  <autoFilter ref="C122:K16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DEA95EAEF7DB4A83A7C5C1540E5E74" ma:contentTypeVersion="14" ma:contentTypeDescription="Vytvoří nový dokument" ma:contentTypeScope="" ma:versionID="81467088c0215ebb968af8b21476a28f">
  <xsd:schema xmlns:xsd="http://www.w3.org/2001/XMLSchema" xmlns:xs="http://www.w3.org/2001/XMLSchema" xmlns:p="http://schemas.microsoft.com/office/2006/metadata/properties" xmlns:ns2="e548e4b1-cdf7-46c4-8ee3-1491bcb1d477" xmlns:ns3="ce169dd3-d5cb-47a3-887f-cb6e6ea03ca7" targetNamespace="http://schemas.microsoft.com/office/2006/metadata/properties" ma:root="true" ma:fieldsID="ddbecb934ca05151a8e84aebb7d04425" ns2:_="" ns3:_="">
    <xsd:import namespace="e548e4b1-cdf7-46c4-8ee3-1491bcb1d477"/>
    <xsd:import namespace="ce169dd3-d5cb-47a3-887f-cb6e6ea03c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8e4b1-cdf7-46c4-8ee3-1491bcb1d4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69dd3-d5cb-47a3-887f-cb6e6ea03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F8889-7580-4B9D-BE4F-E9FFBA4CEC10}"/>
</file>

<file path=customXml/itemProps2.xml><?xml version="1.0" encoding="utf-8"?>
<ds:datastoreItem xmlns:ds="http://schemas.openxmlformats.org/officeDocument/2006/customXml" ds:itemID="{DB630AED-ADDC-4011-A53B-AC9B1E9D628F}"/>
</file>

<file path=customXml/itemProps3.xml><?xml version="1.0" encoding="utf-8"?>
<ds:datastoreItem xmlns:ds="http://schemas.openxmlformats.org/officeDocument/2006/customXml" ds:itemID="{B0DF535A-9EAF-416E-BB62-DAEDC9A31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Volná Alena</cp:lastModifiedBy>
  <dcterms:created xsi:type="dcterms:W3CDTF">2021-12-13T12:13:15Z</dcterms:created>
  <dcterms:modified xsi:type="dcterms:W3CDTF">2022-02-25T15:06:08Z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0x01010041DEA95EAEF7DB4A83A7C5C1540E5E74</vt:lpwstr>
  </property>
</Properties>
</file>