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" sheetId="2" r:id="rId2"/>
    <sheet name="02 - Elektročást" sheetId="3" r:id="rId3"/>
    <sheet name="03 - Vzduchotechnika" sheetId="4" r:id="rId4"/>
    <sheet name="04 - Vedlejší náklady" sheetId="5" r:id="rId5"/>
  </sheets>
  <definedNames>
    <definedName name="_xlnm.Print_Area" localSheetId="0">'Rekapitulace stavby'!$D$4:$AO$76,'Rekapitulace stavby'!$C$82:$AQ$99</definedName>
    <definedName name="_xlnm._FilterDatabase" localSheetId="1" hidden="1">'01 - Stavební úpravy'!$C$133:$K$260</definedName>
    <definedName name="_xlnm.Print_Area" localSheetId="1">'01 - Stavební úpravy'!$C$4:$J$76,'01 - Stavební úpravy'!$C$82:$J$115,'01 - Stavební úpravy'!$C$121:$J$260</definedName>
    <definedName name="_xlnm._FilterDatabase" localSheetId="2" hidden="1">'02 - Elektročást'!$C$118:$K$160</definedName>
    <definedName name="_xlnm.Print_Area" localSheetId="2">'02 - Elektročást'!$C$4:$J$76,'02 - Elektročást'!$C$82:$J$100,'02 - Elektročást'!$C$106:$J$160</definedName>
    <definedName name="_xlnm._FilterDatabase" localSheetId="3" hidden="1">'03 - Vzduchotechnika'!$C$117:$K$121</definedName>
    <definedName name="_xlnm.Print_Area" localSheetId="3">'03 - Vzduchotechnika'!$C$4:$J$76,'03 - Vzduchotechnika'!$C$82:$J$99,'03 - Vzduchotechnika'!$C$105:$J$121</definedName>
    <definedName name="_xlnm._FilterDatabase" localSheetId="4" hidden="1">'04 - Vedlejší náklady'!$C$117:$K$123</definedName>
    <definedName name="_xlnm.Print_Area" localSheetId="4">'04 - Vedlejší náklady'!$C$4:$J$76,'04 - Vedlejší náklady'!$C$82:$J$99,'04 - Vedlejší náklady'!$C$105:$J$123</definedName>
    <definedName name="_xlnm.Print_Titles" localSheetId="0">'Rekapitulace stavby'!$92:$92</definedName>
    <definedName name="_xlnm.Print_Titles" localSheetId="1">'01 - Stavební úpravy'!$133:$133</definedName>
    <definedName name="_xlnm.Print_Titles" localSheetId="2">'02 - Elektročást'!$118:$118</definedName>
    <definedName name="_xlnm.Print_Titles" localSheetId="3">'03 - Vzduchotechnika'!$117:$117</definedName>
    <definedName name="_xlnm.Print_Titles" localSheetId="4">'04 - Vedlejší náklady'!$117:$117</definedName>
  </definedNames>
  <calcPr fullCalcOnLoad="1"/>
</workbook>
</file>

<file path=xl/sharedStrings.xml><?xml version="1.0" encoding="utf-8"?>
<sst xmlns="http://schemas.openxmlformats.org/spreadsheetml/2006/main" count="2537" uniqueCount="530">
  <si>
    <t>Export Komplet</t>
  </si>
  <si>
    <t/>
  </si>
  <si>
    <t>2.0</t>
  </si>
  <si>
    <t>ZAMOK</t>
  </si>
  <si>
    <t>False</t>
  </si>
  <si>
    <t>{cd5ae144-1253-40ec-9729-321cc67494f8}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</si>
  <si>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</si>
  <si>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</si>
  <si>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</si>
  <si>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</si>
  <si>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</si>
  <si>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</si>
  <si>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</si>
  <si>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SONA6676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</si>
  <si>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</si>
  <si>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</si>
  <si>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v Nejdku, Závodu Míru 1247 - stavební úpravy</t>
  </si>
  <si>
    <t>KSO:</t>
  </si>
  <si>
    <t>CC-CZ:</t>
  </si>
  <si>
    <t>Místo:</t>
  </si>
  <si>
    <t xml:space="preserve"> </t>
  </si>
  <si>
    <t>Datum:</t>
  </si>
  <si>
    <t>21. 9. 2021</t>
  </si>
  <si>
    <t>Zadavatel:</t>
  </si>
  <si>
    <t>IČ:</t>
  </si>
  <si>
    <t>DIČ:</t>
  </si>
  <si>
    <t>Uchazeč:</t>
  </si>
  <si>
    <t>Vyplň údaj</t>
  </si>
  <si>
    <t>Projektant:</t>
  </si>
  <si>
    <t>DPT projekty Ostrov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</si>
  <si>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</si>
  <si>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</si>
  <si>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</si>
  <si>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</si>
  <si>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</si>
  <si>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</si>
  <si>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</si>
  <si>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</si>
  <si>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</si>
  <si>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</si>
  <si>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</si>
  <si>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</si>
  <si>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</si>
  <si>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</si>
  <si>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</si>
  <si>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</si>
  <si>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</si>
  <si>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</si>
  <si>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</si>
  <si>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</si>
  <si>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</si>
  <si>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</si>
  <si>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</si>
  <si>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</si>
  <si>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</si>
  <si>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</si>
  <si>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</si>
  <si>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</si>
  <si>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</si>
  <si>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</si>
  <si>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</si>
  <si>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</si>
  <si>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</si>
  <si>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</si>
  <si>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</si>
  <si>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</si>
  <si>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</si>
  <si>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</si>
  <si>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</si>
  <si>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</si>
  <si>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</si>
  <si>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</si>
  <si>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</si>
  <si>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</si>
  <si>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</si>
  <si>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</si>
  <si>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</si>
  <si>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</si>
  <si>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</si>
  <si>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</si>
  <si>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</si>
  <si>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</si>
  <si>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</si>
  <si>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{f970babf-fbea-4a5a-876c-97ac6027b8ee}</t>
  </si>
  <si>
    <t>2</t>
  </si>
  <si>
    <t>02</t>
  </si>
  <si>
    <t>Elektročást</t>
  </si>
  <si>
    <t>{8842676d-042d-4b06-946a-dbb0f819f88f}</t>
  </si>
  <si>
    <t>03</t>
  </si>
  <si>
    <t>Vzduchotechnika</t>
  </si>
  <si>
    <t>{febf9dcc-c30c-4dd8-a0b1-70a19f355b1f}</t>
  </si>
  <si>
    <t>04</t>
  </si>
  <si>
    <t>Vedlejší náklady</t>
  </si>
  <si>
    <t>{374c55a7-6ab3-4d02-b6f6-1f40bd4c4225}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</si>
  <si>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</si>
  <si>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</si>
  <si>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</si>
  <si>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</si>
  <si>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</si>
  <si>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</si>
  <si>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</si>
  <si>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</si>
  <si>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</si>
  <si>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</si>
  <si>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</si>
  <si>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</si>
  <si>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93 - Různé dokončovací konstrukce a práce inženýrských staveb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</si>
  <si>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</si>
  <si>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</si>
  <si>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</si>
  <si>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</si>
  <si>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</si>
  <si>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</si>
  <si>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 xml:space="preserve">    ZED - Zednické výpomoci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</si>
  <si>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</si>
  <si>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</si>
  <si>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</si>
  <si>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</si>
  <si>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</si>
  <si>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</si>
  <si>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</si>
  <si>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</si>
  <si>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</si>
  <si>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</si>
  <si>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</si>
  <si>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</si>
  <si>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</si>
  <si>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</si>
  <si>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</si>
  <si>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</si>
  <si>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</si>
  <si>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</si>
  <si>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</si>
  <si>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</si>
  <si>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</si>
  <si>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</si>
  <si>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</si>
  <si>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</si>
  <si>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</si>
  <si>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340236211</t>
  </si>
  <si>
    <t>Zazdívka otvorů v příčkách nebo stěnách pl přes 0,0225 do 0,09 m2 cihlami plnými tl do 100 mm</t>
  </si>
  <si>
    <t>kus</t>
  </si>
  <si>
    <t>4</t>
  </si>
  <si>
    <t>-1517537686</t>
  </si>
  <si>
    <t>VV</t>
  </si>
  <si>
    <t>zaslepení technických kanálů</t>
  </si>
  <si>
    <t>otvor 300x300mm</t>
  </si>
  <si>
    <t>340238211</t>
  </si>
  <si>
    <t>Zazdívka otvorů v příčkách nebo stěnách pl přes 0,25 do 1 m2 cihlami plnými tl do 100 mm</t>
  </si>
  <si>
    <t>m2</t>
  </si>
  <si>
    <t>716767520</t>
  </si>
  <si>
    <t>0,5*0,7+0,5*0,9+0,73*0,90</t>
  </si>
  <si>
    <t>340239211</t>
  </si>
  <si>
    <t>Zazdívka otvorů v příčkách nebo stěnách pl přes 1 do 4 m2 cihlami plnými tl do 100 mm</t>
  </si>
  <si>
    <t>-1561935081</t>
  </si>
  <si>
    <t>1,45*2,0</t>
  </si>
  <si>
    <t>388129720</t>
  </si>
  <si>
    <t>Montáž ŽB krycích desek prefabrikovaných kanálů pro rozvody hmotnosti do 1 t</t>
  </si>
  <si>
    <t>-806284817</t>
  </si>
  <si>
    <t>část zakrytí kanálu - osazení nového zakrytí</t>
  </si>
  <si>
    <t>po výměně poklopů</t>
  </si>
  <si>
    <t>5</t>
  </si>
  <si>
    <t>M</t>
  </si>
  <si>
    <t>5938520R1</t>
  </si>
  <si>
    <t>deska zákrytová energokanálu 120 x 90 x 10 cm</t>
  </si>
  <si>
    <t>8</t>
  </si>
  <si>
    <t>-70273216</t>
  </si>
  <si>
    <t>předpoklad, rozměr zákrytových desek se upřesní při realizaci</t>
  </si>
  <si>
    <t>6</t>
  </si>
  <si>
    <t>Úpravy povrchů, podlahy a osazování výplní</t>
  </si>
  <si>
    <t>632451441</t>
  </si>
  <si>
    <t>Doplnění cementového potěru hlazeného pl do 1 m2 tl přes 30 do 40 mm</t>
  </si>
  <si>
    <t>-652936008</t>
  </si>
  <si>
    <t>na novém zakrytí kanálu ÚT</t>
  </si>
  <si>
    <t>1,0*5</t>
  </si>
  <si>
    <t>Trubní vedení</t>
  </si>
  <si>
    <t>7</t>
  </si>
  <si>
    <t>899103112</t>
  </si>
  <si>
    <t>Osazení poklopů včetně rámů pro třídu zatížení B125</t>
  </si>
  <si>
    <t>-1352424904</t>
  </si>
  <si>
    <t>56230605</t>
  </si>
  <si>
    <t>šachtový poklop z PU+rám HDPE, 12,5t 1100x800mm (světlost 900x600mm)</t>
  </si>
  <si>
    <t>740676390</t>
  </si>
  <si>
    <t>93</t>
  </si>
  <si>
    <t>Různé dokončovací konstrukce a práce inženýrských staveb</t>
  </si>
  <si>
    <t>9</t>
  </si>
  <si>
    <t>9300000R1</t>
  </si>
  <si>
    <t>Utěsnění potrubí v místech zazdění pěnovou páskou a tmele odolným plynům</t>
  </si>
  <si>
    <t>1953681982</t>
  </si>
  <si>
    <t>6*8</t>
  </si>
  <si>
    <t>94</t>
  </si>
  <si>
    <t>Lešení a stavební výtahy</t>
  </si>
  <si>
    <t>10</t>
  </si>
  <si>
    <t>949101111</t>
  </si>
  <si>
    <t>Lešení pomocné pro objekty pozemních staveb s lešeňovou podlahou v do 1,9 m zatížení do 150 kg/m2</t>
  </si>
  <si>
    <t>1098113565</t>
  </si>
  <si>
    <t>m.č.107 + 208 + 304</t>
  </si>
  <si>
    <t>9,70+14,9+4,20+15,20</t>
  </si>
  <si>
    <t>95</t>
  </si>
  <si>
    <t>Různé dokončovací konstrukce a práce pozemních staveb</t>
  </si>
  <si>
    <t>11</t>
  </si>
  <si>
    <t>9529000R1</t>
  </si>
  <si>
    <t>Úklid dotčených prostor po stavebních úpravách</t>
  </si>
  <si>
    <t>kpl</t>
  </si>
  <si>
    <t>-257099332</t>
  </si>
  <si>
    <t>96</t>
  </si>
  <si>
    <t>Bourání konstrukcí</t>
  </si>
  <si>
    <t>12</t>
  </si>
  <si>
    <t>963015141</t>
  </si>
  <si>
    <t>Demontáž prefabrikovaných krycích desek kanálů do hmotnosti 0,5 t</t>
  </si>
  <si>
    <t>102376284</t>
  </si>
  <si>
    <t>část zakrytí kanálu</t>
  </si>
  <si>
    <t>pro přístup ke stěně kanálu</t>
  </si>
  <si>
    <t>97</t>
  </si>
  <si>
    <t>Prorážení otvorů a ostatní bourací práce</t>
  </si>
  <si>
    <t>13</t>
  </si>
  <si>
    <t>976085411</t>
  </si>
  <si>
    <t>Vybourání kanalizačních rámů včetně poklopů nebo mříží pl přes 0,6 m2</t>
  </si>
  <si>
    <t>105957594</t>
  </si>
  <si>
    <t>odstranění stávajících netěsných ocel.poklopů</t>
  </si>
  <si>
    <t>14</t>
  </si>
  <si>
    <t>977151125</t>
  </si>
  <si>
    <t>Jádrové vrty diamantovými korunkami do stavebních materiálů D přes 180 do 200 mm</t>
  </si>
  <si>
    <t>m</t>
  </si>
  <si>
    <t>227282460</t>
  </si>
  <si>
    <t>pro potrubí DN150mm pro VZT</t>
  </si>
  <si>
    <t>0,3+1,0*2</t>
  </si>
  <si>
    <t>977151225</t>
  </si>
  <si>
    <t>Jádrové vrty dovrchní diamantovými korunkami do stavebních materiálů D přes 180 do 200 mm</t>
  </si>
  <si>
    <t>-409144815</t>
  </si>
  <si>
    <t>podlahou pro potrubí DN150</t>
  </si>
  <si>
    <t>0,15</t>
  </si>
  <si>
    <t>997</t>
  </si>
  <si>
    <t>Přesun sutě</t>
  </si>
  <si>
    <t>16</t>
  </si>
  <si>
    <t>997013151</t>
  </si>
  <si>
    <t>Vnitrostaveništní doprava suti a vybouraných hmot pro budovy v do 6 m s omezením mechanizace</t>
  </si>
  <si>
    <t>t</t>
  </si>
  <si>
    <t>1448739539</t>
  </si>
  <si>
    <t>17</t>
  </si>
  <si>
    <t>997013501</t>
  </si>
  <si>
    <t>Odvoz suti a vybouraných hmot na skládku nebo meziskládku do 1 km se složením</t>
  </si>
  <si>
    <t>293898438</t>
  </si>
  <si>
    <t>18</t>
  </si>
  <si>
    <t>997013509</t>
  </si>
  <si>
    <t>Příplatek k odvozu suti a vybouraných hmot na skládku za každý další 1 km přes 1 km</t>
  </si>
  <si>
    <t>614340551</t>
  </si>
  <si>
    <t>celkem 35km</t>
  </si>
  <si>
    <t>3,62*34</t>
  </si>
  <si>
    <t>19</t>
  </si>
  <si>
    <t>997013631</t>
  </si>
  <si>
    <t>Poplatek za uložení na skládce (skládkovné) stavebního odpadu směsného kód odpadu 17 09 04</t>
  </si>
  <si>
    <t>1614570839</t>
  </si>
  <si>
    <t>998</t>
  </si>
  <si>
    <t>Přesun hmot</t>
  </si>
  <si>
    <t>20</t>
  </si>
  <si>
    <t>998011001</t>
  </si>
  <si>
    <t>Přesun hmot pro budovy zděné v do 6 m</t>
  </si>
  <si>
    <t>-1977407758</t>
  </si>
  <si>
    <t>ZED</t>
  </si>
  <si>
    <t>Zednické výpomoci</t>
  </si>
  <si>
    <t>30010000R</t>
  </si>
  <si>
    <t>Zednické výpomoci (drobné práce položkově nevykázané - např. vrtání, sekání rýh, kapes, prostupů a jejich začištění apod.)</t>
  </si>
  <si>
    <t>soubor</t>
  </si>
  <si>
    <t>512</t>
  </si>
  <si>
    <t>1634819925</t>
  </si>
  <si>
    <t>P</t>
  </si>
  <si>
    <t xml:space="preserve">Poznámka k položce:
V rozsahu prací zhotovitele jsou rovněž jakékoliv prvky, zařízení, práce a pomocné materiály, neuvedené v tomto soupisu výkonů, které jsou ale nezbytně nutné k dodání, instalaci , dokončení a provozování díla (např.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
</t>
  </si>
  <si>
    <t>PSV</t>
  </si>
  <si>
    <t>Práce a dodávky PSV</t>
  </si>
  <si>
    <t>711</t>
  </si>
  <si>
    <t>Izolace proti vodě, vlhkosti a plynům</t>
  </si>
  <si>
    <t>22</t>
  </si>
  <si>
    <t>7110000R1</t>
  </si>
  <si>
    <t>Doplnění izolace na novém zakrytí kanálu ÚT</t>
  </si>
  <si>
    <t>-2016637720</t>
  </si>
  <si>
    <t>763</t>
  </si>
  <si>
    <t>Konstrukce suché výstavby</t>
  </si>
  <si>
    <t>23</t>
  </si>
  <si>
    <t>763135802</t>
  </si>
  <si>
    <t>Demontáž podhledu z desek včetně nosné konstrukce</t>
  </si>
  <si>
    <t>-1253050367</t>
  </si>
  <si>
    <t>9,70+14,9+4,2+15,20</t>
  </si>
  <si>
    <t>24</t>
  </si>
  <si>
    <t>763135102</t>
  </si>
  <si>
    <t>Montáž SDK kazetového podhledu z kazet 600x600 mm na zavěšenou polozapuštěnou nosnou konstrukci</t>
  </si>
  <si>
    <t>-1857630723</t>
  </si>
  <si>
    <t>25</t>
  </si>
  <si>
    <t>59030571</t>
  </si>
  <si>
    <t>podhled kazetový bez děrování polozapuštěná hrana tl 10mm 600x600mm</t>
  </si>
  <si>
    <t>32</t>
  </si>
  <si>
    <t>531135181</t>
  </si>
  <si>
    <t>26</t>
  </si>
  <si>
    <t>7631300R1</t>
  </si>
  <si>
    <t>Příplatek za odnímatelnou část kazetového podhledu pro revizní otvor (dvířka) bez vnitřních závěsů</t>
  </si>
  <si>
    <t>-1016078531</t>
  </si>
  <si>
    <t>1,15*0,95+1,6*2,3+1,8*1,0</t>
  </si>
  <si>
    <t>27</t>
  </si>
  <si>
    <t>7631700R1</t>
  </si>
  <si>
    <t>Revizní otvor v minerálním podhledu - dvojitý svařovaný hliníkový rám vnější pevný, vnitřní (odnímatelná) dvířka - montáž a dodávka vč.příslušenství, vč.dopravy</t>
  </si>
  <si>
    <t>1712240210</t>
  </si>
  <si>
    <t>28</t>
  </si>
  <si>
    <t>998763100</t>
  </si>
  <si>
    <t>Přesun hmot tonážní pro dřevostavby v objektech v do 6 m</t>
  </si>
  <si>
    <t>-1286628323</t>
  </si>
  <si>
    <t>767</t>
  </si>
  <si>
    <t>Konstrukce zámečnické</t>
  </si>
  <si>
    <t>29</t>
  </si>
  <si>
    <t>7670000R1</t>
  </si>
  <si>
    <t>Oplentování výfuku VZT děrovaným plechem pozinkovaným - montáž a dodávka vč.dopravy</t>
  </si>
  <si>
    <t>182540011</t>
  </si>
  <si>
    <t>3,0*(0,55+0,65)</t>
  </si>
  <si>
    <t>3,0*(0,40+1,20)</t>
  </si>
  <si>
    <t>Součet</t>
  </si>
  <si>
    <t>776</t>
  </si>
  <si>
    <t>Podlahy povlakové</t>
  </si>
  <si>
    <t>30</t>
  </si>
  <si>
    <t>776201811</t>
  </si>
  <si>
    <t>Demontáž lepených povlakových podlah bez podložky ručně</t>
  </si>
  <si>
    <t>1706061837</t>
  </si>
  <si>
    <t>spojovací chodba + část chodby č.132 - lino</t>
  </si>
  <si>
    <t>41,10+1,4*1,5*2</t>
  </si>
  <si>
    <t>ředitelna - koberec</t>
  </si>
  <si>
    <t>10,50</t>
  </si>
  <si>
    <t>31</t>
  </si>
  <si>
    <t>776111311</t>
  </si>
  <si>
    <t>Vysátí podkladu povlakových podlah</t>
  </si>
  <si>
    <t>-2141263580</t>
  </si>
  <si>
    <t>před položením nové nášlapné vrstvy</t>
  </si>
  <si>
    <t>55,80</t>
  </si>
  <si>
    <t>776410811</t>
  </si>
  <si>
    <t>Odstranění soklíků a lišt pryžových nebo plastových</t>
  </si>
  <si>
    <t>-1070595819</t>
  </si>
  <si>
    <t>spojovací chodba + část chodby č132</t>
  </si>
  <si>
    <t>1,35*2+30*2+0,3*4-0,9*4+1,4*2+1,5*2*2</t>
  </si>
  <si>
    <t>33</t>
  </si>
  <si>
    <t>776221111</t>
  </si>
  <si>
    <t>Lepení pásů z PVC standardním lepidlem</t>
  </si>
  <si>
    <t>473001158</t>
  </si>
  <si>
    <t>41,10+1,40*1,5*2</t>
  </si>
  <si>
    <t>34</t>
  </si>
  <si>
    <t>776223112</t>
  </si>
  <si>
    <t>Spoj povlakových podlahovin z PVC svařováním za studena</t>
  </si>
  <si>
    <t>492275295</t>
  </si>
  <si>
    <t>35</t>
  </si>
  <si>
    <t>28412245</t>
  </si>
  <si>
    <t>krytina podlahová heterogenní š 1,5m tl 2mm</t>
  </si>
  <si>
    <t>1057137583</t>
  </si>
  <si>
    <t>45,30*1,03</t>
  </si>
  <si>
    <t>ztratné 3%</t>
  </si>
  <si>
    <t>36</t>
  </si>
  <si>
    <t>776421111</t>
  </si>
  <si>
    <t>Montáž obvodových lišt lepením</t>
  </si>
  <si>
    <t>148920039</t>
  </si>
  <si>
    <t>spojovací chodba + část chodby č.132</t>
  </si>
  <si>
    <t>37</t>
  </si>
  <si>
    <t>28411003</t>
  </si>
  <si>
    <t>lišta soklová PVC 30x30mm</t>
  </si>
  <si>
    <t>-1208665101</t>
  </si>
  <si>
    <t>69,10*1,02+0,52</t>
  </si>
  <si>
    <t>ztratné 2%</t>
  </si>
  <si>
    <t>38</t>
  </si>
  <si>
    <t>776211111</t>
  </si>
  <si>
    <t>Lepení textilních pásů</t>
  </si>
  <si>
    <t>-1416680458</t>
  </si>
  <si>
    <t>39</t>
  </si>
  <si>
    <t>776411112</t>
  </si>
  <si>
    <t>Montáž obvodových soklíků výšky do 100 mm</t>
  </si>
  <si>
    <t>929421229</t>
  </si>
  <si>
    <t>2,7*2+3,8*2-0,90</t>
  </si>
  <si>
    <t>40</t>
  </si>
  <si>
    <t>69751061</t>
  </si>
  <si>
    <t>koberec zátěžový vpichovaný role š 2m, vlákno 100% PA, hm 400g/m2, zátěž 33, útlum 21dB, hořlavost Bfl S1</t>
  </si>
  <si>
    <t>1137579254</t>
  </si>
  <si>
    <t>10,50*1,03+12,10*0,10*1,03-0,06</t>
  </si>
  <si>
    <t>41</t>
  </si>
  <si>
    <t>998776101</t>
  </si>
  <si>
    <t>Přesun hmot tonážní pro podlahy povlakové v objektech v do 6 m</t>
  </si>
  <si>
    <t>-1243324906</t>
  </si>
  <si>
    <t>784</t>
  </si>
  <si>
    <t>Dokončovací práce - malby a tapety</t>
  </si>
  <si>
    <t>42</t>
  </si>
  <si>
    <t>784211101</t>
  </si>
  <si>
    <t>Dvojnásobné bílé malby ze směsí za mokra výborně oděruvzdorných v místnostech v do 3,80 m</t>
  </si>
  <si>
    <t>-1698004843</t>
  </si>
  <si>
    <t>oprava maleb po dokončení stavebních úprav,</t>
  </si>
  <si>
    <t>elektroinstalaci a vzduchotechnice</t>
  </si>
  <si>
    <t>předpoklad</t>
  </si>
  <si>
    <t>100</t>
  </si>
  <si>
    <t>02 - Elektročást</t>
  </si>
  <si>
    <t>Nejdek</t>
  </si>
  <si>
    <t>722 70 179</t>
  </si>
  <si>
    <t>Klimešová Miroslava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</si>
  <si>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</si>
  <si>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 xml:space="preserve">    741 - Elektroinstalace - silnoproud</t>
  </si>
  <si>
    <t>HZS - Hodinové zúčtovací sazby</t>
  </si>
  <si>
    <t>741</t>
  </si>
  <si>
    <t>Elektroinstalace - silnoproud</t>
  </si>
  <si>
    <t>741110511</t>
  </si>
  <si>
    <t>Montáž lišta a kanálek vkládací šířky do 60 mm s víčkem</t>
  </si>
  <si>
    <t>-1887113049</t>
  </si>
  <si>
    <t>34571011</t>
  </si>
  <si>
    <t>lišta elektroinstalační vkládací 24x22mm</t>
  </si>
  <si>
    <t>260993126</t>
  </si>
  <si>
    <t>35*1,05 'Přepočtené koeficientem množství</t>
  </si>
  <si>
    <t>741112061</t>
  </si>
  <si>
    <t>Montáž krabice přístrojová zapuštěná plastová kruhová</t>
  </si>
  <si>
    <t>-1514791663</t>
  </si>
  <si>
    <t>34571450</t>
  </si>
  <si>
    <t>krabice pod omítku PVC přístrojová kruhová D 70mm</t>
  </si>
  <si>
    <t>1748942425</t>
  </si>
  <si>
    <t>741112101</t>
  </si>
  <si>
    <t>Montáž rozvodka zapuštěná plastová kruhová</t>
  </si>
  <si>
    <t>-1687134327</t>
  </si>
  <si>
    <t>34571521</t>
  </si>
  <si>
    <t>krabice pod omítku PVC odbočná kruhová D 70mm s víčkem a svorkovnicí</t>
  </si>
  <si>
    <t>-1441263928</t>
  </si>
  <si>
    <t>741122015</t>
  </si>
  <si>
    <t>Montáž kabel Cu bez ukončení uložený pod omítku plný kulatý 3x1,5 mm2 (např. CYKY)</t>
  </si>
  <si>
    <t>-140634840</t>
  </si>
  <si>
    <t>1257383004</t>
  </si>
  <si>
    <t>KABEL CYKY-J 3x1,5, KRUH 100M</t>
  </si>
  <si>
    <t>-710097060</t>
  </si>
  <si>
    <t>135*1,15 'Přepočtené koeficientem množství</t>
  </si>
  <si>
    <t>1257395004</t>
  </si>
  <si>
    <t>KABEL CYKY-O 3x1,5, KRUH 100M</t>
  </si>
  <si>
    <t>-717526021</t>
  </si>
  <si>
    <t>30*1,15 'Přepočtené koeficientem množství</t>
  </si>
  <si>
    <t>741122031</t>
  </si>
  <si>
    <t>Montáž kabel Cu bez ukončení uložený pod omítku plný kulatý 5x1,5 až 2,5 mm2 (např. CYKY)</t>
  </si>
  <si>
    <t>783967658</t>
  </si>
  <si>
    <t>1257397004</t>
  </si>
  <si>
    <t>KABEL CYKY-J 5x1,5, KRUH 100M</t>
  </si>
  <si>
    <t>-1738831178</t>
  </si>
  <si>
    <t>20*1,15 'Přepočtené koeficientem množství</t>
  </si>
  <si>
    <t>1257427004</t>
  </si>
  <si>
    <t>KABEL CYKY-J 5x2,5, KRUH 100M</t>
  </si>
  <si>
    <t>2085460907</t>
  </si>
  <si>
    <t>55*1,15 'Přepočtené koeficientem množství</t>
  </si>
  <si>
    <t>741130001</t>
  </si>
  <si>
    <t>Ukončení vodič izolovaný do 2,5 mm2 v rozváděči nebo na přístroji</t>
  </si>
  <si>
    <t>-1534213437</t>
  </si>
  <si>
    <t>741310101</t>
  </si>
  <si>
    <t>Montáž vypínač (polo)zapuštěný bezšroubové připojení 1-jednopólový se zapojením vodičů</t>
  </si>
  <si>
    <t>-268684318</t>
  </si>
  <si>
    <t>34539010</t>
  </si>
  <si>
    <t>přístroj spínače jednopólového, řazení 1, 1So bezšroubové svorky</t>
  </si>
  <si>
    <t>-295106013</t>
  </si>
  <si>
    <t>34539049</t>
  </si>
  <si>
    <t>kryt spínače jednoduchý</t>
  </si>
  <si>
    <t>-659781084</t>
  </si>
  <si>
    <t>34539059</t>
  </si>
  <si>
    <t>rámeček jednonásobný</t>
  </si>
  <si>
    <t>1262849328</t>
  </si>
  <si>
    <t>741310122</t>
  </si>
  <si>
    <t>Montáž přepínač (polo)zapuštěný bezšroubové připojení 6-střídavý se zapojením vodičů</t>
  </si>
  <si>
    <t>1096477252</t>
  </si>
  <si>
    <t>34539016</t>
  </si>
  <si>
    <t>přístroj přepínače střídavého, řazení 6, 6So, 6S bezšroubové svorky</t>
  </si>
  <si>
    <t>1508120705</t>
  </si>
  <si>
    <t>34539050</t>
  </si>
  <si>
    <t>kryt spínače dělený</t>
  </si>
  <si>
    <t>1010777343</t>
  </si>
  <si>
    <t>1041267797</t>
  </si>
  <si>
    <t>741320105</t>
  </si>
  <si>
    <t>Montáž jističů jednopólových nn do 25 A ve skříni se zapojením vodičů</t>
  </si>
  <si>
    <t>2119340554</t>
  </si>
  <si>
    <t>10.032.674</t>
  </si>
  <si>
    <t>Jistič 10C/1 S201-M-C10 ABB</t>
  </si>
  <si>
    <t>139905036</t>
  </si>
  <si>
    <t>741320165</t>
  </si>
  <si>
    <t>Montáž jističů třípólových nn do 25 A ve skříni se zapojením vodičů</t>
  </si>
  <si>
    <t>1126582388</t>
  </si>
  <si>
    <t>10.060.726</t>
  </si>
  <si>
    <t>Jistič 10C/3 S203-M-C10 ABB</t>
  </si>
  <si>
    <t>-542691628</t>
  </si>
  <si>
    <t>741330763</t>
  </si>
  <si>
    <t>Montáž relé časové bez zapojení</t>
  </si>
  <si>
    <t>637555855</t>
  </si>
  <si>
    <t>10.055.752</t>
  </si>
  <si>
    <t>Relé CRM-91HE/UNI časové</t>
  </si>
  <si>
    <t>554399315</t>
  </si>
  <si>
    <t>741372111</t>
  </si>
  <si>
    <t>Montáž svítidlo LED interiérové vestavné panelové hranaté nebo kruhové do 0,09 m2 se zapojením vodičů</t>
  </si>
  <si>
    <t>177042669</t>
  </si>
  <si>
    <t>M001</t>
  </si>
  <si>
    <t>-602028583</t>
  </si>
  <si>
    <t>HZS</t>
  </si>
  <si>
    <t>Hodinové zúčtovací sazby</t>
  </si>
  <si>
    <t>HZS2231</t>
  </si>
  <si>
    <t>Hodinová zúčtovací sazba elektrikář</t>
  </si>
  <si>
    <t>hod</t>
  </si>
  <si>
    <t>1522619425</t>
  </si>
  <si>
    <t>HZS2232</t>
  </si>
  <si>
    <t>Hodinová zúčtovací sazba elektrikář odborný</t>
  </si>
  <si>
    <t>1036055603</t>
  </si>
  <si>
    <t>HZS2491</t>
  </si>
  <si>
    <t>Hodinová zúčtovací sazba dělník zednických výpomocí</t>
  </si>
  <si>
    <t>932381406</t>
  </si>
  <si>
    <t>HZS4212</t>
  </si>
  <si>
    <t>Hodinová zúčtovací sazba revizní technik specialista</t>
  </si>
  <si>
    <t>-1823222996</t>
  </si>
  <si>
    <t>03 - Vzduchotechnika</t>
  </si>
  <si>
    <t>M - Práce a dodávky M</t>
  </si>
  <si>
    <t xml:space="preserve">    VZT - Vzduchotechnika</t>
  </si>
  <si>
    <t>Práce a dodávky M</t>
  </si>
  <si>
    <t>VZT</t>
  </si>
  <si>
    <t>Přenos</t>
  </si>
  <si>
    <t>Vzduchotechnika viz samostatný rozpočet a VV</t>
  </si>
  <si>
    <t>64</t>
  </si>
  <si>
    <t>-302198735</t>
  </si>
  <si>
    <t>04 - Vedlejší náklady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</si>
  <si>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</si>
  <si>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</si>
  <si>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</si>
  <si>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</si>
  <si>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</si>
  <si>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</si>
  <si>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011124000</t>
  </si>
  <si>
    <t>Provedení kontrolního měření k prokázání snížení míry ozáření z přítomnosti radonu</t>
  </si>
  <si>
    <t>kč</t>
  </si>
  <si>
    <t>1024</t>
  </si>
  <si>
    <t>371592146</t>
  </si>
  <si>
    <t>030001000</t>
  </si>
  <si>
    <t>Zařízení staveniště</t>
  </si>
  <si>
    <t>Kč</t>
  </si>
  <si>
    <t>681290054</t>
  </si>
  <si>
    <t>045002000</t>
  </si>
  <si>
    <t>Kompletační a koordinační činnost</t>
  </si>
  <si>
    <t>-721071811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</si>
</sst>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25</v>
      </c>
      <c r="AL14" s="22"/>
      <c r="AM14" s="22"/>
      <c r="AN14" s="34" t="s">
        <v>27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SONA6676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MŠ v Nejdku, Závodu Míru 1247 - stavební úpravy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IF(AN8="","",AN8)</f>
        <v>21. 9. 2021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28</v>
      </c>
      <c r="AJ89" s="40"/>
      <c r="AK89" s="40"/>
      <c r="AL89" s="40"/>
      <c r="AM89" s="80" t="str">
        <f>IF(E17="","",E17)</f>
        <v>DPT projekty Ostrov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26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úpravy'!J30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'01 - Stavební úpravy'!P134</f>
        <v>0</v>
      </c>
      <c r="AV95" s="128">
        <f>'01 - Stavební úpravy'!J33</f>
        <v>0</v>
      </c>
      <c r="AW95" s="128">
        <f>'01 - Stavební úpravy'!J34</f>
        <v>0</v>
      </c>
      <c r="AX95" s="128">
        <f>'01 - Stavební úpravy'!J35</f>
        <v>0</v>
      </c>
      <c r="AY95" s="128">
        <f>'01 - Stavební úpravy'!J36</f>
        <v>0</v>
      </c>
      <c r="AZ95" s="128">
        <f>'01 - Stavební úpravy'!F33</f>
        <v>0</v>
      </c>
      <c r="BA95" s="128">
        <f>'01 - Stavební úpravy'!F34</f>
        <v>0</v>
      </c>
      <c r="BB95" s="128">
        <f>'01 - Stavební úpravy'!F35</f>
        <v>0</v>
      </c>
      <c r="BC95" s="128">
        <f>'01 - Stavební úpravy'!F36</f>
        <v>0</v>
      </c>
      <c r="BD95" s="130">
        <f>'01 - Stavební úpravy'!F37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pans="1:91" s="7" customFormat="1" ht="16.5" customHeight="1">
      <c r="A96" s="119" t="s">
        <v>78</v>
      </c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Elektročást'!J30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'02 - Elektročást'!P119</f>
        <v>0</v>
      </c>
      <c r="AV96" s="128">
        <f>'02 - Elektročást'!J33</f>
        <v>0</v>
      </c>
      <c r="AW96" s="128">
        <f>'02 - Elektročást'!J34</f>
        <v>0</v>
      </c>
      <c r="AX96" s="128">
        <f>'02 - Elektročást'!J35</f>
        <v>0</v>
      </c>
      <c r="AY96" s="128">
        <f>'02 - Elektročást'!J36</f>
        <v>0</v>
      </c>
      <c r="AZ96" s="128">
        <f>'02 - Elektročást'!F33</f>
        <v>0</v>
      </c>
      <c r="BA96" s="128">
        <f>'02 - Elektročást'!F34</f>
        <v>0</v>
      </c>
      <c r="BB96" s="128">
        <f>'02 - Elektročást'!F35</f>
        <v>0</v>
      </c>
      <c r="BC96" s="128">
        <f>'02 - Elektročást'!F36</f>
        <v>0</v>
      </c>
      <c r="BD96" s="130">
        <f>'02 - Elektročást'!F37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pans="1:91" s="7" customFormat="1" ht="16.5" customHeight="1">
      <c r="A97" s="119" t="s">
        <v>78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Vzduchotechnika'!J30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'03 - Vzduchotechnika'!P118</f>
        <v>0</v>
      </c>
      <c r="AV97" s="128">
        <f>'03 - Vzduchotechnika'!J33</f>
        <v>0</v>
      </c>
      <c r="AW97" s="128">
        <f>'03 - Vzduchotechnika'!J34</f>
        <v>0</v>
      </c>
      <c r="AX97" s="128">
        <f>'03 - Vzduchotechnika'!J35</f>
        <v>0</v>
      </c>
      <c r="AY97" s="128">
        <f>'03 - Vzduchotechnika'!J36</f>
        <v>0</v>
      </c>
      <c r="AZ97" s="128">
        <f>'03 - Vzduchotechnika'!F33</f>
        <v>0</v>
      </c>
      <c r="BA97" s="128">
        <f>'03 - Vzduchotechnika'!F34</f>
        <v>0</v>
      </c>
      <c r="BB97" s="128">
        <f>'03 - Vzduchotechnika'!F35</f>
        <v>0</v>
      </c>
      <c r="BC97" s="128">
        <f>'03 - Vzduchotechnika'!F36</f>
        <v>0</v>
      </c>
      <c r="BD97" s="130">
        <f>'03 - Vzduchotechnika'!F37</f>
        <v>0</v>
      </c>
      <c r="BE97" s="7"/>
      <c r="BT97" s="131" t="s">
        <v>82</v>
      </c>
      <c r="BV97" s="131" t="s">
        <v>76</v>
      </c>
      <c r="BW97" s="131" t="s">
        <v>90</v>
      </c>
      <c r="BX97" s="131" t="s">
        <v>5</v>
      </c>
      <c r="CL97" s="131" t="s">
        <v>1</v>
      </c>
      <c r="CM97" s="131" t="s">
        <v>84</v>
      </c>
    </row>
    <row r="98" spans="1:91" s="7" customFormat="1" ht="16.5" customHeight="1">
      <c r="A98" s="119" t="s">
        <v>78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92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Vedlejší náklady'!J30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32">
        <v>0</v>
      </c>
      <c r="AT98" s="133">
        <f>ROUND(SUM(AV98:AW98),2)</f>
        <v>0</v>
      </c>
      <c r="AU98" s="134">
        <f>'04 - Vedlejší náklady'!P118</f>
        <v>0</v>
      </c>
      <c r="AV98" s="133">
        <f>'04 - Vedlejší náklady'!J33</f>
        <v>0</v>
      </c>
      <c r="AW98" s="133">
        <f>'04 - Vedlejší náklady'!J34</f>
        <v>0</v>
      </c>
      <c r="AX98" s="133">
        <f>'04 - Vedlejší náklady'!J35</f>
        <v>0</v>
      </c>
      <c r="AY98" s="133">
        <f>'04 - Vedlejší náklady'!J36</f>
        <v>0</v>
      </c>
      <c r="AZ98" s="133">
        <f>'04 - Vedlejší náklady'!F33</f>
        <v>0</v>
      </c>
      <c r="BA98" s="133">
        <f>'04 - Vedlejší náklady'!F34</f>
        <v>0</v>
      </c>
      <c r="BB98" s="133">
        <f>'04 - Vedlejší náklady'!F35</f>
        <v>0</v>
      </c>
      <c r="BC98" s="133">
        <f>'04 - Vedlejší náklady'!F36</f>
        <v>0</v>
      </c>
      <c r="BD98" s="135">
        <f>'04 - Vedlejší náklady'!F37</f>
        <v>0</v>
      </c>
      <c r="BE98" s="7"/>
      <c r="BT98" s="131" t="s">
        <v>82</v>
      </c>
      <c r="BV98" s="131" t="s">
        <v>76</v>
      </c>
      <c r="BW98" s="131" t="s">
        <v>93</v>
      </c>
      <c r="BX98" s="131" t="s">
        <v>5</v>
      </c>
      <c r="CL98" s="131" t="s">
        <v>1</v>
      </c>
      <c r="CM98" s="131" t="s">
        <v>84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úpravy'!C2" display="/"/>
    <hyperlink ref="A96" location="'02 - Elektročást'!C2" display="/"/>
    <hyperlink ref="A97" location="'03 - Vzduchotechnika'!C2" display="/"/>
    <hyperlink ref="A98" location="'04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15</v>
      </c>
      <c r="L6" s="20"/>
    </row>
    <row r="7" spans="2:12" s="1" customFormat="1" ht="16.5" customHeight="1">
      <c r="B7" s="20"/>
      <c r="E7" s="141" t="str">
        <f>'Rekapitulace stavby'!K6</f>
        <v>MŠ v Nejdku, Závodu Míru 1247 - stavební úpravy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19</v>
      </c>
      <c r="E12" s="38"/>
      <c r="F12" s="143" t="s">
        <v>20</v>
      </c>
      <c r="G12" s="38"/>
      <c r="H12" s="38"/>
      <c r="I12" s="140" t="s">
        <v>21</v>
      </c>
      <c r="J12" s="144" t="str">
        <f>'Rekapitulace stavby'!AN8</f>
        <v>21. 9. 2021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25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26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25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28</v>
      </c>
      <c r="E20" s="38"/>
      <c r="F20" s="38"/>
      <c r="G20" s="38"/>
      <c r="H20" s="38"/>
      <c r="I20" s="140" t="s">
        <v>24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29</v>
      </c>
      <c r="F21" s="38"/>
      <c r="G21" s="38"/>
      <c r="H21" s="38"/>
      <c r="I21" s="140" t="s">
        <v>25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24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32</v>
      </c>
      <c r="F24" s="38"/>
      <c r="G24" s="38"/>
      <c r="H24" s="38"/>
      <c r="I24" s="140" t="s">
        <v>25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ROUND((SUM(BE134:BE260)),2)</f>
        <v>0</v>
      </c>
      <c r="G33" s="38"/>
      <c r="H33" s="38"/>
      <c r="I33" s="155">
        <v>0.21</v>
      </c>
      <c r="J33" s="154">
        <f>ROUND(((SUM(BE134:BE260))*I33),2)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ROUND((SUM(BF134:BF260)),2)</f>
        <v>0</v>
      </c>
      <c r="G34" s="38"/>
      <c r="H34" s="38"/>
      <c r="I34" s="155">
        <v>0.15</v>
      </c>
      <c r="J34" s="154">
        <f>ROUND(((SUM(BF134:BF260))*I34),2)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ROUND((SUM(BG134:BG260)),2)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ROUND((SUM(BH134:BH260)),2)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ROUND((SUM(BI134:BI260)),2)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v Nejdku, Závodu Míru 1247 - stavební úpravy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Stavební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32" t="s">
        <v>21</v>
      </c>
      <c r="J89" s="79" t="str">
        <f>IF(J12="","",J12)</f>
        <v>21. 9. 2021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32" t="s">
        <v>28</v>
      </c>
      <c r="J91" s="36" t="str">
        <f>E21</f>
        <v>DPT projekty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J158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J161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107</v>
      </c>
      <c r="E102" s="188"/>
      <c r="F102" s="188"/>
      <c r="G102" s="188"/>
      <c r="H102" s="188"/>
      <c r="I102" s="188"/>
      <c r="J102" s="189">
        <f>J164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J168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J170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110</v>
      </c>
      <c r="E105" s="188"/>
      <c r="F105" s="188"/>
      <c r="G105" s="188"/>
      <c r="H105" s="188"/>
      <c r="I105" s="188"/>
      <c r="J105" s="189">
        <f>J175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111</v>
      </c>
      <c r="E106" s="188"/>
      <c r="F106" s="188"/>
      <c r="G106" s="188"/>
      <c r="H106" s="188"/>
      <c r="I106" s="188"/>
      <c r="J106" s="189">
        <f>J185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112</v>
      </c>
      <c r="E107" s="188"/>
      <c r="F107" s="188"/>
      <c r="G107" s="188"/>
      <c r="H107" s="188"/>
      <c r="I107" s="188"/>
      <c r="J107" s="189">
        <f>J192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113</v>
      </c>
      <c r="E108" s="188"/>
      <c r="F108" s="188"/>
      <c r="G108" s="188"/>
      <c r="H108" s="188"/>
      <c r="I108" s="188"/>
      <c r="J108" s="189">
        <f>J194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9"/>
      <c r="C109" s="180"/>
      <c r="D109" s="181" t="s">
        <v>114</v>
      </c>
      <c r="E109" s="182"/>
      <c r="F109" s="182"/>
      <c r="G109" s="182"/>
      <c r="H109" s="182"/>
      <c r="I109" s="182"/>
      <c r="J109" s="183">
        <f>J197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5"/>
      <c r="C110" s="186"/>
      <c r="D110" s="187" t="s">
        <v>115</v>
      </c>
      <c r="E110" s="188"/>
      <c r="F110" s="188"/>
      <c r="G110" s="188"/>
      <c r="H110" s="188"/>
      <c r="I110" s="188"/>
      <c r="J110" s="189">
        <f>J198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116</v>
      </c>
      <c r="E111" s="188"/>
      <c r="F111" s="188"/>
      <c r="G111" s="188"/>
      <c r="H111" s="188"/>
      <c r="I111" s="188"/>
      <c r="J111" s="189">
        <f>J200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117</v>
      </c>
      <c r="E112" s="188"/>
      <c r="F112" s="188"/>
      <c r="G112" s="188"/>
      <c r="H112" s="188"/>
      <c r="I112" s="188"/>
      <c r="J112" s="189">
        <f>J214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118</v>
      </c>
      <c r="E113" s="188"/>
      <c r="F113" s="188"/>
      <c r="G113" s="188"/>
      <c r="H113" s="188"/>
      <c r="I113" s="188"/>
      <c r="J113" s="189">
        <f>J219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119</v>
      </c>
      <c r="E114" s="188"/>
      <c r="F114" s="188"/>
      <c r="G114" s="188"/>
      <c r="H114" s="188"/>
      <c r="I114" s="188"/>
      <c r="J114" s="189">
        <f>J255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120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15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74" t="str">
        <f>E7</f>
        <v>MŠ v Nejdku, Závodu Míru 1247 - stavební úpravy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95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01 - Stavební úpravy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19</v>
      </c>
      <c r="D128" s="40"/>
      <c r="E128" s="40"/>
      <c r="F128" s="27" t="str">
        <f>F12</f>
        <v xml:space="preserve"> </v>
      </c>
      <c r="G128" s="40"/>
      <c r="H128" s="40"/>
      <c r="I128" s="32" t="s">
        <v>21</v>
      </c>
      <c r="J128" s="79" t="str">
        <f>IF(J12="","",J12)</f>
        <v>21. 9. 2021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23</v>
      </c>
      <c r="D130" s="40"/>
      <c r="E130" s="40"/>
      <c r="F130" s="27" t="str">
        <f>E15</f>
        <v xml:space="preserve"> </v>
      </c>
      <c r="G130" s="40"/>
      <c r="H130" s="40"/>
      <c r="I130" s="32" t="s">
        <v>28</v>
      </c>
      <c r="J130" s="36" t="str">
        <f>E21</f>
        <v>DPT projekty Ostrov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5.65" customHeight="1">
      <c r="A131" s="38"/>
      <c r="B131" s="39"/>
      <c r="C131" s="32" t="s">
        <v>26</v>
      </c>
      <c r="D131" s="40"/>
      <c r="E131" s="40"/>
      <c r="F131" s="27" t="str">
        <f>IF(E18="","",E18)</f>
        <v>Vyplň údaj</v>
      </c>
      <c r="G131" s="40"/>
      <c r="H131" s="40"/>
      <c r="I131" s="32" t="s">
        <v>31</v>
      </c>
      <c r="J131" s="36" t="str">
        <f>E24</f>
        <v>Neubauerová Soňa, SK-Projekt Ostrov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1"/>
      <c r="B133" s="192"/>
      <c r="C133" s="193" t="s">
        <v>121</v>
      </c>
      <c r="D133" s="194" t="s">
        <v>59</v>
      </c>
      <c r="E133" s="194" t="s">
        <v>55</v>
      </c>
      <c r="F133" s="194" t="s">
        <v>56</v>
      </c>
      <c r="G133" s="194" t="s">
        <v>122</v>
      </c>
      <c r="H133" s="194" t="s">
        <v>123</v>
      </c>
      <c r="I133" s="194" t="s">
        <v>124</v>
      </c>
      <c r="J133" s="195" t="s">
        <v>99</v>
      </c>
      <c r="K133" s="196" t="s">
        <v>125</v>
      </c>
      <c r="L133" s="197"/>
      <c r="M133" s="100" t="s">
        <v>1</v>
      </c>
      <c r="N133" s="101" t="s">
        <v>38</v>
      </c>
      <c r="O133" s="101" t="s">
        <v>126</v>
      </c>
      <c r="P133" s="101" t="s">
        <v>127</v>
      </c>
      <c r="Q133" s="101" t="s">
        <v>128</v>
      </c>
      <c r="R133" s="101" t="s">
        <v>129</v>
      </c>
      <c r="S133" s="101" t="s">
        <v>130</v>
      </c>
      <c r="T133" s="102" t="s">
        <v>131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pans="1:63" s="2" customFormat="1" ht="22.8" customHeight="1">
      <c r="A134" s="38"/>
      <c r="B134" s="39"/>
      <c r="C134" s="107" t="s">
        <v>132</v>
      </c>
      <c r="D134" s="40"/>
      <c r="E134" s="40"/>
      <c r="F134" s="40"/>
      <c r="G134" s="40"/>
      <c r="H134" s="40"/>
      <c r="I134" s="40"/>
      <c r="J134" s="198">
        <f>BK134</f>
        <v>0</v>
      </c>
      <c r="K134" s="40"/>
      <c r="L134" s="44"/>
      <c r="M134" s="103"/>
      <c r="N134" s="199"/>
      <c r="O134" s="104"/>
      <c r="P134" s="200">
        <f>P135+P197</f>
        <v>0</v>
      </c>
      <c r="Q134" s="104"/>
      <c r="R134" s="200">
        <f>R135+R197</f>
        <v>4.0126429</v>
      </c>
      <c r="S134" s="104"/>
      <c r="T134" s="201">
        <f>T135+T197</f>
        <v>3.61528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73</v>
      </c>
      <c r="AU134" s="17" t="s">
        <v>101</v>
      </c>
      <c r="BK134" s="202">
        <f>BK135+BK197</f>
        <v>0</v>
      </c>
    </row>
    <row r="135" spans="1:63" s="12" customFormat="1" ht="25.9" customHeight="1">
      <c r="A135" s="12"/>
      <c r="B135" s="203"/>
      <c r="C135" s="204"/>
      <c r="D135" s="205" t="s">
        <v>73</v>
      </c>
      <c r="E135" s="206" t="s">
        <v>133</v>
      </c>
      <c r="F135" s="206" t="s">
        <v>134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P136+P154+P158+P161+P164+P168+P170+P175+P185+P192+P194</f>
        <v>0</v>
      </c>
      <c r="Q135" s="211"/>
      <c r="R135" s="212">
        <f>R136+R154+R158+R161+R164+R168+R170+R175+R185+R192+R194</f>
        <v>3.4071465000000005</v>
      </c>
      <c r="S135" s="211"/>
      <c r="T135" s="213">
        <f>T136+T154+T158+T161+T164+T168+T170+T175+T185+T192+T194</f>
        <v>2.83905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82</v>
      </c>
      <c r="AT135" s="215" t="s">
        <v>73</v>
      </c>
      <c r="AU135" s="215" t="s">
        <v>74</v>
      </c>
      <c r="AY135" s="214" t="s">
        <v>135</v>
      </c>
      <c r="BK135" s="216">
        <f>BK136+BK154+BK158+BK161+BK164+BK168+BK170+BK175+BK185+BK192+BK194</f>
        <v>0</v>
      </c>
    </row>
    <row r="136" spans="1:63" s="12" customFormat="1" ht="22.8" customHeight="1">
      <c r="A136" s="12"/>
      <c r="B136" s="203"/>
      <c r="C136" s="204"/>
      <c r="D136" s="205" t="s">
        <v>73</v>
      </c>
      <c r="E136" s="217" t="s">
        <v>136</v>
      </c>
      <c r="F136" s="217" t="s">
        <v>137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SUM(P137:P153)</f>
        <v>0</v>
      </c>
      <c r="Q136" s="211"/>
      <c r="R136" s="212">
        <f>SUM(R137:R153)</f>
        <v>1.6101260000000002</v>
      </c>
      <c r="S136" s="211"/>
      <c r="T136" s="213">
        <f>SUM(T137:T153)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82</v>
      </c>
      <c r="AT136" s="215" t="s">
        <v>73</v>
      </c>
      <c r="AU136" s="215" t="s">
        <v>82</v>
      </c>
      <c r="AY136" s="214" t="s">
        <v>135</v>
      </c>
      <c r="BK136" s="216">
        <f>SUM(BK137:BK153)</f>
        <v>0</v>
      </c>
    </row>
    <row r="137" spans="1:65" s="2" customFormat="1" ht="33" customHeight="1">
      <c r="A137" s="38"/>
      <c r="B137" s="39"/>
      <c r="C137" s="219" t="s">
        <v>82</v>
      </c>
      <c r="D137" s="219" t="s">
        <v>138</v>
      </c>
      <c r="E137" s="220" t="s">
        <v>139</v>
      </c>
      <c r="F137" s="221" t="s">
        <v>140</v>
      </c>
      <c r="G137" s="222" t="s">
        <v>141</v>
      </c>
      <c r="H137" s="223">
        <v>4</v>
      </c>
      <c r="I137" s="224"/>
      <c r="J137" s="223">
        <f>ROUND(I137*H137,2)</f>
        <v>0</v>
      </c>
      <c r="K137" s="225"/>
      <c r="L137" s="44"/>
      <c r="M137" s="226" t="s">
        <v>1</v>
      </c>
      <c r="N137" s="227" t="s">
        <v>39</v>
      </c>
      <c r="O137" s="91"/>
      <c r="P137" s="228">
        <f>O137*H137</f>
        <v>0</v>
      </c>
      <c r="Q137" s="228">
        <v>0.01218</v>
      </c>
      <c r="R137" s="228">
        <f>Q137*H137</f>
        <v>0.04872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142</v>
      </c>
      <c r="AT137" s="230" t="s">
        <v>138</v>
      </c>
      <c r="AU137" s="230" t="s">
        <v>84</v>
      </c>
      <c r="AY137" s="17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82</v>
      </c>
      <c r="BK137" s="231">
        <f>ROUND(I137*H137,2)</f>
        <v>0</v>
      </c>
      <c r="BL137" s="17" t="s">
        <v>142</v>
      </c>
      <c r="BM137" s="230" t="s">
        <v>143</v>
      </c>
    </row>
    <row r="138" spans="1:51" s="13" customFormat="1" ht="12">
      <c r="A138" s="13"/>
      <c r="B138" s="232"/>
      <c r="C138" s="233"/>
      <c r="D138" s="234" t="s">
        <v>144</v>
      </c>
      <c r="E138" s="235" t="s">
        <v>1</v>
      </c>
      <c r="F138" s="236" t="s">
        <v>145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144</v>
      </c>
      <c r="AU138" s="242" t="s">
        <v>84</v>
      </c>
      <c r="AV138" s="13" t="s">
        <v>82</v>
      </c>
      <c r="AW138" s="13" t="s">
        <v>30</v>
      </c>
      <c r="AX138" s="13" t="s">
        <v>74</v>
      </c>
      <c r="AY138" s="242" t="s">
        <v>135</v>
      </c>
    </row>
    <row r="139" spans="1:51" s="13" customFormat="1" ht="12">
      <c r="A139" s="13"/>
      <c r="B139" s="232"/>
      <c r="C139" s="233"/>
      <c r="D139" s="234" t="s">
        <v>144</v>
      </c>
      <c r="E139" s="235" t="s">
        <v>1</v>
      </c>
      <c r="F139" s="236" t="s">
        <v>146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144</v>
      </c>
      <c r="AU139" s="242" t="s">
        <v>84</v>
      </c>
      <c r="AV139" s="13" t="s">
        <v>82</v>
      </c>
      <c r="AW139" s="13" t="s">
        <v>30</v>
      </c>
      <c r="AX139" s="13" t="s">
        <v>74</v>
      </c>
      <c r="AY139" s="242" t="s">
        <v>135</v>
      </c>
    </row>
    <row r="140" spans="1:51" s="14" customFormat="1" ht="12">
      <c r="A140" s="14"/>
      <c r="B140" s="243"/>
      <c r="C140" s="244"/>
      <c r="D140" s="234" t="s">
        <v>144</v>
      </c>
      <c r="E140" s="245" t="s">
        <v>1</v>
      </c>
      <c r="F140" s="246" t="s">
        <v>142</v>
      </c>
      <c r="G140" s="244"/>
      <c r="H140" s="247">
        <v>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144</v>
      </c>
      <c r="AU140" s="253" t="s">
        <v>84</v>
      </c>
      <c r="AV140" s="14" t="s">
        <v>84</v>
      </c>
      <c r="AW140" s="14" t="s">
        <v>30</v>
      </c>
      <c r="AX140" s="14" t="s">
        <v>82</v>
      </c>
      <c r="AY140" s="253" t="s">
        <v>135</v>
      </c>
    </row>
    <row r="141" spans="1:65" s="2" customFormat="1" ht="24.15" customHeight="1">
      <c r="A141" s="38"/>
      <c r="B141" s="39"/>
      <c r="C141" s="219" t="s">
        <v>84</v>
      </c>
      <c r="D141" s="219" t="s">
        <v>138</v>
      </c>
      <c r="E141" s="220" t="s">
        <v>147</v>
      </c>
      <c r="F141" s="221" t="s">
        <v>148</v>
      </c>
      <c r="G141" s="222" t="s">
        <v>149</v>
      </c>
      <c r="H141" s="223">
        <v>1.46</v>
      </c>
      <c r="I141" s="224"/>
      <c r="J141" s="223">
        <f>ROUND(I141*H141,2)</f>
        <v>0</v>
      </c>
      <c r="K141" s="225"/>
      <c r="L141" s="44"/>
      <c r="M141" s="226" t="s">
        <v>1</v>
      </c>
      <c r="N141" s="227" t="s">
        <v>39</v>
      </c>
      <c r="O141" s="91"/>
      <c r="P141" s="228">
        <f>O141*H141</f>
        <v>0</v>
      </c>
      <c r="Q141" s="228">
        <v>0.12335</v>
      </c>
      <c r="R141" s="228">
        <f>Q141*H141</f>
        <v>0.180091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142</v>
      </c>
      <c r="AT141" s="230" t="s">
        <v>138</v>
      </c>
      <c r="AU141" s="230" t="s">
        <v>84</v>
      </c>
      <c r="AY141" s="17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82</v>
      </c>
      <c r="BK141" s="231">
        <f>ROUND(I141*H141,2)</f>
        <v>0</v>
      </c>
      <c r="BL141" s="17" t="s">
        <v>142</v>
      </c>
      <c r="BM141" s="230" t="s">
        <v>150</v>
      </c>
    </row>
    <row r="142" spans="1:51" s="13" customFormat="1" ht="12">
      <c r="A142" s="13"/>
      <c r="B142" s="232"/>
      <c r="C142" s="233"/>
      <c r="D142" s="234" t="s">
        <v>144</v>
      </c>
      <c r="E142" s="235" t="s">
        <v>1</v>
      </c>
      <c r="F142" s="236" t="s">
        <v>145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144</v>
      </c>
      <c r="AU142" s="242" t="s">
        <v>84</v>
      </c>
      <c r="AV142" s="13" t="s">
        <v>82</v>
      </c>
      <c r="AW142" s="13" t="s">
        <v>30</v>
      </c>
      <c r="AX142" s="13" t="s">
        <v>74</v>
      </c>
      <c r="AY142" s="242" t="s">
        <v>135</v>
      </c>
    </row>
    <row r="143" spans="1:51" s="14" customFormat="1" ht="12">
      <c r="A143" s="14"/>
      <c r="B143" s="243"/>
      <c r="C143" s="244"/>
      <c r="D143" s="234" t="s">
        <v>144</v>
      </c>
      <c r="E143" s="245" t="s">
        <v>1</v>
      </c>
      <c r="F143" s="246" t="s">
        <v>151</v>
      </c>
      <c r="G143" s="244"/>
      <c r="H143" s="247">
        <v>1.46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144</v>
      </c>
      <c r="AU143" s="253" t="s">
        <v>84</v>
      </c>
      <c r="AV143" s="14" t="s">
        <v>84</v>
      </c>
      <c r="AW143" s="14" t="s">
        <v>30</v>
      </c>
      <c r="AX143" s="14" t="s">
        <v>82</v>
      </c>
      <c r="AY143" s="253" t="s">
        <v>135</v>
      </c>
    </row>
    <row r="144" spans="1:65" s="2" customFormat="1" ht="24.15" customHeight="1">
      <c r="A144" s="38"/>
      <c r="B144" s="39"/>
      <c r="C144" s="219" t="s">
        <v>136</v>
      </c>
      <c r="D144" s="219" t="s">
        <v>138</v>
      </c>
      <c r="E144" s="220" t="s">
        <v>152</v>
      </c>
      <c r="F144" s="221" t="s">
        <v>153</v>
      </c>
      <c r="G144" s="222" t="s">
        <v>149</v>
      </c>
      <c r="H144" s="223">
        <v>2.9</v>
      </c>
      <c r="I144" s="224"/>
      <c r="J144" s="223">
        <f>ROUND(I144*H144,2)</f>
        <v>0</v>
      </c>
      <c r="K144" s="225"/>
      <c r="L144" s="44"/>
      <c r="M144" s="226" t="s">
        <v>1</v>
      </c>
      <c r="N144" s="227" t="s">
        <v>39</v>
      </c>
      <c r="O144" s="91"/>
      <c r="P144" s="228">
        <f>O144*H144</f>
        <v>0</v>
      </c>
      <c r="Q144" s="228">
        <v>0.12335</v>
      </c>
      <c r="R144" s="228">
        <f>Q144*H144</f>
        <v>0.357715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142</v>
      </c>
      <c r="AT144" s="230" t="s">
        <v>138</v>
      </c>
      <c r="AU144" s="230" t="s">
        <v>84</v>
      </c>
      <c r="AY144" s="17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82</v>
      </c>
      <c r="BK144" s="231">
        <f>ROUND(I144*H144,2)</f>
        <v>0</v>
      </c>
      <c r="BL144" s="17" t="s">
        <v>142</v>
      </c>
      <c r="BM144" s="230" t="s">
        <v>154</v>
      </c>
    </row>
    <row r="145" spans="1:51" s="13" customFormat="1" ht="12">
      <c r="A145" s="13"/>
      <c r="B145" s="232"/>
      <c r="C145" s="233"/>
      <c r="D145" s="234" t="s">
        <v>144</v>
      </c>
      <c r="E145" s="235" t="s">
        <v>1</v>
      </c>
      <c r="F145" s="236" t="s">
        <v>145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144</v>
      </c>
      <c r="AU145" s="242" t="s">
        <v>84</v>
      </c>
      <c r="AV145" s="13" t="s">
        <v>82</v>
      </c>
      <c r="AW145" s="13" t="s">
        <v>30</v>
      </c>
      <c r="AX145" s="13" t="s">
        <v>74</v>
      </c>
      <c r="AY145" s="242" t="s">
        <v>135</v>
      </c>
    </row>
    <row r="146" spans="1:51" s="14" customFormat="1" ht="12">
      <c r="A146" s="14"/>
      <c r="B146" s="243"/>
      <c r="C146" s="244"/>
      <c r="D146" s="234" t="s">
        <v>144</v>
      </c>
      <c r="E146" s="245" t="s">
        <v>1</v>
      </c>
      <c r="F146" s="246" t="s">
        <v>155</v>
      </c>
      <c r="G146" s="244"/>
      <c r="H146" s="247">
        <v>2.9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144</v>
      </c>
      <c r="AU146" s="253" t="s">
        <v>84</v>
      </c>
      <c r="AV146" s="14" t="s">
        <v>84</v>
      </c>
      <c r="AW146" s="14" t="s">
        <v>30</v>
      </c>
      <c r="AX146" s="14" t="s">
        <v>82</v>
      </c>
      <c r="AY146" s="253" t="s">
        <v>135</v>
      </c>
    </row>
    <row r="147" spans="1:65" s="2" customFormat="1" ht="24.15" customHeight="1">
      <c r="A147" s="38"/>
      <c r="B147" s="39"/>
      <c r="C147" s="219" t="s">
        <v>142</v>
      </c>
      <c r="D147" s="219" t="s">
        <v>138</v>
      </c>
      <c r="E147" s="220" t="s">
        <v>156</v>
      </c>
      <c r="F147" s="221" t="s">
        <v>157</v>
      </c>
      <c r="G147" s="222" t="s">
        <v>141</v>
      </c>
      <c r="H147" s="223">
        <v>5</v>
      </c>
      <c r="I147" s="224"/>
      <c r="J147" s="223">
        <f>ROUND(I147*H147,2)</f>
        <v>0</v>
      </c>
      <c r="K147" s="225"/>
      <c r="L147" s="44"/>
      <c r="M147" s="226" t="s">
        <v>1</v>
      </c>
      <c r="N147" s="227" t="s">
        <v>39</v>
      </c>
      <c r="O147" s="91"/>
      <c r="P147" s="228">
        <f>O147*H147</f>
        <v>0</v>
      </c>
      <c r="Q147" s="228">
        <v>0.04872</v>
      </c>
      <c r="R147" s="228">
        <f>Q147*H147</f>
        <v>0.24359999999999998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142</v>
      </c>
      <c r="AT147" s="230" t="s">
        <v>138</v>
      </c>
      <c r="AU147" s="230" t="s">
        <v>84</v>
      </c>
      <c r="AY147" s="17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82</v>
      </c>
      <c r="BK147" s="231">
        <f>ROUND(I147*H147,2)</f>
        <v>0</v>
      </c>
      <c r="BL147" s="17" t="s">
        <v>142</v>
      </c>
      <c r="BM147" s="230" t="s">
        <v>158</v>
      </c>
    </row>
    <row r="148" spans="1:51" s="13" customFormat="1" ht="12">
      <c r="A148" s="13"/>
      <c r="B148" s="232"/>
      <c r="C148" s="233"/>
      <c r="D148" s="234" t="s">
        <v>144</v>
      </c>
      <c r="E148" s="235" t="s">
        <v>1</v>
      </c>
      <c r="F148" s="236" t="s">
        <v>159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144</v>
      </c>
      <c r="AU148" s="242" t="s">
        <v>84</v>
      </c>
      <c r="AV148" s="13" t="s">
        <v>82</v>
      </c>
      <c r="AW148" s="13" t="s">
        <v>30</v>
      </c>
      <c r="AX148" s="13" t="s">
        <v>74</v>
      </c>
      <c r="AY148" s="242" t="s">
        <v>135</v>
      </c>
    </row>
    <row r="149" spans="1:51" s="13" customFormat="1" ht="12">
      <c r="A149" s="13"/>
      <c r="B149" s="232"/>
      <c r="C149" s="233"/>
      <c r="D149" s="234" t="s">
        <v>144</v>
      </c>
      <c r="E149" s="235" t="s">
        <v>1</v>
      </c>
      <c r="F149" s="236" t="s">
        <v>160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144</v>
      </c>
      <c r="AU149" s="242" t="s">
        <v>84</v>
      </c>
      <c r="AV149" s="13" t="s">
        <v>82</v>
      </c>
      <c r="AW149" s="13" t="s">
        <v>30</v>
      </c>
      <c r="AX149" s="13" t="s">
        <v>74</v>
      </c>
      <c r="AY149" s="242" t="s">
        <v>135</v>
      </c>
    </row>
    <row r="150" spans="1:51" s="14" customFormat="1" ht="12">
      <c r="A150" s="14"/>
      <c r="B150" s="243"/>
      <c r="C150" s="244"/>
      <c r="D150" s="234" t="s">
        <v>144</v>
      </c>
      <c r="E150" s="245" t="s">
        <v>1</v>
      </c>
      <c r="F150" s="246" t="s">
        <v>161</v>
      </c>
      <c r="G150" s="244"/>
      <c r="H150" s="247">
        <v>5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144</v>
      </c>
      <c r="AU150" s="253" t="s">
        <v>84</v>
      </c>
      <c r="AV150" s="14" t="s">
        <v>84</v>
      </c>
      <c r="AW150" s="14" t="s">
        <v>30</v>
      </c>
      <c r="AX150" s="14" t="s">
        <v>82</v>
      </c>
      <c r="AY150" s="253" t="s">
        <v>135</v>
      </c>
    </row>
    <row r="151" spans="1:65" s="2" customFormat="1" ht="21.75" customHeight="1">
      <c r="A151" s="38"/>
      <c r="B151" s="39"/>
      <c r="C151" s="254" t="s">
        <v>161</v>
      </c>
      <c r="D151" s="254" t="s">
        <v>162</v>
      </c>
      <c r="E151" s="255" t="s">
        <v>163</v>
      </c>
      <c r="F151" s="256" t="s">
        <v>164</v>
      </c>
      <c r="G151" s="257" t="s">
        <v>141</v>
      </c>
      <c r="H151" s="258">
        <v>5</v>
      </c>
      <c r="I151" s="259"/>
      <c r="J151" s="258">
        <f>ROUND(I151*H151,2)</f>
        <v>0</v>
      </c>
      <c r="K151" s="260"/>
      <c r="L151" s="261"/>
      <c r="M151" s="262" t="s">
        <v>1</v>
      </c>
      <c r="N151" s="263" t="s">
        <v>39</v>
      </c>
      <c r="O151" s="91"/>
      <c r="P151" s="228">
        <f>O151*H151</f>
        <v>0</v>
      </c>
      <c r="Q151" s="228">
        <v>0.156</v>
      </c>
      <c r="R151" s="228">
        <f>Q151*H151</f>
        <v>0.78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165</v>
      </c>
      <c r="AT151" s="230" t="s">
        <v>162</v>
      </c>
      <c r="AU151" s="230" t="s">
        <v>84</v>
      </c>
      <c r="AY151" s="17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82</v>
      </c>
      <c r="BK151" s="231">
        <f>ROUND(I151*H151,2)</f>
        <v>0</v>
      </c>
      <c r="BL151" s="17" t="s">
        <v>142</v>
      </c>
      <c r="BM151" s="230" t="s">
        <v>166</v>
      </c>
    </row>
    <row r="152" spans="1:51" s="13" customFormat="1" ht="12">
      <c r="A152" s="13"/>
      <c r="B152" s="232"/>
      <c r="C152" s="233"/>
      <c r="D152" s="234" t="s">
        <v>144</v>
      </c>
      <c r="E152" s="235" t="s">
        <v>1</v>
      </c>
      <c r="F152" s="236" t="s">
        <v>167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144</v>
      </c>
      <c r="AU152" s="242" t="s">
        <v>84</v>
      </c>
      <c r="AV152" s="13" t="s">
        <v>82</v>
      </c>
      <c r="AW152" s="13" t="s">
        <v>30</v>
      </c>
      <c r="AX152" s="13" t="s">
        <v>74</v>
      </c>
      <c r="AY152" s="242" t="s">
        <v>135</v>
      </c>
    </row>
    <row r="153" spans="1:51" s="14" customFormat="1" ht="12">
      <c r="A153" s="14"/>
      <c r="B153" s="243"/>
      <c r="C153" s="244"/>
      <c r="D153" s="234" t="s">
        <v>144</v>
      </c>
      <c r="E153" s="245" t="s">
        <v>1</v>
      </c>
      <c r="F153" s="246" t="s">
        <v>161</v>
      </c>
      <c r="G153" s="244"/>
      <c r="H153" s="247">
        <v>5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144</v>
      </c>
      <c r="AU153" s="253" t="s">
        <v>84</v>
      </c>
      <c r="AV153" s="14" t="s">
        <v>84</v>
      </c>
      <c r="AW153" s="14" t="s">
        <v>30</v>
      </c>
      <c r="AX153" s="14" t="s">
        <v>82</v>
      </c>
      <c r="AY153" s="253" t="s">
        <v>135</v>
      </c>
    </row>
    <row r="154" spans="1:63" s="12" customFormat="1" ht="22.8" customHeight="1">
      <c r="A154" s="12"/>
      <c r="B154" s="203"/>
      <c r="C154" s="204"/>
      <c r="D154" s="205" t="s">
        <v>73</v>
      </c>
      <c r="E154" s="217" t="s">
        <v>168</v>
      </c>
      <c r="F154" s="217" t="s">
        <v>169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SUM(P155:P157)</f>
        <v>0</v>
      </c>
      <c r="Q154" s="211"/>
      <c r="R154" s="212">
        <f>SUM(R155:R157)</f>
        <v>0.4668</v>
      </c>
      <c r="S154" s="211"/>
      <c r="T154" s="213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82</v>
      </c>
      <c r="AT154" s="215" t="s">
        <v>73</v>
      </c>
      <c r="AU154" s="215" t="s">
        <v>82</v>
      </c>
      <c r="AY154" s="214" t="s">
        <v>135</v>
      </c>
      <c r="BK154" s="216">
        <f>SUM(BK155:BK157)</f>
        <v>0</v>
      </c>
    </row>
    <row r="155" spans="1:65" s="2" customFormat="1" ht="24.15" customHeight="1">
      <c r="A155" s="38"/>
      <c r="B155" s="39"/>
      <c r="C155" s="219" t="s">
        <v>168</v>
      </c>
      <c r="D155" s="219" t="s">
        <v>138</v>
      </c>
      <c r="E155" s="220" t="s">
        <v>170</v>
      </c>
      <c r="F155" s="221" t="s">
        <v>171</v>
      </c>
      <c r="G155" s="222" t="s">
        <v>149</v>
      </c>
      <c r="H155" s="223">
        <v>5</v>
      </c>
      <c r="I155" s="224"/>
      <c r="J155" s="223">
        <f>ROUND(I155*H155,2)</f>
        <v>0</v>
      </c>
      <c r="K155" s="225"/>
      <c r="L155" s="44"/>
      <c r="M155" s="226" t="s">
        <v>1</v>
      </c>
      <c r="N155" s="227" t="s">
        <v>39</v>
      </c>
      <c r="O155" s="91"/>
      <c r="P155" s="228">
        <f>O155*H155</f>
        <v>0</v>
      </c>
      <c r="Q155" s="228">
        <v>0.09336</v>
      </c>
      <c r="R155" s="228">
        <f>Q155*H155</f>
        <v>0.4668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142</v>
      </c>
      <c r="AT155" s="230" t="s">
        <v>138</v>
      </c>
      <c r="AU155" s="230" t="s">
        <v>84</v>
      </c>
      <c r="AY155" s="17" t="s">
        <v>135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82</v>
      </c>
      <c r="BK155" s="231">
        <f>ROUND(I155*H155,2)</f>
        <v>0</v>
      </c>
      <c r="BL155" s="17" t="s">
        <v>142</v>
      </c>
      <c r="BM155" s="230" t="s">
        <v>172</v>
      </c>
    </row>
    <row r="156" spans="1:51" s="13" customFormat="1" ht="12">
      <c r="A156" s="13"/>
      <c r="B156" s="232"/>
      <c r="C156" s="233"/>
      <c r="D156" s="234" t="s">
        <v>144</v>
      </c>
      <c r="E156" s="235" t="s">
        <v>1</v>
      </c>
      <c r="F156" s="236" t="s">
        <v>173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144</v>
      </c>
      <c r="AU156" s="242" t="s">
        <v>84</v>
      </c>
      <c r="AV156" s="13" t="s">
        <v>82</v>
      </c>
      <c r="AW156" s="13" t="s">
        <v>30</v>
      </c>
      <c r="AX156" s="13" t="s">
        <v>74</v>
      </c>
      <c r="AY156" s="242" t="s">
        <v>135</v>
      </c>
    </row>
    <row r="157" spans="1:51" s="14" customFormat="1" ht="12">
      <c r="A157" s="14"/>
      <c r="B157" s="243"/>
      <c r="C157" s="244"/>
      <c r="D157" s="234" t="s">
        <v>144</v>
      </c>
      <c r="E157" s="245" t="s">
        <v>1</v>
      </c>
      <c r="F157" s="246" t="s">
        <v>174</v>
      </c>
      <c r="G157" s="244"/>
      <c r="H157" s="247">
        <v>5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144</v>
      </c>
      <c r="AU157" s="253" t="s">
        <v>84</v>
      </c>
      <c r="AV157" s="14" t="s">
        <v>84</v>
      </c>
      <c r="AW157" s="14" t="s">
        <v>30</v>
      </c>
      <c r="AX157" s="14" t="s">
        <v>82</v>
      </c>
      <c r="AY157" s="253" t="s">
        <v>135</v>
      </c>
    </row>
    <row r="158" spans="1:63" s="12" customFormat="1" ht="22.8" customHeight="1">
      <c r="A158" s="12"/>
      <c r="B158" s="203"/>
      <c r="C158" s="204"/>
      <c r="D158" s="205" t="s">
        <v>73</v>
      </c>
      <c r="E158" s="217" t="s">
        <v>165</v>
      </c>
      <c r="F158" s="217" t="s">
        <v>175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1.3167</v>
      </c>
      <c r="S158" s="211"/>
      <c r="T158" s="213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82</v>
      </c>
      <c r="AT158" s="215" t="s">
        <v>73</v>
      </c>
      <c r="AU158" s="215" t="s">
        <v>82</v>
      </c>
      <c r="AY158" s="214" t="s">
        <v>135</v>
      </c>
      <c r="BK158" s="216">
        <f>SUM(BK159:BK160)</f>
        <v>0</v>
      </c>
    </row>
    <row r="159" spans="1:65" s="2" customFormat="1" ht="21.75" customHeight="1">
      <c r="A159" s="38"/>
      <c r="B159" s="39"/>
      <c r="C159" s="219" t="s">
        <v>176</v>
      </c>
      <c r="D159" s="219" t="s">
        <v>138</v>
      </c>
      <c r="E159" s="220" t="s">
        <v>177</v>
      </c>
      <c r="F159" s="221" t="s">
        <v>178</v>
      </c>
      <c r="G159" s="222" t="s">
        <v>141</v>
      </c>
      <c r="H159" s="223">
        <v>5</v>
      </c>
      <c r="I159" s="224"/>
      <c r="J159" s="223">
        <f>ROUND(I159*H159,2)</f>
        <v>0</v>
      </c>
      <c r="K159" s="225"/>
      <c r="L159" s="44"/>
      <c r="M159" s="226" t="s">
        <v>1</v>
      </c>
      <c r="N159" s="227" t="s">
        <v>39</v>
      </c>
      <c r="O159" s="91"/>
      <c r="P159" s="228">
        <f>O159*H159</f>
        <v>0</v>
      </c>
      <c r="Q159" s="228">
        <v>0.21734</v>
      </c>
      <c r="R159" s="228">
        <f>Q159*H159</f>
        <v>1.0867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142</v>
      </c>
      <c r="AT159" s="230" t="s">
        <v>138</v>
      </c>
      <c r="AU159" s="230" t="s">
        <v>84</v>
      </c>
      <c r="AY159" s="17" t="s">
        <v>135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82</v>
      </c>
      <c r="BK159" s="231">
        <f>ROUND(I159*H159,2)</f>
        <v>0</v>
      </c>
      <c r="BL159" s="17" t="s">
        <v>142</v>
      </c>
      <c r="BM159" s="230" t="s">
        <v>179</v>
      </c>
    </row>
    <row r="160" spans="1:65" s="2" customFormat="1" ht="24.15" customHeight="1">
      <c r="A160" s="38"/>
      <c r="B160" s="39"/>
      <c r="C160" s="254" t="s">
        <v>165</v>
      </c>
      <c r="D160" s="254" t="s">
        <v>162</v>
      </c>
      <c r="E160" s="255" t="s">
        <v>180</v>
      </c>
      <c r="F160" s="256" t="s">
        <v>181</v>
      </c>
      <c r="G160" s="257" t="s">
        <v>141</v>
      </c>
      <c r="H160" s="258">
        <v>5</v>
      </c>
      <c r="I160" s="259"/>
      <c r="J160" s="258">
        <f>ROUND(I160*H160,2)</f>
        <v>0</v>
      </c>
      <c r="K160" s="260"/>
      <c r="L160" s="261"/>
      <c r="M160" s="262" t="s">
        <v>1</v>
      </c>
      <c r="N160" s="263" t="s">
        <v>39</v>
      </c>
      <c r="O160" s="91"/>
      <c r="P160" s="228">
        <f>O160*H160</f>
        <v>0</v>
      </c>
      <c r="Q160" s="228">
        <v>0.046</v>
      </c>
      <c r="R160" s="228">
        <f>Q160*H160</f>
        <v>0.22999999999999998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165</v>
      </c>
      <c r="AT160" s="230" t="s">
        <v>162</v>
      </c>
      <c r="AU160" s="230" t="s">
        <v>84</v>
      </c>
      <c r="AY160" s="17" t="s">
        <v>135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82</v>
      </c>
      <c r="BK160" s="231">
        <f>ROUND(I160*H160,2)</f>
        <v>0</v>
      </c>
      <c r="BL160" s="17" t="s">
        <v>142</v>
      </c>
      <c r="BM160" s="230" t="s">
        <v>182</v>
      </c>
    </row>
    <row r="161" spans="1:63" s="12" customFormat="1" ht="22.8" customHeight="1">
      <c r="A161" s="12"/>
      <c r="B161" s="203"/>
      <c r="C161" s="204"/>
      <c r="D161" s="205" t="s">
        <v>73</v>
      </c>
      <c r="E161" s="217" t="s">
        <v>183</v>
      </c>
      <c r="F161" s="217" t="s">
        <v>184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0</v>
      </c>
      <c r="S161" s="211"/>
      <c r="T161" s="213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82</v>
      </c>
      <c r="AT161" s="215" t="s">
        <v>73</v>
      </c>
      <c r="AU161" s="215" t="s">
        <v>82</v>
      </c>
      <c r="AY161" s="214" t="s">
        <v>135</v>
      </c>
      <c r="BK161" s="216">
        <f>SUM(BK162:BK163)</f>
        <v>0</v>
      </c>
    </row>
    <row r="162" spans="1:65" s="2" customFormat="1" ht="24.15" customHeight="1">
      <c r="A162" s="38"/>
      <c r="B162" s="39"/>
      <c r="C162" s="219" t="s">
        <v>185</v>
      </c>
      <c r="D162" s="219" t="s">
        <v>138</v>
      </c>
      <c r="E162" s="220" t="s">
        <v>186</v>
      </c>
      <c r="F162" s="221" t="s">
        <v>187</v>
      </c>
      <c r="G162" s="222" t="s">
        <v>141</v>
      </c>
      <c r="H162" s="223">
        <v>48</v>
      </c>
      <c r="I162" s="224"/>
      <c r="J162" s="223">
        <f>ROUND(I162*H162,2)</f>
        <v>0</v>
      </c>
      <c r="K162" s="225"/>
      <c r="L162" s="44"/>
      <c r="M162" s="226" t="s">
        <v>1</v>
      </c>
      <c r="N162" s="227" t="s">
        <v>39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142</v>
      </c>
      <c r="AT162" s="230" t="s">
        <v>138</v>
      </c>
      <c r="AU162" s="230" t="s">
        <v>84</v>
      </c>
      <c r="AY162" s="17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82</v>
      </c>
      <c r="BK162" s="231">
        <f>ROUND(I162*H162,2)</f>
        <v>0</v>
      </c>
      <c r="BL162" s="17" t="s">
        <v>142</v>
      </c>
      <c r="BM162" s="230" t="s">
        <v>188</v>
      </c>
    </row>
    <row r="163" spans="1:51" s="14" customFormat="1" ht="12">
      <c r="A163" s="14"/>
      <c r="B163" s="243"/>
      <c r="C163" s="244"/>
      <c r="D163" s="234" t="s">
        <v>144</v>
      </c>
      <c r="E163" s="245" t="s">
        <v>1</v>
      </c>
      <c r="F163" s="246" t="s">
        <v>189</v>
      </c>
      <c r="G163" s="244"/>
      <c r="H163" s="247">
        <v>48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144</v>
      </c>
      <c r="AU163" s="253" t="s">
        <v>84</v>
      </c>
      <c r="AV163" s="14" t="s">
        <v>84</v>
      </c>
      <c r="AW163" s="14" t="s">
        <v>30</v>
      </c>
      <c r="AX163" s="14" t="s">
        <v>82</v>
      </c>
      <c r="AY163" s="253" t="s">
        <v>135</v>
      </c>
    </row>
    <row r="164" spans="1:63" s="12" customFormat="1" ht="22.8" customHeight="1">
      <c r="A164" s="12"/>
      <c r="B164" s="203"/>
      <c r="C164" s="204"/>
      <c r="D164" s="205" t="s">
        <v>73</v>
      </c>
      <c r="E164" s="217" t="s">
        <v>190</v>
      </c>
      <c r="F164" s="217" t="s">
        <v>191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SUM(P165:P167)</f>
        <v>0</v>
      </c>
      <c r="Q164" s="211"/>
      <c r="R164" s="212">
        <f>SUM(R165:R167)</f>
        <v>0.005719999999999999</v>
      </c>
      <c r="S164" s="211"/>
      <c r="T164" s="213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82</v>
      </c>
      <c r="AT164" s="215" t="s">
        <v>73</v>
      </c>
      <c r="AU164" s="215" t="s">
        <v>82</v>
      </c>
      <c r="AY164" s="214" t="s">
        <v>135</v>
      </c>
      <c r="BK164" s="216">
        <f>SUM(BK165:BK167)</f>
        <v>0</v>
      </c>
    </row>
    <row r="165" spans="1:65" s="2" customFormat="1" ht="33" customHeight="1">
      <c r="A165" s="38"/>
      <c r="B165" s="39"/>
      <c r="C165" s="219" t="s">
        <v>192</v>
      </c>
      <c r="D165" s="219" t="s">
        <v>138</v>
      </c>
      <c r="E165" s="220" t="s">
        <v>193</v>
      </c>
      <c r="F165" s="221" t="s">
        <v>194</v>
      </c>
      <c r="G165" s="222" t="s">
        <v>149</v>
      </c>
      <c r="H165" s="223">
        <v>44</v>
      </c>
      <c r="I165" s="224"/>
      <c r="J165" s="223">
        <f>ROUND(I165*H165,2)</f>
        <v>0</v>
      </c>
      <c r="K165" s="225"/>
      <c r="L165" s="44"/>
      <c r="M165" s="226" t="s">
        <v>1</v>
      </c>
      <c r="N165" s="227" t="s">
        <v>39</v>
      </c>
      <c r="O165" s="91"/>
      <c r="P165" s="228">
        <f>O165*H165</f>
        <v>0</v>
      </c>
      <c r="Q165" s="228">
        <v>0.00013</v>
      </c>
      <c r="R165" s="228">
        <f>Q165*H165</f>
        <v>0.005719999999999999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142</v>
      </c>
      <c r="AT165" s="230" t="s">
        <v>138</v>
      </c>
      <c r="AU165" s="230" t="s">
        <v>84</v>
      </c>
      <c r="AY165" s="17" t="s">
        <v>135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82</v>
      </c>
      <c r="BK165" s="231">
        <f>ROUND(I165*H165,2)</f>
        <v>0</v>
      </c>
      <c r="BL165" s="17" t="s">
        <v>142</v>
      </c>
      <c r="BM165" s="230" t="s">
        <v>195</v>
      </c>
    </row>
    <row r="166" spans="1:51" s="13" customFormat="1" ht="12">
      <c r="A166" s="13"/>
      <c r="B166" s="232"/>
      <c r="C166" s="233"/>
      <c r="D166" s="234" t="s">
        <v>144</v>
      </c>
      <c r="E166" s="235" t="s">
        <v>1</v>
      </c>
      <c r="F166" s="236" t="s">
        <v>196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144</v>
      </c>
      <c r="AU166" s="242" t="s">
        <v>84</v>
      </c>
      <c r="AV166" s="13" t="s">
        <v>82</v>
      </c>
      <c r="AW166" s="13" t="s">
        <v>30</v>
      </c>
      <c r="AX166" s="13" t="s">
        <v>74</v>
      </c>
      <c r="AY166" s="242" t="s">
        <v>135</v>
      </c>
    </row>
    <row r="167" spans="1:51" s="14" customFormat="1" ht="12">
      <c r="A167" s="14"/>
      <c r="B167" s="243"/>
      <c r="C167" s="244"/>
      <c r="D167" s="234" t="s">
        <v>144</v>
      </c>
      <c r="E167" s="245" t="s">
        <v>1</v>
      </c>
      <c r="F167" s="246" t="s">
        <v>197</v>
      </c>
      <c r="G167" s="244"/>
      <c r="H167" s="247">
        <v>44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144</v>
      </c>
      <c r="AU167" s="253" t="s">
        <v>84</v>
      </c>
      <c r="AV167" s="14" t="s">
        <v>84</v>
      </c>
      <c r="AW167" s="14" t="s">
        <v>30</v>
      </c>
      <c r="AX167" s="14" t="s">
        <v>82</v>
      </c>
      <c r="AY167" s="253" t="s">
        <v>135</v>
      </c>
    </row>
    <row r="168" spans="1:63" s="12" customFormat="1" ht="22.8" customHeight="1">
      <c r="A168" s="12"/>
      <c r="B168" s="203"/>
      <c r="C168" s="204"/>
      <c r="D168" s="205" t="s">
        <v>73</v>
      </c>
      <c r="E168" s="217" t="s">
        <v>198</v>
      </c>
      <c r="F168" s="217" t="s">
        <v>199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82</v>
      </c>
      <c r="AT168" s="215" t="s">
        <v>73</v>
      </c>
      <c r="AU168" s="215" t="s">
        <v>82</v>
      </c>
      <c r="AY168" s="214" t="s">
        <v>135</v>
      </c>
      <c r="BK168" s="216">
        <f>BK169</f>
        <v>0</v>
      </c>
    </row>
    <row r="169" spans="1:65" s="2" customFormat="1" ht="16.5" customHeight="1">
      <c r="A169" s="38"/>
      <c r="B169" s="39"/>
      <c r="C169" s="219" t="s">
        <v>200</v>
      </c>
      <c r="D169" s="219" t="s">
        <v>138</v>
      </c>
      <c r="E169" s="220" t="s">
        <v>201</v>
      </c>
      <c r="F169" s="221" t="s">
        <v>202</v>
      </c>
      <c r="G169" s="222" t="s">
        <v>203</v>
      </c>
      <c r="H169" s="223">
        <v>1</v>
      </c>
      <c r="I169" s="224"/>
      <c r="J169" s="223">
        <f>ROUND(I169*H169,2)</f>
        <v>0</v>
      </c>
      <c r="K169" s="225"/>
      <c r="L169" s="44"/>
      <c r="M169" s="226" t="s">
        <v>1</v>
      </c>
      <c r="N169" s="227" t="s">
        <v>39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142</v>
      </c>
      <c r="AT169" s="230" t="s">
        <v>138</v>
      </c>
      <c r="AU169" s="230" t="s">
        <v>84</v>
      </c>
      <c r="AY169" s="17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82</v>
      </c>
      <c r="BK169" s="231">
        <f>ROUND(I169*H169,2)</f>
        <v>0</v>
      </c>
      <c r="BL169" s="17" t="s">
        <v>142</v>
      </c>
      <c r="BM169" s="230" t="s">
        <v>204</v>
      </c>
    </row>
    <row r="170" spans="1:63" s="12" customFormat="1" ht="22.8" customHeight="1">
      <c r="A170" s="12"/>
      <c r="B170" s="203"/>
      <c r="C170" s="204"/>
      <c r="D170" s="205" t="s">
        <v>73</v>
      </c>
      <c r="E170" s="217" t="s">
        <v>205</v>
      </c>
      <c r="F170" s="217" t="s">
        <v>206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SUM(P171:P174)</f>
        <v>0</v>
      </c>
      <c r="Q170" s="211"/>
      <c r="R170" s="212">
        <f>SUM(R171:R174)</f>
        <v>0</v>
      </c>
      <c r="S170" s="211"/>
      <c r="T170" s="213">
        <f>SUM(T171:T174)</f>
        <v>2.4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82</v>
      </c>
      <c r="AT170" s="215" t="s">
        <v>73</v>
      </c>
      <c r="AU170" s="215" t="s">
        <v>82</v>
      </c>
      <c r="AY170" s="214" t="s">
        <v>135</v>
      </c>
      <c r="BK170" s="216">
        <f>SUM(BK171:BK174)</f>
        <v>0</v>
      </c>
    </row>
    <row r="171" spans="1:65" s="2" customFormat="1" ht="24.15" customHeight="1">
      <c r="A171" s="38"/>
      <c r="B171" s="39"/>
      <c r="C171" s="219" t="s">
        <v>207</v>
      </c>
      <c r="D171" s="219" t="s">
        <v>138</v>
      </c>
      <c r="E171" s="220" t="s">
        <v>208</v>
      </c>
      <c r="F171" s="221" t="s">
        <v>209</v>
      </c>
      <c r="G171" s="222" t="s">
        <v>141</v>
      </c>
      <c r="H171" s="223">
        <v>5</v>
      </c>
      <c r="I171" s="224"/>
      <c r="J171" s="223">
        <f>ROUND(I171*H171,2)</f>
        <v>0</v>
      </c>
      <c r="K171" s="225"/>
      <c r="L171" s="44"/>
      <c r="M171" s="226" t="s">
        <v>1</v>
      </c>
      <c r="N171" s="227" t="s">
        <v>39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0.48</v>
      </c>
      <c r="T171" s="229">
        <f>S171*H171</f>
        <v>2.4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142</v>
      </c>
      <c r="AT171" s="230" t="s">
        <v>138</v>
      </c>
      <c r="AU171" s="230" t="s">
        <v>84</v>
      </c>
      <c r="AY171" s="17" t="s">
        <v>135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82</v>
      </c>
      <c r="BK171" s="231">
        <f>ROUND(I171*H171,2)</f>
        <v>0</v>
      </c>
      <c r="BL171" s="17" t="s">
        <v>142</v>
      </c>
      <c r="BM171" s="230" t="s">
        <v>210</v>
      </c>
    </row>
    <row r="172" spans="1:51" s="13" customFormat="1" ht="12">
      <c r="A172" s="13"/>
      <c r="B172" s="232"/>
      <c r="C172" s="233"/>
      <c r="D172" s="234" t="s">
        <v>144</v>
      </c>
      <c r="E172" s="235" t="s">
        <v>1</v>
      </c>
      <c r="F172" s="236" t="s">
        <v>211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144</v>
      </c>
      <c r="AU172" s="242" t="s">
        <v>84</v>
      </c>
      <c r="AV172" s="13" t="s">
        <v>82</v>
      </c>
      <c r="AW172" s="13" t="s">
        <v>30</v>
      </c>
      <c r="AX172" s="13" t="s">
        <v>74</v>
      </c>
      <c r="AY172" s="242" t="s">
        <v>135</v>
      </c>
    </row>
    <row r="173" spans="1:51" s="13" customFormat="1" ht="12">
      <c r="A173" s="13"/>
      <c r="B173" s="232"/>
      <c r="C173" s="233"/>
      <c r="D173" s="234" t="s">
        <v>144</v>
      </c>
      <c r="E173" s="235" t="s">
        <v>1</v>
      </c>
      <c r="F173" s="236" t="s">
        <v>212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144</v>
      </c>
      <c r="AU173" s="242" t="s">
        <v>84</v>
      </c>
      <c r="AV173" s="13" t="s">
        <v>82</v>
      </c>
      <c r="AW173" s="13" t="s">
        <v>30</v>
      </c>
      <c r="AX173" s="13" t="s">
        <v>74</v>
      </c>
      <c r="AY173" s="242" t="s">
        <v>135</v>
      </c>
    </row>
    <row r="174" spans="1:51" s="14" customFormat="1" ht="12">
      <c r="A174" s="14"/>
      <c r="B174" s="243"/>
      <c r="C174" s="244"/>
      <c r="D174" s="234" t="s">
        <v>144</v>
      </c>
      <c r="E174" s="245" t="s">
        <v>1</v>
      </c>
      <c r="F174" s="246" t="s">
        <v>161</v>
      </c>
      <c r="G174" s="244"/>
      <c r="H174" s="247">
        <v>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144</v>
      </c>
      <c r="AU174" s="253" t="s">
        <v>84</v>
      </c>
      <c r="AV174" s="14" t="s">
        <v>84</v>
      </c>
      <c r="AW174" s="14" t="s">
        <v>30</v>
      </c>
      <c r="AX174" s="14" t="s">
        <v>82</v>
      </c>
      <c r="AY174" s="253" t="s">
        <v>135</v>
      </c>
    </row>
    <row r="175" spans="1:63" s="12" customFormat="1" ht="22.8" customHeight="1">
      <c r="A175" s="12"/>
      <c r="B175" s="203"/>
      <c r="C175" s="204"/>
      <c r="D175" s="205" t="s">
        <v>73</v>
      </c>
      <c r="E175" s="217" t="s">
        <v>213</v>
      </c>
      <c r="F175" s="217" t="s">
        <v>214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SUM(P176:P184)</f>
        <v>0</v>
      </c>
      <c r="Q175" s="211"/>
      <c r="R175" s="212">
        <f>SUM(R176:R184)</f>
        <v>0.007800499999999999</v>
      </c>
      <c r="S175" s="211"/>
      <c r="T175" s="213">
        <f>SUM(T176:T184)</f>
        <v>0.43905000000000005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82</v>
      </c>
      <c r="AT175" s="215" t="s">
        <v>73</v>
      </c>
      <c r="AU175" s="215" t="s">
        <v>82</v>
      </c>
      <c r="AY175" s="214" t="s">
        <v>135</v>
      </c>
      <c r="BK175" s="216">
        <f>SUM(BK176:BK184)</f>
        <v>0</v>
      </c>
    </row>
    <row r="176" spans="1:65" s="2" customFormat="1" ht="24.15" customHeight="1">
      <c r="A176" s="38"/>
      <c r="B176" s="39"/>
      <c r="C176" s="219" t="s">
        <v>215</v>
      </c>
      <c r="D176" s="219" t="s">
        <v>138</v>
      </c>
      <c r="E176" s="220" t="s">
        <v>216</v>
      </c>
      <c r="F176" s="221" t="s">
        <v>217</v>
      </c>
      <c r="G176" s="222" t="s">
        <v>141</v>
      </c>
      <c r="H176" s="223">
        <v>5</v>
      </c>
      <c r="I176" s="224"/>
      <c r="J176" s="223">
        <f>ROUND(I176*H176,2)</f>
        <v>0</v>
      </c>
      <c r="K176" s="225"/>
      <c r="L176" s="44"/>
      <c r="M176" s="226" t="s">
        <v>1</v>
      </c>
      <c r="N176" s="227" t="s">
        <v>39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0.054</v>
      </c>
      <c r="T176" s="229">
        <f>S176*H176</f>
        <v>0.27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142</v>
      </c>
      <c r="AT176" s="230" t="s">
        <v>138</v>
      </c>
      <c r="AU176" s="230" t="s">
        <v>84</v>
      </c>
      <c r="AY176" s="17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82</v>
      </c>
      <c r="BK176" s="231">
        <f>ROUND(I176*H176,2)</f>
        <v>0</v>
      </c>
      <c r="BL176" s="17" t="s">
        <v>142</v>
      </c>
      <c r="BM176" s="230" t="s">
        <v>218</v>
      </c>
    </row>
    <row r="177" spans="1:51" s="13" customFormat="1" ht="12">
      <c r="A177" s="13"/>
      <c r="B177" s="232"/>
      <c r="C177" s="233"/>
      <c r="D177" s="234" t="s">
        <v>144</v>
      </c>
      <c r="E177" s="235" t="s">
        <v>1</v>
      </c>
      <c r="F177" s="236" t="s">
        <v>219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144</v>
      </c>
      <c r="AU177" s="242" t="s">
        <v>84</v>
      </c>
      <c r="AV177" s="13" t="s">
        <v>82</v>
      </c>
      <c r="AW177" s="13" t="s">
        <v>30</v>
      </c>
      <c r="AX177" s="13" t="s">
        <v>74</v>
      </c>
      <c r="AY177" s="242" t="s">
        <v>135</v>
      </c>
    </row>
    <row r="178" spans="1:51" s="14" customFormat="1" ht="12">
      <c r="A178" s="14"/>
      <c r="B178" s="243"/>
      <c r="C178" s="244"/>
      <c r="D178" s="234" t="s">
        <v>144</v>
      </c>
      <c r="E178" s="245" t="s">
        <v>1</v>
      </c>
      <c r="F178" s="246" t="s">
        <v>161</v>
      </c>
      <c r="G178" s="244"/>
      <c r="H178" s="247">
        <v>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144</v>
      </c>
      <c r="AU178" s="253" t="s">
        <v>84</v>
      </c>
      <c r="AV178" s="14" t="s">
        <v>84</v>
      </c>
      <c r="AW178" s="14" t="s">
        <v>30</v>
      </c>
      <c r="AX178" s="14" t="s">
        <v>82</v>
      </c>
      <c r="AY178" s="253" t="s">
        <v>135</v>
      </c>
    </row>
    <row r="179" spans="1:65" s="2" customFormat="1" ht="24.15" customHeight="1">
      <c r="A179" s="38"/>
      <c r="B179" s="39"/>
      <c r="C179" s="219" t="s">
        <v>220</v>
      </c>
      <c r="D179" s="219" t="s">
        <v>138</v>
      </c>
      <c r="E179" s="220" t="s">
        <v>221</v>
      </c>
      <c r="F179" s="221" t="s">
        <v>222</v>
      </c>
      <c r="G179" s="222" t="s">
        <v>223</v>
      </c>
      <c r="H179" s="223">
        <v>2.3</v>
      </c>
      <c r="I179" s="224"/>
      <c r="J179" s="223">
        <f>ROUND(I179*H179,2)</f>
        <v>0</v>
      </c>
      <c r="K179" s="225"/>
      <c r="L179" s="44"/>
      <c r="M179" s="226" t="s">
        <v>1</v>
      </c>
      <c r="N179" s="227" t="s">
        <v>39</v>
      </c>
      <c r="O179" s="91"/>
      <c r="P179" s="228">
        <f>O179*H179</f>
        <v>0</v>
      </c>
      <c r="Q179" s="228">
        <v>0.00316</v>
      </c>
      <c r="R179" s="228">
        <f>Q179*H179</f>
        <v>0.007267999999999999</v>
      </c>
      <c r="S179" s="228">
        <v>0.069</v>
      </c>
      <c r="T179" s="229">
        <f>S179*H179</f>
        <v>0.1587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142</v>
      </c>
      <c r="AT179" s="230" t="s">
        <v>138</v>
      </c>
      <c r="AU179" s="230" t="s">
        <v>84</v>
      </c>
      <c r="AY179" s="17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82</v>
      </c>
      <c r="BK179" s="231">
        <f>ROUND(I179*H179,2)</f>
        <v>0</v>
      </c>
      <c r="BL179" s="17" t="s">
        <v>142</v>
      </c>
      <c r="BM179" s="230" t="s">
        <v>224</v>
      </c>
    </row>
    <row r="180" spans="1:51" s="13" customFormat="1" ht="12">
      <c r="A180" s="13"/>
      <c r="B180" s="232"/>
      <c r="C180" s="233"/>
      <c r="D180" s="234" t="s">
        <v>144</v>
      </c>
      <c r="E180" s="235" t="s">
        <v>1</v>
      </c>
      <c r="F180" s="236" t="s">
        <v>225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144</v>
      </c>
      <c r="AU180" s="242" t="s">
        <v>84</v>
      </c>
      <c r="AV180" s="13" t="s">
        <v>82</v>
      </c>
      <c r="AW180" s="13" t="s">
        <v>30</v>
      </c>
      <c r="AX180" s="13" t="s">
        <v>74</v>
      </c>
      <c r="AY180" s="242" t="s">
        <v>135</v>
      </c>
    </row>
    <row r="181" spans="1:51" s="14" customFormat="1" ht="12">
      <c r="A181" s="14"/>
      <c r="B181" s="243"/>
      <c r="C181" s="244"/>
      <c r="D181" s="234" t="s">
        <v>144</v>
      </c>
      <c r="E181" s="245" t="s">
        <v>1</v>
      </c>
      <c r="F181" s="246" t="s">
        <v>226</v>
      </c>
      <c r="G181" s="244"/>
      <c r="H181" s="247">
        <v>2.3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144</v>
      </c>
      <c r="AU181" s="253" t="s">
        <v>84</v>
      </c>
      <c r="AV181" s="14" t="s">
        <v>84</v>
      </c>
      <c r="AW181" s="14" t="s">
        <v>30</v>
      </c>
      <c r="AX181" s="14" t="s">
        <v>82</v>
      </c>
      <c r="AY181" s="253" t="s">
        <v>135</v>
      </c>
    </row>
    <row r="182" spans="1:65" s="2" customFormat="1" ht="24.15" customHeight="1">
      <c r="A182" s="38"/>
      <c r="B182" s="39"/>
      <c r="C182" s="219" t="s">
        <v>8</v>
      </c>
      <c r="D182" s="219" t="s">
        <v>138</v>
      </c>
      <c r="E182" s="220" t="s">
        <v>227</v>
      </c>
      <c r="F182" s="221" t="s">
        <v>228</v>
      </c>
      <c r="G182" s="222" t="s">
        <v>223</v>
      </c>
      <c r="H182" s="223">
        <v>0.15</v>
      </c>
      <c r="I182" s="224"/>
      <c r="J182" s="223">
        <f>ROUND(I182*H182,2)</f>
        <v>0</v>
      </c>
      <c r="K182" s="225"/>
      <c r="L182" s="44"/>
      <c r="M182" s="226" t="s">
        <v>1</v>
      </c>
      <c r="N182" s="227" t="s">
        <v>39</v>
      </c>
      <c r="O182" s="91"/>
      <c r="P182" s="228">
        <f>O182*H182</f>
        <v>0</v>
      </c>
      <c r="Q182" s="228">
        <v>0.00355</v>
      </c>
      <c r="R182" s="228">
        <f>Q182*H182</f>
        <v>0.0005325</v>
      </c>
      <c r="S182" s="228">
        <v>0.069</v>
      </c>
      <c r="T182" s="229">
        <f>S182*H182</f>
        <v>0.01035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142</v>
      </c>
      <c r="AT182" s="230" t="s">
        <v>138</v>
      </c>
      <c r="AU182" s="230" t="s">
        <v>84</v>
      </c>
      <c r="AY182" s="17" t="s">
        <v>135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82</v>
      </c>
      <c r="BK182" s="231">
        <f>ROUND(I182*H182,2)</f>
        <v>0</v>
      </c>
      <c r="BL182" s="17" t="s">
        <v>142</v>
      </c>
      <c r="BM182" s="230" t="s">
        <v>229</v>
      </c>
    </row>
    <row r="183" spans="1:51" s="13" customFormat="1" ht="12">
      <c r="A183" s="13"/>
      <c r="B183" s="232"/>
      <c r="C183" s="233"/>
      <c r="D183" s="234" t="s">
        <v>144</v>
      </c>
      <c r="E183" s="235" t="s">
        <v>1</v>
      </c>
      <c r="F183" s="236" t="s">
        <v>230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144</v>
      </c>
      <c r="AU183" s="242" t="s">
        <v>84</v>
      </c>
      <c r="AV183" s="13" t="s">
        <v>82</v>
      </c>
      <c r="AW183" s="13" t="s">
        <v>30</v>
      </c>
      <c r="AX183" s="13" t="s">
        <v>74</v>
      </c>
      <c r="AY183" s="242" t="s">
        <v>135</v>
      </c>
    </row>
    <row r="184" spans="1:51" s="14" customFormat="1" ht="12">
      <c r="A184" s="14"/>
      <c r="B184" s="243"/>
      <c r="C184" s="244"/>
      <c r="D184" s="234" t="s">
        <v>144</v>
      </c>
      <c r="E184" s="245" t="s">
        <v>1</v>
      </c>
      <c r="F184" s="246" t="s">
        <v>231</v>
      </c>
      <c r="G184" s="244"/>
      <c r="H184" s="247">
        <v>0.15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144</v>
      </c>
      <c r="AU184" s="253" t="s">
        <v>84</v>
      </c>
      <c r="AV184" s="14" t="s">
        <v>84</v>
      </c>
      <c r="AW184" s="14" t="s">
        <v>30</v>
      </c>
      <c r="AX184" s="14" t="s">
        <v>82</v>
      </c>
      <c r="AY184" s="253" t="s">
        <v>135</v>
      </c>
    </row>
    <row r="185" spans="1:63" s="12" customFormat="1" ht="22.8" customHeight="1">
      <c r="A185" s="12"/>
      <c r="B185" s="203"/>
      <c r="C185" s="204"/>
      <c r="D185" s="205" t="s">
        <v>73</v>
      </c>
      <c r="E185" s="217" t="s">
        <v>232</v>
      </c>
      <c r="F185" s="217" t="s">
        <v>233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SUM(P186:P191)</f>
        <v>0</v>
      </c>
      <c r="Q185" s="211"/>
      <c r="R185" s="212">
        <f>SUM(R186:R191)</f>
        <v>0</v>
      </c>
      <c r="S185" s="211"/>
      <c r="T185" s="213">
        <f>SUM(T186:T191)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82</v>
      </c>
      <c r="AT185" s="215" t="s">
        <v>73</v>
      </c>
      <c r="AU185" s="215" t="s">
        <v>82</v>
      </c>
      <c r="AY185" s="214" t="s">
        <v>135</v>
      </c>
      <c r="BK185" s="216">
        <f>SUM(BK186:BK191)</f>
        <v>0</v>
      </c>
    </row>
    <row r="186" spans="1:65" s="2" customFormat="1" ht="33" customHeight="1">
      <c r="A186" s="38"/>
      <c r="B186" s="39"/>
      <c r="C186" s="219" t="s">
        <v>234</v>
      </c>
      <c r="D186" s="219" t="s">
        <v>138</v>
      </c>
      <c r="E186" s="220" t="s">
        <v>235</v>
      </c>
      <c r="F186" s="221" t="s">
        <v>236</v>
      </c>
      <c r="G186" s="222" t="s">
        <v>237</v>
      </c>
      <c r="H186" s="223">
        <v>3.62</v>
      </c>
      <c r="I186" s="224"/>
      <c r="J186" s="223">
        <f>ROUND(I186*H186,2)</f>
        <v>0</v>
      </c>
      <c r="K186" s="225"/>
      <c r="L186" s="44"/>
      <c r="M186" s="226" t="s">
        <v>1</v>
      </c>
      <c r="N186" s="227" t="s">
        <v>39</v>
      </c>
      <c r="O186" s="91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142</v>
      </c>
      <c r="AT186" s="230" t="s">
        <v>138</v>
      </c>
      <c r="AU186" s="230" t="s">
        <v>84</v>
      </c>
      <c r="AY186" s="17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82</v>
      </c>
      <c r="BK186" s="231">
        <f>ROUND(I186*H186,2)</f>
        <v>0</v>
      </c>
      <c r="BL186" s="17" t="s">
        <v>142</v>
      </c>
      <c r="BM186" s="230" t="s">
        <v>238</v>
      </c>
    </row>
    <row r="187" spans="1:65" s="2" customFormat="1" ht="24.15" customHeight="1">
      <c r="A187" s="38"/>
      <c r="B187" s="39"/>
      <c r="C187" s="219" t="s">
        <v>239</v>
      </c>
      <c r="D187" s="219" t="s">
        <v>138</v>
      </c>
      <c r="E187" s="220" t="s">
        <v>240</v>
      </c>
      <c r="F187" s="221" t="s">
        <v>241</v>
      </c>
      <c r="G187" s="222" t="s">
        <v>237</v>
      </c>
      <c r="H187" s="223">
        <v>3.62</v>
      </c>
      <c r="I187" s="224"/>
      <c r="J187" s="223">
        <f>ROUND(I187*H187,2)</f>
        <v>0</v>
      </c>
      <c r="K187" s="225"/>
      <c r="L187" s="44"/>
      <c r="M187" s="226" t="s">
        <v>1</v>
      </c>
      <c r="N187" s="227" t="s">
        <v>39</v>
      </c>
      <c r="O187" s="91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142</v>
      </c>
      <c r="AT187" s="230" t="s">
        <v>138</v>
      </c>
      <c r="AU187" s="230" t="s">
        <v>84</v>
      </c>
      <c r="AY187" s="17" t="s">
        <v>135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82</v>
      </c>
      <c r="BK187" s="231">
        <f>ROUND(I187*H187,2)</f>
        <v>0</v>
      </c>
      <c r="BL187" s="17" t="s">
        <v>142</v>
      </c>
      <c r="BM187" s="230" t="s">
        <v>242</v>
      </c>
    </row>
    <row r="188" spans="1:65" s="2" customFormat="1" ht="24.15" customHeight="1">
      <c r="A188" s="38"/>
      <c r="B188" s="39"/>
      <c r="C188" s="219" t="s">
        <v>243</v>
      </c>
      <c r="D188" s="219" t="s">
        <v>138</v>
      </c>
      <c r="E188" s="220" t="s">
        <v>244</v>
      </c>
      <c r="F188" s="221" t="s">
        <v>245</v>
      </c>
      <c r="G188" s="222" t="s">
        <v>237</v>
      </c>
      <c r="H188" s="223">
        <v>123.08</v>
      </c>
      <c r="I188" s="224"/>
      <c r="J188" s="223">
        <f>ROUND(I188*H188,2)</f>
        <v>0</v>
      </c>
      <c r="K188" s="225"/>
      <c r="L188" s="44"/>
      <c r="M188" s="226" t="s">
        <v>1</v>
      </c>
      <c r="N188" s="227" t="s">
        <v>39</v>
      </c>
      <c r="O188" s="91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142</v>
      </c>
      <c r="AT188" s="230" t="s">
        <v>138</v>
      </c>
      <c r="AU188" s="230" t="s">
        <v>84</v>
      </c>
      <c r="AY188" s="17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82</v>
      </c>
      <c r="BK188" s="231">
        <f>ROUND(I188*H188,2)</f>
        <v>0</v>
      </c>
      <c r="BL188" s="17" t="s">
        <v>142</v>
      </c>
      <c r="BM188" s="230" t="s">
        <v>246</v>
      </c>
    </row>
    <row r="189" spans="1:51" s="13" customFormat="1" ht="12">
      <c r="A189" s="13"/>
      <c r="B189" s="232"/>
      <c r="C189" s="233"/>
      <c r="D189" s="234" t="s">
        <v>144</v>
      </c>
      <c r="E189" s="235" t="s">
        <v>1</v>
      </c>
      <c r="F189" s="236" t="s">
        <v>247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144</v>
      </c>
      <c r="AU189" s="242" t="s">
        <v>84</v>
      </c>
      <c r="AV189" s="13" t="s">
        <v>82</v>
      </c>
      <c r="AW189" s="13" t="s">
        <v>30</v>
      </c>
      <c r="AX189" s="13" t="s">
        <v>74</v>
      </c>
      <c r="AY189" s="242" t="s">
        <v>135</v>
      </c>
    </row>
    <row r="190" spans="1:51" s="14" customFormat="1" ht="12">
      <c r="A190" s="14"/>
      <c r="B190" s="243"/>
      <c r="C190" s="244"/>
      <c r="D190" s="234" t="s">
        <v>144</v>
      </c>
      <c r="E190" s="245" t="s">
        <v>1</v>
      </c>
      <c r="F190" s="246" t="s">
        <v>248</v>
      </c>
      <c r="G190" s="244"/>
      <c r="H190" s="247">
        <v>123.08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144</v>
      </c>
      <c r="AU190" s="253" t="s">
        <v>84</v>
      </c>
      <c r="AV190" s="14" t="s">
        <v>84</v>
      </c>
      <c r="AW190" s="14" t="s">
        <v>30</v>
      </c>
      <c r="AX190" s="14" t="s">
        <v>82</v>
      </c>
      <c r="AY190" s="253" t="s">
        <v>135</v>
      </c>
    </row>
    <row r="191" spans="1:65" s="2" customFormat="1" ht="33" customHeight="1">
      <c r="A191" s="38"/>
      <c r="B191" s="39"/>
      <c r="C191" s="219" t="s">
        <v>249</v>
      </c>
      <c r="D191" s="219" t="s">
        <v>138</v>
      </c>
      <c r="E191" s="220" t="s">
        <v>250</v>
      </c>
      <c r="F191" s="221" t="s">
        <v>251</v>
      </c>
      <c r="G191" s="222" t="s">
        <v>237</v>
      </c>
      <c r="H191" s="223">
        <v>3.62</v>
      </c>
      <c r="I191" s="224"/>
      <c r="J191" s="223">
        <f>ROUND(I191*H191,2)</f>
        <v>0</v>
      </c>
      <c r="K191" s="225"/>
      <c r="L191" s="44"/>
      <c r="M191" s="226" t="s">
        <v>1</v>
      </c>
      <c r="N191" s="227" t="s">
        <v>39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142</v>
      </c>
      <c r="AT191" s="230" t="s">
        <v>138</v>
      </c>
      <c r="AU191" s="230" t="s">
        <v>84</v>
      </c>
      <c r="AY191" s="17" t="s">
        <v>135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82</v>
      </c>
      <c r="BK191" s="231">
        <f>ROUND(I191*H191,2)</f>
        <v>0</v>
      </c>
      <c r="BL191" s="17" t="s">
        <v>142</v>
      </c>
      <c r="BM191" s="230" t="s">
        <v>252</v>
      </c>
    </row>
    <row r="192" spans="1:63" s="12" customFormat="1" ht="22.8" customHeight="1">
      <c r="A192" s="12"/>
      <c r="B192" s="203"/>
      <c r="C192" s="204"/>
      <c r="D192" s="205" t="s">
        <v>73</v>
      </c>
      <c r="E192" s="217" t="s">
        <v>253</v>
      </c>
      <c r="F192" s="217" t="s">
        <v>254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82</v>
      </c>
      <c r="AT192" s="215" t="s">
        <v>73</v>
      </c>
      <c r="AU192" s="215" t="s">
        <v>82</v>
      </c>
      <c r="AY192" s="214" t="s">
        <v>135</v>
      </c>
      <c r="BK192" s="216">
        <f>BK193</f>
        <v>0</v>
      </c>
    </row>
    <row r="193" spans="1:65" s="2" customFormat="1" ht="16.5" customHeight="1">
      <c r="A193" s="38"/>
      <c r="B193" s="39"/>
      <c r="C193" s="219" t="s">
        <v>255</v>
      </c>
      <c r="D193" s="219" t="s">
        <v>138</v>
      </c>
      <c r="E193" s="220" t="s">
        <v>256</v>
      </c>
      <c r="F193" s="221" t="s">
        <v>257</v>
      </c>
      <c r="G193" s="222" t="s">
        <v>237</v>
      </c>
      <c r="H193" s="223">
        <v>3.41</v>
      </c>
      <c r="I193" s="224"/>
      <c r="J193" s="223">
        <f>ROUND(I193*H193,2)</f>
        <v>0</v>
      </c>
      <c r="K193" s="225"/>
      <c r="L193" s="44"/>
      <c r="M193" s="226" t="s">
        <v>1</v>
      </c>
      <c r="N193" s="227" t="s">
        <v>39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142</v>
      </c>
      <c r="AT193" s="230" t="s">
        <v>138</v>
      </c>
      <c r="AU193" s="230" t="s">
        <v>84</v>
      </c>
      <c r="AY193" s="17" t="s">
        <v>135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82</v>
      </c>
      <c r="BK193" s="231">
        <f>ROUND(I193*H193,2)</f>
        <v>0</v>
      </c>
      <c r="BL193" s="17" t="s">
        <v>142</v>
      </c>
      <c r="BM193" s="230" t="s">
        <v>258</v>
      </c>
    </row>
    <row r="194" spans="1:63" s="12" customFormat="1" ht="22.8" customHeight="1">
      <c r="A194" s="12"/>
      <c r="B194" s="203"/>
      <c r="C194" s="204"/>
      <c r="D194" s="205" t="s">
        <v>73</v>
      </c>
      <c r="E194" s="217" t="s">
        <v>259</v>
      </c>
      <c r="F194" s="217" t="s">
        <v>260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SUM(P195:P196)</f>
        <v>0</v>
      </c>
      <c r="Q194" s="211"/>
      <c r="R194" s="212">
        <f>SUM(R195:R196)</f>
        <v>0</v>
      </c>
      <c r="S194" s="211"/>
      <c r="T194" s="213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82</v>
      </c>
      <c r="AT194" s="215" t="s">
        <v>73</v>
      </c>
      <c r="AU194" s="215" t="s">
        <v>82</v>
      </c>
      <c r="AY194" s="214" t="s">
        <v>135</v>
      </c>
      <c r="BK194" s="216">
        <f>SUM(BK195:BK196)</f>
        <v>0</v>
      </c>
    </row>
    <row r="195" spans="1:65" s="2" customFormat="1" ht="37.8" customHeight="1">
      <c r="A195" s="38"/>
      <c r="B195" s="39"/>
      <c r="C195" s="219" t="s">
        <v>7</v>
      </c>
      <c r="D195" s="219" t="s">
        <v>138</v>
      </c>
      <c r="E195" s="220" t="s">
        <v>261</v>
      </c>
      <c r="F195" s="221" t="s">
        <v>262</v>
      </c>
      <c r="G195" s="222" t="s">
        <v>263</v>
      </c>
      <c r="H195" s="223">
        <v>1</v>
      </c>
      <c r="I195" s="224"/>
      <c r="J195" s="223">
        <f>ROUND(I195*H195,2)</f>
        <v>0</v>
      </c>
      <c r="K195" s="225"/>
      <c r="L195" s="44"/>
      <c r="M195" s="226" t="s">
        <v>1</v>
      </c>
      <c r="N195" s="227" t="s">
        <v>39</v>
      </c>
      <c r="O195" s="91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264</v>
      </c>
      <c r="AT195" s="230" t="s">
        <v>138</v>
      </c>
      <c r="AU195" s="230" t="s">
        <v>84</v>
      </c>
      <c r="AY195" s="17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82</v>
      </c>
      <c r="BK195" s="231">
        <f>ROUND(I195*H195,2)</f>
        <v>0</v>
      </c>
      <c r="BL195" s="17" t="s">
        <v>264</v>
      </c>
      <c r="BM195" s="230" t="s">
        <v>265</v>
      </c>
    </row>
    <row r="196" spans="1:47" s="2" customFormat="1" ht="12">
      <c r="A196" s="38"/>
      <c r="B196" s="39"/>
      <c r="C196" s="40"/>
      <c r="D196" s="234" t="s">
        <v>266</v>
      </c>
      <c r="E196" s="40"/>
      <c r="F196" s="264" t="s">
        <v>267</v>
      </c>
      <c r="G196" s="40"/>
      <c r="H196" s="40"/>
      <c r="I196" s="265"/>
      <c r="J196" s="40"/>
      <c r="K196" s="40"/>
      <c r="L196" s="44"/>
      <c r="M196" s="266"/>
      <c r="N196" s="26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266</v>
      </c>
      <c r="AU196" s="17" t="s">
        <v>84</v>
      </c>
    </row>
    <row r="197" spans="1:63" s="12" customFormat="1" ht="25.9" customHeight="1">
      <c r="A197" s="12"/>
      <c r="B197" s="203"/>
      <c r="C197" s="204"/>
      <c r="D197" s="205" t="s">
        <v>73</v>
      </c>
      <c r="E197" s="206" t="s">
        <v>268</v>
      </c>
      <c r="F197" s="206" t="s">
        <v>269</v>
      </c>
      <c r="G197" s="204"/>
      <c r="H197" s="204"/>
      <c r="I197" s="207"/>
      <c r="J197" s="208">
        <f>BK197</f>
        <v>0</v>
      </c>
      <c r="K197" s="204"/>
      <c r="L197" s="209"/>
      <c r="M197" s="210"/>
      <c r="N197" s="211"/>
      <c r="O197" s="211"/>
      <c r="P197" s="212">
        <f>P198+P200+P214+P219+P255</f>
        <v>0</v>
      </c>
      <c r="Q197" s="211"/>
      <c r="R197" s="212">
        <f>R198+R200+R214+R219+R255</f>
        <v>0.6054964</v>
      </c>
      <c r="S197" s="211"/>
      <c r="T197" s="213">
        <f>T198+T200+T214+T219+T255</f>
        <v>0.77623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84</v>
      </c>
      <c r="AT197" s="215" t="s">
        <v>73</v>
      </c>
      <c r="AU197" s="215" t="s">
        <v>74</v>
      </c>
      <c r="AY197" s="214" t="s">
        <v>135</v>
      </c>
      <c r="BK197" s="216">
        <f>BK198+BK200+BK214+BK219+BK255</f>
        <v>0</v>
      </c>
    </row>
    <row r="198" spans="1:63" s="12" customFormat="1" ht="22.8" customHeight="1">
      <c r="A198" s="12"/>
      <c r="B198" s="203"/>
      <c r="C198" s="204"/>
      <c r="D198" s="205" t="s">
        <v>73</v>
      </c>
      <c r="E198" s="217" t="s">
        <v>270</v>
      </c>
      <c r="F198" s="217" t="s">
        <v>271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P199</f>
        <v>0</v>
      </c>
      <c r="Q198" s="211"/>
      <c r="R198" s="212">
        <f>R199</f>
        <v>0</v>
      </c>
      <c r="S198" s="211"/>
      <c r="T198" s="213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84</v>
      </c>
      <c r="AT198" s="215" t="s">
        <v>73</v>
      </c>
      <c r="AU198" s="215" t="s">
        <v>82</v>
      </c>
      <c r="AY198" s="214" t="s">
        <v>135</v>
      </c>
      <c r="BK198" s="216">
        <f>BK199</f>
        <v>0</v>
      </c>
    </row>
    <row r="199" spans="1:65" s="2" customFormat="1" ht="16.5" customHeight="1">
      <c r="A199" s="38"/>
      <c r="B199" s="39"/>
      <c r="C199" s="219" t="s">
        <v>272</v>
      </c>
      <c r="D199" s="219" t="s">
        <v>138</v>
      </c>
      <c r="E199" s="220" t="s">
        <v>273</v>
      </c>
      <c r="F199" s="221" t="s">
        <v>274</v>
      </c>
      <c r="G199" s="222" t="s">
        <v>149</v>
      </c>
      <c r="H199" s="223">
        <v>5</v>
      </c>
      <c r="I199" s="224"/>
      <c r="J199" s="223">
        <f>ROUND(I199*H199,2)</f>
        <v>0</v>
      </c>
      <c r="K199" s="225"/>
      <c r="L199" s="44"/>
      <c r="M199" s="226" t="s">
        <v>1</v>
      </c>
      <c r="N199" s="227" t="s">
        <v>39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234</v>
      </c>
      <c r="AT199" s="230" t="s">
        <v>138</v>
      </c>
      <c r="AU199" s="230" t="s">
        <v>84</v>
      </c>
      <c r="AY199" s="17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82</v>
      </c>
      <c r="BK199" s="231">
        <f>ROUND(I199*H199,2)</f>
        <v>0</v>
      </c>
      <c r="BL199" s="17" t="s">
        <v>234</v>
      </c>
      <c r="BM199" s="230" t="s">
        <v>275</v>
      </c>
    </row>
    <row r="200" spans="1:63" s="12" customFormat="1" ht="22.8" customHeight="1">
      <c r="A200" s="12"/>
      <c r="B200" s="203"/>
      <c r="C200" s="204"/>
      <c r="D200" s="205" t="s">
        <v>73</v>
      </c>
      <c r="E200" s="217" t="s">
        <v>276</v>
      </c>
      <c r="F200" s="217" t="s">
        <v>277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0.407</v>
      </c>
      <c r="S200" s="211"/>
      <c r="T200" s="213">
        <f>SUM(T201:T213)</f>
        <v>0.616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73</v>
      </c>
      <c r="AU200" s="215" t="s">
        <v>82</v>
      </c>
      <c r="AY200" s="214" t="s">
        <v>135</v>
      </c>
      <c r="BK200" s="216">
        <f>SUM(BK201:BK213)</f>
        <v>0</v>
      </c>
    </row>
    <row r="201" spans="1:65" s="2" customFormat="1" ht="21.75" customHeight="1">
      <c r="A201" s="38"/>
      <c r="B201" s="39"/>
      <c r="C201" s="219" t="s">
        <v>278</v>
      </c>
      <c r="D201" s="219" t="s">
        <v>138</v>
      </c>
      <c r="E201" s="220" t="s">
        <v>279</v>
      </c>
      <c r="F201" s="221" t="s">
        <v>280</v>
      </c>
      <c r="G201" s="222" t="s">
        <v>149</v>
      </c>
      <c r="H201" s="223">
        <v>44</v>
      </c>
      <c r="I201" s="224"/>
      <c r="J201" s="223">
        <f>ROUND(I201*H201,2)</f>
        <v>0</v>
      </c>
      <c r="K201" s="225"/>
      <c r="L201" s="44"/>
      <c r="M201" s="226" t="s">
        <v>1</v>
      </c>
      <c r="N201" s="227" t="s">
        <v>39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0.014</v>
      </c>
      <c r="T201" s="229">
        <f>S201*H201</f>
        <v>0.616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234</v>
      </c>
      <c r="AT201" s="230" t="s">
        <v>138</v>
      </c>
      <c r="AU201" s="230" t="s">
        <v>84</v>
      </c>
      <c r="AY201" s="17" t="s">
        <v>135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82</v>
      </c>
      <c r="BK201" s="231">
        <f>ROUND(I201*H201,2)</f>
        <v>0</v>
      </c>
      <c r="BL201" s="17" t="s">
        <v>234</v>
      </c>
      <c r="BM201" s="230" t="s">
        <v>281</v>
      </c>
    </row>
    <row r="202" spans="1:51" s="13" customFormat="1" ht="12">
      <c r="A202" s="13"/>
      <c r="B202" s="232"/>
      <c r="C202" s="233"/>
      <c r="D202" s="234" t="s">
        <v>144</v>
      </c>
      <c r="E202" s="235" t="s">
        <v>1</v>
      </c>
      <c r="F202" s="236" t="s">
        <v>196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144</v>
      </c>
      <c r="AU202" s="242" t="s">
        <v>84</v>
      </c>
      <c r="AV202" s="13" t="s">
        <v>82</v>
      </c>
      <c r="AW202" s="13" t="s">
        <v>30</v>
      </c>
      <c r="AX202" s="13" t="s">
        <v>74</v>
      </c>
      <c r="AY202" s="242" t="s">
        <v>135</v>
      </c>
    </row>
    <row r="203" spans="1:51" s="14" customFormat="1" ht="12">
      <c r="A203" s="14"/>
      <c r="B203" s="243"/>
      <c r="C203" s="244"/>
      <c r="D203" s="234" t="s">
        <v>144</v>
      </c>
      <c r="E203" s="245" t="s">
        <v>1</v>
      </c>
      <c r="F203" s="246" t="s">
        <v>282</v>
      </c>
      <c r="G203" s="244"/>
      <c r="H203" s="247">
        <v>44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144</v>
      </c>
      <c r="AU203" s="253" t="s">
        <v>84</v>
      </c>
      <c r="AV203" s="14" t="s">
        <v>84</v>
      </c>
      <c r="AW203" s="14" t="s">
        <v>30</v>
      </c>
      <c r="AX203" s="14" t="s">
        <v>82</v>
      </c>
      <c r="AY203" s="253" t="s">
        <v>135</v>
      </c>
    </row>
    <row r="204" spans="1:65" s="2" customFormat="1" ht="33" customHeight="1">
      <c r="A204" s="38"/>
      <c r="B204" s="39"/>
      <c r="C204" s="219" t="s">
        <v>283</v>
      </c>
      <c r="D204" s="219" t="s">
        <v>138</v>
      </c>
      <c r="E204" s="220" t="s">
        <v>284</v>
      </c>
      <c r="F204" s="221" t="s">
        <v>285</v>
      </c>
      <c r="G204" s="222" t="s">
        <v>149</v>
      </c>
      <c r="H204" s="223">
        <v>44</v>
      </c>
      <c r="I204" s="224"/>
      <c r="J204" s="223">
        <f>ROUND(I204*H204,2)</f>
        <v>0</v>
      </c>
      <c r="K204" s="225"/>
      <c r="L204" s="44"/>
      <c r="M204" s="226" t="s">
        <v>1</v>
      </c>
      <c r="N204" s="227" t="s">
        <v>39</v>
      </c>
      <c r="O204" s="91"/>
      <c r="P204" s="228">
        <f>O204*H204</f>
        <v>0</v>
      </c>
      <c r="Q204" s="228">
        <v>0.00125</v>
      </c>
      <c r="R204" s="228">
        <f>Q204*H204</f>
        <v>0.055</v>
      </c>
      <c r="S204" s="228">
        <v>0</v>
      </c>
      <c r="T204" s="22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0" t="s">
        <v>234</v>
      </c>
      <c r="AT204" s="230" t="s">
        <v>138</v>
      </c>
      <c r="AU204" s="230" t="s">
        <v>84</v>
      </c>
      <c r="AY204" s="17" t="s">
        <v>135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7" t="s">
        <v>82</v>
      </c>
      <c r="BK204" s="231">
        <f>ROUND(I204*H204,2)</f>
        <v>0</v>
      </c>
      <c r="BL204" s="17" t="s">
        <v>234</v>
      </c>
      <c r="BM204" s="230" t="s">
        <v>286</v>
      </c>
    </row>
    <row r="205" spans="1:51" s="13" customFormat="1" ht="12">
      <c r="A205" s="13"/>
      <c r="B205" s="232"/>
      <c r="C205" s="233"/>
      <c r="D205" s="234" t="s">
        <v>144</v>
      </c>
      <c r="E205" s="235" t="s">
        <v>1</v>
      </c>
      <c r="F205" s="236" t="s">
        <v>196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144</v>
      </c>
      <c r="AU205" s="242" t="s">
        <v>84</v>
      </c>
      <c r="AV205" s="13" t="s">
        <v>82</v>
      </c>
      <c r="AW205" s="13" t="s">
        <v>30</v>
      </c>
      <c r="AX205" s="13" t="s">
        <v>74</v>
      </c>
      <c r="AY205" s="242" t="s">
        <v>135</v>
      </c>
    </row>
    <row r="206" spans="1:51" s="14" customFormat="1" ht="12">
      <c r="A206" s="14"/>
      <c r="B206" s="243"/>
      <c r="C206" s="244"/>
      <c r="D206" s="234" t="s">
        <v>144</v>
      </c>
      <c r="E206" s="245" t="s">
        <v>1</v>
      </c>
      <c r="F206" s="246" t="s">
        <v>197</v>
      </c>
      <c r="G206" s="244"/>
      <c r="H206" s="247">
        <v>44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144</v>
      </c>
      <c r="AU206" s="253" t="s">
        <v>84</v>
      </c>
      <c r="AV206" s="14" t="s">
        <v>84</v>
      </c>
      <c r="AW206" s="14" t="s">
        <v>30</v>
      </c>
      <c r="AX206" s="14" t="s">
        <v>82</v>
      </c>
      <c r="AY206" s="253" t="s">
        <v>135</v>
      </c>
    </row>
    <row r="207" spans="1:65" s="2" customFormat="1" ht="24.15" customHeight="1">
      <c r="A207" s="38"/>
      <c r="B207" s="39"/>
      <c r="C207" s="254" t="s">
        <v>287</v>
      </c>
      <c r="D207" s="254" t="s">
        <v>162</v>
      </c>
      <c r="E207" s="255" t="s">
        <v>288</v>
      </c>
      <c r="F207" s="256" t="s">
        <v>289</v>
      </c>
      <c r="G207" s="257" t="s">
        <v>149</v>
      </c>
      <c r="H207" s="258">
        <v>44</v>
      </c>
      <c r="I207" s="259"/>
      <c r="J207" s="258">
        <f>ROUND(I207*H207,2)</f>
        <v>0</v>
      </c>
      <c r="K207" s="260"/>
      <c r="L207" s="261"/>
      <c r="M207" s="262" t="s">
        <v>1</v>
      </c>
      <c r="N207" s="263" t="s">
        <v>39</v>
      </c>
      <c r="O207" s="91"/>
      <c r="P207" s="228">
        <f>O207*H207</f>
        <v>0</v>
      </c>
      <c r="Q207" s="228">
        <v>0.008</v>
      </c>
      <c r="R207" s="228">
        <f>Q207*H207</f>
        <v>0.352</v>
      </c>
      <c r="S207" s="228">
        <v>0</v>
      </c>
      <c r="T207" s="22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0" t="s">
        <v>290</v>
      </c>
      <c r="AT207" s="230" t="s">
        <v>162</v>
      </c>
      <c r="AU207" s="230" t="s">
        <v>84</v>
      </c>
      <c r="AY207" s="17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82</v>
      </c>
      <c r="BK207" s="231">
        <f>ROUND(I207*H207,2)</f>
        <v>0</v>
      </c>
      <c r="BL207" s="17" t="s">
        <v>234</v>
      </c>
      <c r="BM207" s="230" t="s">
        <v>291</v>
      </c>
    </row>
    <row r="208" spans="1:65" s="2" customFormat="1" ht="33" customHeight="1">
      <c r="A208" s="38"/>
      <c r="B208" s="39"/>
      <c r="C208" s="219" t="s">
        <v>292</v>
      </c>
      <c r="D208" s="219" t="s">
        <v>138</v>
      </c>
      <c r="E208" s="220" t="s">
        <v>293</v>
      </c>
      <c r="F208" s="221" t="s">
        <v>294</v>
      </c>
      <c r="G208" s="222" t="s">
        <v>149</v>
      </c>
      <c r="H208" s="223">
        <v>6.57</v>
      </c>
      <c r="I208" s="224"/>
      <c r="J208" s="223">
        <f>ROUND(I208*H208,2)</f>
        <v>0</v>
      </c>
      <c r="K208" s="225"/>
      <c r="L208" s="44"/>
      <c r="M208" s="226" t="s">
        <v>1</v>
      </c>
      <c r="N208" s="227" t="s">
        <v>39</v>
      </c>
      <c r="O208" s="91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234</v>
      </c>
      <c r="AT208" s="230" t="s">
        <v>138</v>
      </c>
      <c r="AU208" s="230" t="s">
        <v>84</v>
      </c>
      <c r="AY208" s="17" t="s">
        <v>135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82</v>
      </c>
      <c r="BK208" s="231">
        <f>ROUND(I208*H208,2)</f>
        <v>0</v>
      </c>
      <c r="BL208" s="17" t="s">
        <v>234</v>
      </c>
      <c r="BM208" s="230" t="s">
        <v>295</v>
      </c>
    </row>
    <row r="209" spans="1:51" s="14" customFormat="1" ht="12">
      <c r="A209" s="14"/>
      <c r="B209" s="243"/>
      <c r="C209" s="244"/>
      <c r="D209" s="234" t="s">
        <v>144</v>
      </c>
      <c r="E209" s="245" t="s">
        <v>1</v>
      </c>
      <c r="F209" s="246" t="s">
        <v>296</v>
      </c>
      <c r="G209" s="244"/>
      <c r="H209" s="247">
        <v>6.57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144</v>
      </c>
      <c r="AU209" s="253" t="s">
        <v>84</v>
      </c>
      <c r="AV209" s="14" t="s">
        <v>84</v>
      </c>
      <c r="AW209" s="14" t="s">
        <v>30</v>
      </c>
      <c r="AX209" s="14" t="s">
        <v>82</v>
      </c>
      <c r="AY209" s="253" t="s">
        <v>135</v>
      </c>
    </row>
    <row r="210" spans="1:65" s="2" customFormat="1" ht="44.25" customHeight="1">
      <c r="A210" s="38"/>
      <c r="B210" s="39"/>
      <c r="C210" s="219" t="s">
        <v>297</v>
      </c>
      <c r="D210" s="219" t="s">
        <v>138</v>
      </c>
      <c r="E210" s="220" t="s">
        <v>298</v>
      </c>
      <c r="F210" s="221" t="s">
        <v>299</v>
      </c>
      <c r="G210" s="222" t="s">
        <v>149</v>
      </c>
      <c r="H210" s="223">
        <v>6.57</v>
      </c>
      <c r="I210" s="224"/>
      <c r="J210" s="223">
        <f>ROUND(I210*H210,2)</f>
        <v>0</v>
      </c>
      <c r="K210" s="225"/>
      <c r="L210" s="44"/>
      <c r="M210" s="226" t="s">
        <v>1</v>
      </c>
      <c r="N210" s="227" t="s">
        <v>39</v>
      </c>
      <c r="O210" s="91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234</v>
      </c>
      <c r="AT210" s="230" t="s">
        <v>138</v>
      </c>
      <c r="AU210" s="230" t="s">
        <v>84</v>
      </c>
      <c r="AY210" s="17" t="s">
        <v>135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82</v>
      </c>
      <c r="BK210" s="231">
        <f>ROUND(I210*H210,2)</f>
        <v>0</v>
      </c>
      <c r="BL210" s="17" t="s">
        <v>234</v>
      </c>
      <c r="BM210" s="230" t="s">
        <v>300</v>
      </c>
    </row>
    <row r="211" spans="1:51" s="13" customFormat="1" ht="12">
      <c r="A211" s="13"/>
      <c r="B211" s="232"/>
      <c r="C211" s="233"/>
      <c r="D211" s="234" t="s">
        <v>144</v>
      </c>
      <c r="E211" s="235" t="s">
        <v>1</v>
      </c>
      <c r="F211" s="236" t="s">
        <v>196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144</v>
      </c>
      <c r="AU211" s="242" t="s">
        <v>84</v>
      </c>
      <c r="AV211" s="13" t="s">
        <v>82</v>
      </c>
      <c r="AW211" s="13" t="s">
        <v>30</v>
      </c>
      <c r="AX211" s="13" t="s">
        <v>74</v>
      </c>
      <c r="AY211" s="242" t="s">
        <v>135</v>
      </c>
    </row>
    <row r="212" spans="1:51" s="14" customFormat="1" ht="12">
      <c r="A212" s="14"/>
      <c r="B212" s="243"/>
      <c r="C212" s="244"/>
      <c r="D212" s="234" t="s">
        <v>144</v>
      </c>
      <c r="E212" s="245" t="s">
        <v>1</v>
      </c>
      <c r="F212" s="246" t="s">
        <v>296</v>
      </c>
      <c r="G212" s="244"/>
      <c r="H212" s="247">
        <v>6.57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144</v>
      </c>
      <c r="AU212" s="253" t="s">
        <v>84</v>
      </c>
      <c r="AV212" s="14" t="s">
        <v>84</v>
      </c>
      <c r="AW212" s="14" t="s">
        <v>30</v>
      </c>
      <c r="AX212" s="14" t="s">
        <v>82</v>
      </c>
      <c r="AY212" s="253" t="s">
        <v>135</v>
      </c>
    </row>
    <row r="213" spans="1:65" s="2" customFormat="1" ht="24.15" customHeight="1">
      <c r="A213" s="38"/>
      <c r="B213" s="39"/>
      <c r="C213" s="219" t="s">
        <v>301</v>
      </c>
      <c r="D213" s="219" t="s">
        <v>138</v>
      </c>
      <c r="E213" s="220" t="s">
        <v>302</v>
      </c>
      <c r="F213" s="221" t="s">
        <v>303</v>
      </c>
      <c r="G213" s="222" t="s">
        <v>237</v>
      </c>
      <c r="H213" s="223">
        <v>0.41</v>
      </c>
      <c r="I213" s="224"/>
      <c r="J213" s="223">
        <f>ROUND(I213*H213,2)</f>
        <v>0</v>
      </c>
      <c r="K213" s="225"/>
      <c r="L213" s="44"/>
      <c r="M213" s="226" t="s">
        <v>1</v>
      </c>
      <c r="N213" s="227" t="s">
        <v>39</v>
      </c>
      <c r="O213" s="91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234</v>
      </c>
      <c r="AT213" s="230" t="s">
        <v>138</v>
      </c>
      <c r="AU213" s="230" t="s">
        <v>84</v>
      </c>
      <c r="AY213" s="17" t="s">
        <v>135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82</v>
      </c>
      <c r="BK213" s="231">
        <f>ROUND(I213*H213,2)</f>
        <v>0</v>
      </c>
      <c r="BL213" s="17" t="s">
        <v>234</v>
      </c>
      <c r="BM213" s="230" t="s">
        <v>304</v>
      </c>
    </row>
    <row r="214" spans="1:63" s="12" customFormat="1" ht="22.8" customHeight="1">
      <c r="A214" s="12"/>
      <c r="B214" s="203"/>
      <c r="C214" s="204"/>
      <c r="D214" s="205" t="s">
        <v>73</v>
      </c>
      <c r="E214" s="217" t="s">
        <v>305</v>
      </c>
      <c r="F214" s="217" t="s">
        <v>306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SUM(P215:P218)</f>
        <v>0</v>
      </c>
      <c r="Q214" s="211"/>
      <c r="R214" s="212">
        <f>SUM(R215:R218)</f>
        <v>0</v>
      </c>
      <c r="S214" s="211"/>
      <c r="T214" s="213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73</v>
      </c>
      <c r="AU214" s="215" t="s">
        <v>82</v>
      </c>
      <c r="AY214" s="214" t="s">
        <v>135</v>
      </c>
      <c r="BK214" s="216">
        <f>SUM(BK215:BK218)</f>
        <v>0</v>
      </c>
    </row>
    <row r="215" spans="1:65" s="2" customFormat="1" ht="24.15" customHeight="1">
      <c r="A215" s="38"/>
      <c r="B215" s="39"/>
      <c r="C215" s="219" t="s">
        <v>307</v>
      </c>
      <c r="D215" s="219" t="s">
        <v>138</v>
      </c>
      <c r="E215" s="220" t="s">
        <v>308</v>
      </c>
      <c r="F215" s="221" t="s">
        <v>309</v>
      </c>
      <c r="G215" s="222" t="s">
        <v>149</v>
      </c>
      <c r="H215" s="223">
        <v>8.4</v>
      </c>
      <c r="I215" s="224"/>
      <c r="J215" s="223">
        <f>ROUND(I215*H215,2)</f>
        <v>0</v>
      </c>
      <c r="K215" s="225"/>
      <c r="L215" s="44"/>
      <c r="M215" s="226" t="s">
        <v>1</v>
      </c>
      <c r="N215" s="227" t="s">
        <v>39</v>
      </c>
      <c r="O215" s="91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234</v>
      </c>
      <c r="AT215" s="230" t="s">
        <v>138</v>
      </c>
      <c r="AU215" s="230" t="s">
        <v>84</v>
      </c>
      <c r="AY215" s="17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82</v>
      </c>
      <c r="BK215" s="231">
        <f>ROUND(I215*H215,2)</f>
        <v>0</v>
      </c>
      <c r="BL215" s="17" t="s">
        <v>234</v>
      </c>
      <c r="BM215" s="230" t="s">
        <v>310</v>
      </c>
    </row>
    <row r="216" spans="1:51" s="14" customFormat="1" ht="12">
      <c r="A216" s="14"/>
      <c r="B216" s="243"/>
      <c r="C216" s="244"/>
      <c r="D216" s="234" t="s">
        <v>144</v>
      </c>
      <c r="E216" s="245" t="s">
        <v>1</v>
      </c>
      <c r="F216" s="246" t="s">
        <v>311</v>
      </c>
      <c r="G216" s="244"/>
      <c r="H216" s="247">
        <v>3.6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144</v>
      </c>
      <c r="AU216" s="253" t="s">
        <v>84</v>
      </c>
      <c r="AV216" s="14" t="s">
        <v>84</v>
      </c>
      <c r="AW216" s="14" t="s">
        <v>30</v>
      </c>
      <c r="AX216" s="14" t="s">
        <v>74</v>
      </c>
      <c r="AY216" s="253" t="s">
        <v>135</v>
      </c>
    </row>
    <row r="217" spans="1:51" s="14" customFormat="1" ht="12">
      <c r="A217" s="14"/>
      <c r="B217" s="243"/>
      <c r="C217" s="244"/>
      <c r="D217" s="234" t="s">
        <v>144</v>
      </c>
      <c r="E217" s="245" t="s">
        <v>1</v>
      </c>
      <c r="F217" s="246" t="s">
        <v>312</v>
      </c>
      <c r="G217" s="244"/>
      <c r="H217" s="247">
        <v>4.8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144</v>
      </c>
      <c r="AU217" s="253" t="s">
        <v>84</v>
      </c>
      <c r="AV217" s="14" t="s">
        <v>84</v>
      </c>
      <c r="AW217" s="14" t="s">
        <v>30</v>
      </c>
      <c r="AX217" s="14" t="s">
        <v>74</v>
      </c>
      <c r="AY217" s="253" t="s">
        <v>135</v>
      </c>
    </row>
    <row r="218" spans="1:51" s="15" customFormat="1" ht="12">
      <c r="A218" s="15"/>
      <c r="B218" s="268"/>
      <c r="C218" s="269"/>
      <c r="D218" s="234" t="s">
        <v>144</v>
      </c>
      <c r="E218" s="270" t="s">
        <v>1</v>
      </c>
      <c r="F218" s="271" t="s">
        <v>313</v>
      </c>
      <c r="G218" s="269"/>
      <c r="H218" s="272">
        <v>8.4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8" t="s">
        <v>144</v>
      </c>
      <c r="AU218" s="278" t="s">
        <v>84</v>
      </c>
      <c r="AV218" s="15" t="s">
        <v>142</v>
      </c>
      <c r="AW218" s="15" t="s">
        <v>30</v>
      </c>
      <c r="AX218" s="15" t="s">
        <v>82</v>
      </c>
      <c r="AY218" s="278" t="s">
        <v>135</v>
      </c>
    </row>
    <row r="219" spans="1:63" s="12" customFormat="1" ht="22.8" customHeight="1">
      <c r="A219" s="12"/>
      <c r="B219" s="203"/>
      <c r="C219" s="204"/>
      <c r="D219" s="205" t="s">
        <v>73</v>
      </c>
      <c r="E219" s="217" t="s">
        <v>314</v>
      </c>
      <c r="F219" s="217" t="s">
        <v>315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SUM(P220:P254)</f>
        <v>0</v>
      </c>
      <c r="Q219" s="211"/>
      <c r="R219" s="212">
        <f>SUM(R220:R254)</f>
        <v>0.1724964</v>
      </c>
      <c r="S219" s="211"/>
      <c r="T219" s="213">
        <f>SUM(T220:T254)</f>
        <v>0.16022999999999998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84</v>
      </c>
      <c r="AT219" s="215" t="s">
        <v>73</v>
      </c>
      <c r="AU219" s="215" t="s">
        <v>82</v>
      </c>
      <c r="AY219" s="214" t="s">
        <v>135</v>
      </c>
      <c r="BK219" s="216">
        <f>SUM(BK220:BK254)</f>
        <v>0</v>
      </c>
    </row>
    <row r="220" spans="1:65" s="2" customFormat="1" ht="24.15" customHeight="1">
      <c r="A220" s="38"/>
      <c r="B220" s="39"/>
      <c r="C220" s="219" t="s">
        <v>316</v>
      </c>
      <c r="D220" s="219" t="s">
        <v>138</v>
      </c>
      <c r="E220" s="220" t="s">
        <v>317</v>
      </c>
      <c r="F220" s="221" t="s">
        <v>318</v>
      </c>
      <c r="G220" s="222" t="s">
        <v>149</v>
      </c>
      <c r="H220" s="223">
        <v>55.8</v>
      </c>
      <c r="I220" s="224"/>
      <c r="J220" s="223">
        <f>ROUND(I220*H220,2)</f>
        <v>0</v>
      </c>
      <c r="K220" s="225"/>
      <c r="L220" s="44"/>
      <c r="M220" s="226" t="s">
        <v>1</v>
      </c>
      <c r="N220" s="227" t="s">
        <v>39</v>
      </c>
      <c r="O220" s="91"/>
      <c r="P220" s="228">
        <f>O220*H220</f>
        <v>0</v>
      </c>
      <c r="Q220" s="228">
        <v>0</v>
      </c>
      <c r="R220" s="228">
        <f>Q220*H220</f>
        <v>0</v>
      </c>
      <c r="S220" s="228">
        <v>0.0025</v>
      </c>
      <c r="T220" s="229">
        <f>S220*H220</f>
        <v>0.13949999999999999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142</v>
      </c>
      <c r="AT220" s="230" t="s">
        <v>138</v>
      </c>
      <c r="AU220" s="230" t="s">
        <v>84</v>
      </c>
      <c r="AY220" s="17" t="s">
        <v>135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82</v>
      </c>
      <c r="BK220" s="231">
        <f>ROUND(I220*H220,2)</f>
        <v>0</v>
      </c>
      <c r="BL220" s="17" t="s">
        <v>142</v>
      </c>
      <c r="BM220" s="230" t="s">
        <v>319</v>
      </c>
    </row>
    <row r="221" spans="1:51" s="13" customFormat="1" ht="12">
      <c r="A221" s="13"/>
      <c r="B221" s="232"/>
      <c r="C221" s="233"/>
      <c r="D221" s="234" t="s">
        <v>144</v>
      </c>
      <c r="E221" s="235" t="s">
        <v>1</v>
      </c>
      <c r="F221" s="236" t="s">
        <v>320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144</v>
      </c>
      <c r="AU221" s="242" t="s">
        <v>84</v>
      </c>
      <c r="AV221" s="13" t="s">
        <v>82</v>
      </c>
      <c r="AW221" s="13" t="s">
        <v>30</v>
      </c>
      <c r="AX221" s="13" t="s">
        <v>74</v>
      </c>
      <c r="AY221" s="242" t="s">
        <v>135</v>
      </c>
    </row>
    <row r="222" spans="1:51" s="14" customFormat="1" ht="12">
      <c r="A222" s="14"/>
      <c r="B222" s="243"/>
      <c r="C222" s="244"/>
      <c r="D222" s="234" t="s">
        <v>144</v>
      </c>
      <c r="E222" s="245" t="s">
        <v>1</v>
      </c>
      <c r="F222" s="246" t="s">
        <v>321</v>
      </c>
      <c r="G222" s="244"/>
      <c r="H222" s="247">
        <v>45.3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144</v>
      </c>
      <c r="AU222" s="253" t="s">
        <v>84</v>
      </c>
      <c r="AV222" s="14" t="s">
        <v>84</v>
      </c>
      <c r="AW222" s="14" t="s">
        <v>30</v>
      </c>
      <c r="AX222" s="14" t="s">
        <v>74</v>
      </c>
      <c r="AY222" s="253" t="s">
        <v>135</v>
      </c>
    </row>
    <row r="223" spans="1:51" s="13" customFormat="1" ht="12">
      <c r="A223" s="13"/>
      <c r="B223" s="232"/>
      <c r="C223" s="233"/>
      <c r="D223" s="234" t="s">
        <v>144</v>
      </c>
      <c r="E223" s="235" t="s">
        <v>1</v>
      </c>
      <c r="F223" s="236" t="s">
        <v>322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144</v>
      </c>
      <c r="AU223" s="242" t="s">
        <v>84</v>
      </c>
      <c r="AV223" s="13" t="s">
        <v>82</v>
      </c>
      <c r="AW223" s="13" t="s">
        <v>30</v>
      </c>
      <c r="AX223" s="13" t="s">
        <v>74</v>
      </c>
      <c r="AY223" s="242" t="s">
        <v>135</v>
      </c>
    </row>
    <row r="224" spans="1:51" s="14" customFormat="1" ht="12">
      <c r="A224" s="14"/>
      <c r="B224" s="243"/>
      <c r="C224" s="244"/>
      <c r="D224" s="234" t="s">
        <v>144</v>
      </c>
      <c r="E224" s="245" t="s">
        <v>1</v>
      </c>
      <c r="F224" s="246" t="s">
        <v>323</v>
      </c>
      <c r="G224" s="244"/>
      <c r="H224" s="247">
        <v>10.5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144</v>
      </c>
      <c r="AU224" s="253" t="s">
        <v>84</v>
      </c>
      <c r="AV224" s="14" t="s">
        <v>84</v>
      </c>
      <c r="AW224" s="14" t="s">
        <v>30</v>
      </c>
      <c r="AX224" s="14" t="s">
        <v>74</v>
      </c>
      <c r="AY224" s="253" t="s">
        <v>135</v>
      </c>
    </row>
    <row r="225" spans="1:51" s="15" customFormat="1" ht="12">
      <c r="A225" s="15"/>
      <c r="B225" s="268"/>
      <c r="C225" s="269"/>
      <c r="D225" s="234" t="s">
        <v>144</v>
      </c>
      <c r="E225" s="270" t="s">
        <v>1</v>
      </c>
      <c r="F225" s="271" t="s">
        <v>313</v>
      </c>
      <c r="G225" s="269"/>
      <c r="H225" s="272">
        <v>55.8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8" t="s">
        <v>144</v>
      </c>
      <c r="AU225" s="278" t="s">
        <v>84</v>
      </c>
      <c r="AV225" s="15" t="s">
        <v>142</v>
      </c>
      <c r="AW225" s="15" t="s">
        <v>30</v>
      </c>
      <c r="AX225" s="15" t="s">
        <v>82</v>
      </c>
      <c r="AY225" s="278" t="s">
        <v>135</v>
      </c>
    </row>
    <row r="226" spans="1:65" s="2" customFormat="1" ht="16.5" customHeight="1">
      <c r="A226" s="38"/>
      <c r="B226" s="39"/>
      <c r="C226" s="219" t="s">
        <v>324</v>
      </c>
      <c r="D226" s="219" t="s">
        <v>138</v>
      </c>
      <c r="E226" s="220" t="s">
        <v>325</v>
      </c>
      <c r="F226" s="221" t="s">
        <v>326</v>
      </c>
      <c r="G226" s="222" t="s">
        <v>149</v>
      </c>
      <c r="H226" s="223">
        <v>55.8</v>
      </c>
      <c r="I226" s="224"/>
      <c r="J226" s="223">
        <f>ROUND(I226*H226,2)</f>
        <v>0</v>
      </c>
      <c r="K226" s="225"/>
      <c r="L226" s="44"/>
      <c r="M226" s="226" t="s">
        <v>1</v>
      </c>
      <c r="N226" s="227" t="s">
        <v>39</v>
      </c>
      <c r="O226" s="91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234</v>
      </c>
      <c r="AT226" s="230" t="s">
        <v>138</v>
      </c>
      <c r="AU226" s="230" t="s">
        <v>84</v>
      </c>
      <c r="AY226" s="17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82</v>
      </c>
      <c r="BK226" s="231">
        <f>ROUND(I226*H226,2)</f>
        <v>0</v>
      </c>
      <c r="BL226" s="17" t="s">
        <v>234</v>
      </c>
      <c r="BM226" s="230" t="s">
        <v>327</v>
      </c>
    </row>
    <row r="227" spans="1:51" s="13" customFormat="1" ht="12">
      <c r="A227" s="13"/>
      <c r="B227" s="232"/>
      <c r="C227" s="233"/>
      <c r="D227" s="234" t="s">
        <v>144</v>
      </c>
      <c r="E227" s="235" t="s">
        <v>1</v>
      </c>
      <c r="F227" s="236" t="s">
        <v>328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144</v>
      </c>
      <c r="AU227" s="242" t="s">
        <v>84</v>
      </c>
      <c r="AV227" s="13" t="s">
        <v>82</v>
      </c>
      <c r="AW227" s="13" t="s">
        <v>30</v>
      </c>
      <c r="AX227" s="13" t="s">
        <v>74</v>
      </c>
      <c r="AY227" s="242" t="s">
        <v>135</v>
      </c>
    </row>
    <row r="228" spans="1:51" s="14" customFormat="1" ht="12">
      <c r="A228" s="14"/>
      <c r="B228" s="243"/>
      <c r="C228" s="244"/>
      <c r="D228" s="234" t="s">
        <v>144</v>
      </c>
      <c r="E228" s="245" t="s">
        <v>1</v>
      </c>
      <c r="F228" s="246" t="s">
        <v>329</v>
      </c>
      <c r="G228" s="244"/>
      <c r="H228" s="247">
        <v>55.8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144</v>
      </c>
      <c r="AU228" s="253" t="s">
        <v>84</v>
      </c>
      <c r="AV228" s="14" t="s">
        <v>84</v>
      </c>
      <c r="AW228" s="14" t="s">
        <v>30</v>
      </c>
      <c r="AX228" s="14" t="s">
        <v>82</v>
      </c>
      <c r="AY228" s="253" t="s">
        <v>135</v>
      </c>
    </row>
    <row r="229" spans="1:65" s="2" customFormat="1" ht="21.75" customHeight="1">
      <c r="A229" s="38"/>
      <c r="B229" s="39"/>
      <c r="C229" s="219" t="s">
        <v>290</v>
      </c>
      <c r="D229" s="219" t="s">
        <v>138</v>
      </c>
      <c r="E229" s="220" t="s">
        <v>330</v>
      </c>
      <c r="F229" s="221" t="s">
        <v>331</v>
      </c>
      <c r="G229" s="222" t="s">
        <v>223</v>
      </c>
      <c r="H229" s="223">
        <v>69.1</v>
      </c>
      <c r="I229" s="224"/>
      <c r="J229" s="223">
        <f>ROUND(I229*H229,2)</f>
        <v>0</v>
      </c>
      <c r="K229" s="225"/>
      <c r="L229" s="44"/>
      <c r="M229" s="226" t="s">
        <v>1</v>
      </c>
      <c r="N229" s="227" t="s">
        <v>39</v>
      </c>
      <c r="O229" s="91"/>
      <c r="P229" s="228">
        <f>O229*H229</f>
        <v>0</v>
      </c>
      <c r="Q229" s="228">
        <v>0</v>
      </c>
      <c r="R229" s="228">
        <f>Q229*H229</f>
        <v>0</v>
      </c>
      <c r="S229" s="228">
        <v>0.0003</v>
      </c>
      <c r="T229" s="229">
        <f>S229*H229</f>
        <v>0.020729999999999995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0" t="s">
        <v>234</v>
      </c>
      <c r="AT229" s="230" t="s">
        <v>138</v>
      </c>
      <c r="AU229" s="230" t="s">
        <v>84</v>
      </c>
      <c r="AY229" s="17" t="s">
        <v>135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7" t="s">
        <v>82</v>
      </c>
      <c r="BK229" s="231">
        <f>ROUND(I229*H229,2)</f>
        <v>0</v>
      </c>
      <c r="BL229" s="17" t="s">
        <v>234</v>
      </c>
      <c r="BM229" s="230" t="s">
        <v>332</v>
      </c>
    </row>
    <row r="230" spans="1:51" s="13" customFormat="1" ht="12">
      <c r="A230" s="13"/>
      <c r="B230" s="232"/>
      <c r="C230" s="233"/>
      <c r="D230" s="234" t="s">
        <v>144</v>
      </c>
      <c r="E230" s="235" t="s">
        <v>1</v>
      </c>
      <c r="F230" s="236" t="s">
        <v>333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144</v>
      </c>
      <c r="AU230" s="242" t="s">
        <v>84</v>
      </c>
      <c r="AV230" s="13" t="s">
        <v>82</v>
      </c>
      <c r="AW230" s="13" t="s">
        <v>30</v>
      </c>
      <c r="AX230" s="13" t="s">
        <v>74</v>
      </c>
      <c r="AY230" s="242" t="s">
        <v>135</v>
      </c>
    </row>
    <row r="231" spans="1:51" s="14" customFormat="1" ht="12">
      <c r="A231" s="14"/>
      <c r="B231" s="243"/>
      <c r="C231" s="244"/>
      <c r="D231" s="234" t="s">
        <v>144</v>
      </c>
      <c r="E231" s="245" t="s">
        <v>1</v>
      </c>
      <c r="F231" s="246" t="s">
        <v>334</v>
      </c>
      <c r="G231" s="244"/>
      <c r="H231" s="247">
        <v>69.1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144</v>
      </c>
      <c r="AU231" s="253" t="s">
        <v>84</v>
      </c>
      <c r="AV231" s="14" t="s">
        <v>84</v>
      </c>
      <c r="AW231" s="14" t="s">
        <v>30</v>
      </c>
      <c r="AX231" s="14" t="s">
        <v>82</v>
      </c>
      <c r="AY231" s="253" t="s">
        <v>135</v>
      </c>
    </row>
    <row r="232" spans="1:65" s="2" customFormat="1" ht="16.5" customHeight="1">
      <c r="A232" s="38"/>
      <c r="B232" s="39"/>
      <c r="C232" s="219" t="s">
        <v>335</v>
      </c>
      <c r="D232" s="219" t="s">
        <v>138</v>
      </c>
      <c r="E232" s="220" t="s">
        <v>336</v>
      </c>
      <c r="F232" s="221" t="s">
        <v>337</v>
      </c>
      <c r="G232" s="222" t="s">
        <v>149</v>
      </c>
      <c r="H232" s="223">
        <v>45.3</v>
      </c>
      <c r="I232" s="224"/>
      <c r="J232" s="223">
        <f>ROUND(I232*H232,2)</f>
        <v>0</v>
      </c>
      <c r="K232" s="225"/>
      <c r="L232" s="44"/>
      <c r="M232" s="226" t="s">
        <v>1</v>
      </c>
      <c r="N232" s="227" t="s">
        <v>39</v>
      </c>
      <c r="O232" s="91"/>
      <c r="P232" s="228">
        <f>O232*H232</f>
        <v>0</v>
      </c>
      <c r="Q232" s="228">
        <v>0.0003</v>
      </c>
      <c r="R232" s="228">
        <f>Q232*H232</f>
        <v>0.013589999999999998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234</v>
      </c>
      <c r="AT232" s="230" t="s">
        <v>138</v>
      </c>
      <c r="AU232" s="230" t="s">
        <v>84</v>
      </c>
      <c r="AY232" s="17" t="s">
        <v>135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82</v>
      </c>
      <c r="BK232" s="231">
        <f>ROUND(I232*H232,2)</f>
        <v>0</v>
      </c>
      <c r="BL232" s="17" t="s">
        <v>234</v>
      </c>
      <c r="BM232" s="230" t="s">
        <v>338</v>
      </c>
    </row>
    <row r="233" spans="1:51" s="13" customFormat="1" ht="12">
      <c r="A233" s="13"/>
      <c r="B233" s="232"/>
      <c r="C233" s="233"/>
      <c r="D233" s="234" t="s">
        <v>144</v>
      </c>
      <c r="E233" s="235" t="s">
        <v>1</v>
      </c>
      <c r="F233" s="236" t="s">
        <v>333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144</v>
      </c>
      <c r="AU233" s="242" t="s">
        <v>84</v>
      </c>
      <c r="AV233" s="13" t="s">
        <v>82</v>
      </c>
      <c r="AW233" s="13" t="s">
        <v>30</v>
      </c>
      <c r="AX233" s="13" t="s">
        <v>74</v>
      </c>
      <c r="AY233" s="242" t="s">
        <v>135</v>
      </c>
    </row>
    <row r="234" spans="1:51" s="14" customFormat="1" ht="12">
      <c r="A234" s="14"/>
      <c r="B234" s="243"/>
      <c r="C234" s="244"/>
      <c r="D234" s="234" t="s">
        <v>144</v>
      </c>
      <c r="E234" s="245" t="s">
        <v>1</v>
      </c>
      <c r="F234" s="246" t="s">
        <v>339</v>
      </c>
      <c r="G234" s="244"/>
      <c r="H234" s="247">
        <v>45.3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144</v>
      </c>
      <c r="AU234" s="253" t="s">
        <v>84</v>
      </c>
      <c r="AV234" s="14" t="s">
        <v>84</v>
      </c>
      <c r="AW234" s="14" t="s">
        <v>30</v>
      </c>
      <c r="AX234" s="14" t="s">
        <v>82</v>
      </c>
      <c r="AY234" s="253" t="s">
        <v>135</v>
      </c>
    </row>
    <row r="235" spans="1:65" s="2" customFormat="1" ht="24.15" customHeight="1">
      <c r="A235" s="38"/>
      <c r="B235" s="39"/>
      <c r="C235" s="219" t="s">
        <v>340</v>
      </c>
      <c r="D235" s="219" t="s">
        <v>138</v>
      </c>
      <c r="E235" s="220" t="s">
        <v>341</v>
      </c>
      <c r="F235" s="221" t="s">
        <v>342</v>
      </c>
      <c r="G235" s="222" t="s">
        <v>223</v>
      </c>
      <c r="H235" s="223">
        <v>30</v>
      </c>
      <c r="I235" s="224"/>
      <c r="J235" s="223">
        <f>ROUND(I235*H235,2)</f>
        <v>0</v>
      </c>
      <c r="K235" s="225"/>
      <c r="L235" s="44"/>
      <c r="M235" s="226" t="s">
        <v>1</v>
      </c>
      <c r="N235" s="227" t="s">
        <v>39</v>
      </c>
      <c r="O235" s="91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234</v>
      </c>
      <c r="AT235" s="230" t="s">
        <v>138</v>
      </c>
      <c r="AU235" s="230" t="s">
        <v>84</v>
      </c>
      <c r="AY235" s="17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82</v>
      </c>
      <c r="BK235" s="231">
        <f>ROUND(I235*H235,2)</f>
        <v>0</v>
      </c>
      <c r="BL235" s="17" t="s">
        <v>234</v>
      </c>
      <c r="BM235" s="230" t="s">
        <v>343</v>
      </c>
    </row>
    <row r="236" spans="1:65" s="2" customFormat="1" ht="16.5" customHeight="1">
      <c r="A236" s="38"/>
      <c r="B236" s="39"/>
      <c r="C236" s="254" t="s">
        <v>344</v>
      </c>
      <c r="D236" s="254" t="s">
        <v>162</v>
      </c>
      <c r="E236" s="255" t="s">
        <v>345</v>
      </c>
      <c r="F236" s="256" t="s">
        <v>346</v>
      </c>
      <c r="G236" s="257" t="s">
        <v>149</v>
      </c>
      <c r="H236" s="258">
        <v>46.66</v>
      </c>
      <c r="I236" s="259"/>
      <c r="J236" s="258">
        <f>ROUND(I236*H236,2)</f>
        <v>0</v>
      </c>
      <c r="K236" s="260"/>
      <c r="L236" s="261"/>
      <c r="M236" s="262" t="s">
        <v>1</v>
      </c>
      <c r="N236" s="263" t="s">
        <v>39</v>
      </c>
      <c r="O236" s="91"/>
      <c r="P236" s="228">
        <f>O236*H236</f>
        <v>0</v>
      </c>
      <c r="Q236" s="228">
        <v>0.00264</v>
      </c>
      <c r="R236" s="228">
        <f>Q236*H236</f>
        <v>0.12318239999999998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290</v>
      </c>
      <c r="AT236" s="230" t="s">
        <v>162</v>
      </c>
      <c r="AU236" s="230" t="s">
        <v>84</v>
      </c>
      <c r="AY236" s="17" t="s">
        <v>135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82</v>
      </c>
      <c r="BK236" s="231">
        <f>ROUND(I236*H236,2)</f>
        <v>0</v>
      </c>
      <c r="BL236" s="17" t="s">
        <v>234</v>
      </c>
      <c r="BM236" s="230" t="s">
        <v>347</v>
      </c>
    </row>
    <row r="237" spans="1:51" s="14" customFormat="1" ht="12">
      <c r="A237" s="14"/>
      <c r="B237" s="243"/>
      <c r="C237" s="244"/>
      <c r="D237" s="234" t="s">
        <v>144</v>
      </c>
      <c r="E237" s="245" t="s">
        <v>1</v>
      </c>
      <c r="F237" s="246" t="s">
        <v>348</v>
      </c>
      <c r="G237" s="244"/>
      <c r="H237" s="247">
        <v>46.66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144</v>
      </c>
      <c r="AU237" s="253" t="s">
        <v>84</v>
      </c>
      <c r="AV237" s="14" t="s">
        <v>84</v>
      </c>
      <c r="AW237" s="14" t="s">
        <v>30</v>
      </c>
      <c r="AX237" s="14" t="s">
        <v>82</v>
      </c>
      <c r="AY237" s="253" t="s">
        <v>135</v>
      </c>
    </row>
    <row r="238" spans="1:51" s="13" customFormat="1" ht="12">
      <c r="A238" s="13"/>
      <c r="B238" s="232"/>
      <c r="C238" s="233"/>
      <c r="D238" s="234" t="s">
        <v>144</v>
      </c>
      <c r="E238" s="235" t="s">
        <v>1</v>
      </c>
      <c r="F238" s="236" t="s">
        <v>349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144</v>
      </c>
      <c r="AU238" s="242" t="s">
        <v>84</v>
      </c>
      <c r="AV238" s="13" t="s">
        <v>82</v>
      </c>
      <c r="AW238" s="13" t="s">
        <v>30</v>
      </c>
      <c r="AX238" s="13" t="s">
        <v>74</v>
      </c>
      <c r="AY238" s="242" t="s">
        <v>135</v>
      </c>
    </row>
    <row r="239" spans="1:65" s="2" customFormat="1" ht="16.5" customHeight="1">
      <c r="A239" s="38"/>
      <c r="B239" s="39"/>
      <c r="C239" s="219" t="s">
        <v>350</v>
      </c>
      <c r="D239" s="219" t="s">
        <v>138</v>
      </c>
      <c r="E239" s="220" t="s">
        <v>351</v>
      </c>
      <c r="F239" s="221" t="s">
        <v>352</v>
      </c>
      <c r="G239" s="222" t="s">
        <v>223</v>
      </c>
      <c r="H239" s="223">
        <v>69.1</v>
      </c>
      <c r="I239" s="224"/>
      <c r="J239" s="223">
        <f>ROUND(I239*H239,2)</f>
        <v>0</v>
      </c>
      <c r="K239" s="225"/>
      <c r="L239" s="44"/>
      <c r="M239" s="226" t="s">
        <v>1</v>
      </c>
      <c r="N239" s="227" t="s">
        <v>39</v>
      </c>
      <c r="O239" s="91"/>
      <c r="P239" s="228">
        <f>O239*H239</f>
        <v>0</v>
      </c>
      <c r="Q239" s="228">
        <v>1E-05</v>
      </c>
      <c r="R239" s="228">
        <f>Q239*H239</f>
        <v>0.000691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234</v>
      </c>
      <c r="AT239" s="230" t="s">
        <v>138</v>
      </c>
      <c r="AU239" s="230" t="s">
        <v>84</v>
      </c>
      <c r="AY239" s="17" t="s">
        <v>135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82</v>
      </c>
      <c r="BK239" s="231">
        <f>ROUND(I239*H239,2)</f>
        <v>0</v>
      </c>
      <c r="BL239" s="17" t="s">
        <v>234</v>
      </c>
      <c r="BM239" s="230" t="s">
        <v>353</v>
      </c>
    </row>
    <row r="240" spans="1:51" s="13" customFormat="1" ht="12">
      <c r="A240" s="13"/>
      <c r="B240" s="232"/>
      <c r="C240" s="233"/>
      <c r="D240" s="234" t="s">
        <v>144</v>
      </c>
      <c r="E240" s="235" t="s">
        <v>1</v>
      </c>
      <c r="F240" s="236" t="s">
        <v>354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144</v>
      </c>
      <c r="AU240" s="242" t="s">
        <v>84</v>
      </c>
      <c r="AV240" s="13" t="s">
        <v>82</v>
      </c>
      <c r="AW240" s="13" t="s">
        <v>30</v>
      </c>
      <c r="AX240" s="13" t="s">
        <v>74</v>
      </c>
      <c r="AY240" s="242" t="s">
        <v>135</v>
      </c>
    </row>
    <row r="241" spans="1:51" s="14" customFormat="1" ht="12">
      <c r="A241" s="14"/>
      <c r="B241" s="243"/>
      <c r="C241" s="244"/>
      <c r="D241" s="234" t="s">
        <v>144</v>
      </c>
      <c r="E241" s="245" t="s">
        <v>1</v>
      </c>
      <c r="F241" s="246" t="s">
        <v>334</v>
      </c>
      <c r="G241" s="244"/>
      <c r="H241" s="247">
        <v>69.1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144</v>
      </c>
      <c r="AU241" s="253" t="s">
        <v>84</v>
      </c>
      <c r="AV241" s="14" t="s">
        <v>84</v>
      </c>
      <c r="AW241" s="14" t="s">
        <v>30</v>
      </c>
      <c r="AX241" s="14" t="s">
        <v>82</v>
      </c>
      <c r="AY241" s="253" t="s">
        <v>135</v>
      </c>
    </row>
    <row r="242" spans="1:65" s="2" customFormat="1" ht="16.5" customHeight="1">
      <c r="A242" s="38"/>
      <c r="B242" s="39"/>
      <c r="C242" s="254" t="s">
        <v>355</v>
      </c>
      <c r="D242" s="254" t="s">
        <v>162</v>
      </c>
      <c r="E242" s="255" t="s">
        <v>356</v>
      </c>
      <c r="F242" s="256" t="s">
        <v>357</v>
      </c>
      <c r="G242" s="257" t="s">
        <v>223</v>
      </c>
      <c r="H242" s="258">
        <v>71</v>
      </c>
      <c r="I242" s="259"/>
      <c r="J242" s="258">
        <f>ROUND(I242*H242,2)</f>
        <v>0</v>
      </c>
      <c r="K242" s="260"/>
      <c r="L242" s="261"/>
      <c r="M242" s="262" t="s">
        <v>1</v>
      </c>
      <c r="N242" s="263" t="s">
        <v>39</v>
      </c>
      <c r="O242" s="91"/>
      <c r="P242" s="228">
        <f>O242*H242</f>
        <v>0</v>
      </c>
      <c r="Q242" s="228">
        <v>0.00022</v>
      </c>
      <c r="R242" s="228">
        <f>Q242*H242</f>
        <v>0.01562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290</v>
      </c>
      <c r="AT242" s="230" t="s">
        <v>162</v>
      </c>
      <c r="AU242" s="230" t="s">
        <v>84</v>
      </c>
      <c r="AY242" s="17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82</v>
      </c>
      <c r="BK242" s="231">
        <f>ROUND(I242*H242,2)</f>
        <v>0</v>
      </c>
      <c r="BL242" s="17" t="s">
        <v>234</v>
      </c>
      <c r="BM242" s="230" t="s">
        <v>358</v>
      </c>
    </row>
    <row r="243" spans="1:51" s="14" customFormat="1" ht="12">
      <c r="A243" s="14"/>
      <c r="B243" s="243"/>
      <c r="C243" s="244"/>
      <c r="D243" s="234" t="s">
        <v>144</v>
      </c>
      <c r="E243" s="245" t="s">
        <v>1</v>
      </c>
      <c r="F243" s="246" t="s">
        <v>359</v>
      </c>
      <c r="G243" s="244"/>
      <c r="H243" s="247">
        <v>71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144</v>
      </c>
      <c r="AU243" s="253" t="s">
        <v>84</v>
      </c>
      <c r="AV243" s="14" t="s">
        <v>84</v>
      </c>
      <c r="AW243" s="14" t="s">
        <v>30</v>
      </c>
      <c r="AX243" s="14" t="s">
        <v>82</v>
      </c>
      <c r="AY243" s="253" t="s">
        <v>135</v>
      </c>
    </row>
    <row r="244" spans="1:51" s="13" customFormat="1" ht="12">
      <c r="A244" s="13"/>
      <c r="B244" s="232"/>
      <c r="C244" s="233"/>
      <c r="D244" s="234" t="s">
        <v>144</v>
      </c>
      <c r="E244" s="235" t="s">
        <v>1</v>
      </c>
      <c r="F244" s="236" t="s">
        <v>360</v>
      </c>
      <c r="G244" s="233"/>
      <c r="H244" s="235" t="s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144</v>
      </c>
      <c r="AU244" s="242" t="s">
        <v>84</v>
      </c>
      <c r="AV244" s="13" t="s">
        <v>82</v>
      </c>
      <c r="AW244" s="13" t="s">
        <v>30</v>
      </c>
      <c r="AX244" s="13" t="s">
        <v>74</v>
      </c>
      <c r="AY244" s="242" t="s">
        <v>135</v>
      </c>
    </row>
    <row r="245" spans="1:65" s="2" customFormat="1" ht="16.5" customHeight="1">
      <c r="A245" s="38"/>
      <c r="B245" s="39"/>
      <c r="C245" s="219" t="s">
        <v>361</v>
      </c>
      <c r="D245" s="219" t="s">
        <v>138</v>
      </c>
      <c r="E245" s="220" t="s">
        <v>362</v>
      </c>
      <c r="F245" s="221" t="s">
        <v>363</v>
      </c>
      <c r="G245" s="222" t="s">
        <v>149</v>
      </c>
      <c r="H245" s="223">
        <v>10.5</v>
      </c>
      <c r="I245" s="224"/>
      <c r="J245" s="223">
        <f>ROUND(I245*H245,2)</f>
        <v>0</v>
      </c>
      <c r="K245" s="225"/>
      <c r="L245" s="44"/>
      <c r="M245" s="226" t="s">
        <v>1</v>
      </c>
      <c r="N245" s="227" t="s">
        <v>39</v>
      </c>
      <c r="O245" s="91"/>
      <c r="P245" s="228">
        <f>O245*H245</f>
        <v>0</v>
      </c>
      <c r="Q245" s="228">
        <v>0.0005</v>
      </c>
      <c r="R245" s="228">
        <f>Q245*H245</f>
        <v>0.00525</v>
      </c>
      <c r="S245" s="228">
        <v>0</v>
      </c>
      <c r="T245" s="22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0" t="s">
        <v>234</v>
      </c>
      <c r="AT245" s="230" t="s">
        <v>138</v>
      </c>
      <c r="AU245" s="230" t="s">
        <v>84</v>
      </c>
      <c r="AY245" s="17" t="s">
        <v>135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7" t="s">
        <v>82</v>
      </c>
      <c r="BK245" s="231">
        <f>ROUND(I245*H245,2)</f>
        <v>0</v>
      </c>
      <c r="BL245" s="17" t="s">
        <v>234</v>
      </c>
      <c r="BM245" s="230" t="s">
        <v>364</v>
      </c>
    </row>
    <row r="246" spans="1:51" s="13" customFormat="1" ht="12">
      <c r="A246" s="13"/>
      <c r="B246" s="232"/>
      <c r="C246" s="233"/>
      <c r="D246" s="234" t="s">
        <v>144</v>
      </c>
      <c r="E246" s="235" t="s">
        <v>1</v>
      </c>
      <c r="F246" s="236" t="s">
        <v>322</v>
      </c>
      <c r="G246" s="233"/>
      <c r="H246" s="235" t="s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144</v>
      </c>
      <c r="AU246" s="242" t="s">
        <v>84</v>
      </c>
      <c r="AV246" s="13" t="s">
        <v>82</v>
      </c>
      <c r="AW246" s="13" t="s">
        <v>30</v>
      </c>
      <c r="AX246" s="13" t="s">
        <v>74</v>
      </c>
      <c r="AY246" s="242" t="s">
        <v>135</v>
      </c>
    </row>
    <row r="247" spans="1:51" s="14" customFormat="1" ht="12">
      <c r="A247" s="14"/>
      <c r="B247" s="243"/>
      <c r="C247" s="244"/>
      <c r="D247" s="234" t="s">
        <v>144</v>
      </c>
      <c r="E247" s="245" t="s">
        <v>1</v>
      </c>
      <c r="F247" s="246" t="s">
        <v>323</v>
      </c>
      <c r="G247" s="244"/>
      <c r="H247" s="247">
        <v>10.5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144</v>
      </c>
      <c r="AU247" s="253" t="s">
        <v>84</v>
      </c>
      <c r="AV247" s="14" t="s">
        <v>84</v>
      </c>
      <c r="AW247" s="14" t="s">
        <v>30</v>
      </c>
      <c r="AX247" s="14" t="s">
        <v>82</v>
      </c>
      <c r="AY247" s="253" t="s">
        <v>135</v>
      </c>
    </row>
    <row r="248" spans="1:65" s="2" customFormat="1" ht="16.5" customHeight="1">
      <c r="A248" s="38"/>
      <c r="B248" s="39"/>
      <c r="C248" s="219" t="s">
        <v>365</v>
      </c>
      <c r="D248" s="219" t="s">
        <v>138</v>
      </c>
      <c r="E248" s="220" t="s">
        <v>366</v>
      </c>
      <c r="F248" s="221" t="s">
        <v>367</v>
      </c>
      <c r="G248" s="222" t="s">
        <v>223</v>
      </c>
      <c r="H248" s="223">
        <v>12.1</v>
      </c>
      <c r="I248" s="224"/>
      <c r="J248" s="223">
        <f>ROUND(I248*H248,2)</f>
        <v>0</v>
      </c>
      <c r="K248" s="225"/>
      <c r="L248" s="44"/>
      <c r="M248" s="226" t="s">
        <v>1</v>
      </c>
      <c r="N248" s="227" t="s">
        <v>39</v>
      </c>
      <c r="O248" s="91"/>
      <c r="P248" s="228">
        <f>O248*H248</f>
        <v>0</v>
      </c>
      <c r="Q248" s="228">
        <v>3E-05</v>
      </c>
      <c r="R248" s="228">
        <f>Q248*H248</f>
        <v>0.000363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234</v>
      </c>
      <c r="AT248" s="230" t="s">
        <v>138</v>
      </c>
      <c r="AU248" s="230" t="s">
        <v>84</v>
      </c>
      <c r="AY248" s="17" t="s">
        <v>135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82</v>
      </c>
      <c r="BK248" s="231">
        <f>ROUND(I248*H248,2)</f>
        <v>0</v>
      </c>
      <c r="BL248" s="17" t="s">
        <v>234</v>
      </c>
      <c r="BM248" s="230" t="s">
        <v>368</v>
      </c>
    </row>
    <row r="249" spans="1:51" s="13" customFormat="1" ht="12">
      <c r="A249" s="13"/>
      <c r="B249" s="232"/>
      <c r="C249" s="233"/>
      <c r="D249" s="234" t="s">
        <v>144</v>
      </c>
      <c r="E249" s="235" t="s">
        <v>1</v>
      </c>
      <c r="F249" s="236" t="s">
        <v>322</v>
      </c>
      <c r="G249" s="233"/>
      <c r="H249" s="235" t="s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144</v>
      </c>
      <c r="AU249" s="242" t="s">
        <v>84</v>
      </c>
      <c r="AV249" s="13" t="s">
        <v>82</v>
      </c>
      <c r="AW249" s="13" t="s">
        <v>30</v>
      </c>
      <c r="AX249" s="13" t="s">
        <v>74</v>
      </c>
      <c r="AY249" s="242" t="s">
        <v>135</v>
      </c>
    </row>
    <row r="250" spans="1:51" s="14" customFormat="1" ht="12">
      <c r="A250" s="14"/>
      <c r="B250" s="243"/>
      <c r="C250" s="244"/>
      <c r="D250" s="234" t="s">
        <v>144</v>
      </c>
      <c r="E250" s="245" t="s">
        <v>1</v>
      </c>
      <c r="F250" s="246" t="s">
        <v>369</v>
      </c>
      <c r="G250" s="244"/>
      <c r="H250" s="247">
        <v>12.1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144</v>
      </c>
      <c r="AU250" s="253" t="s">
        <v>84</v>
      </c>
      <c r="AV250" s="14" t="s">
        <v>84</v>
      </c>
      <c r="AW250" s="14" t="s">
        <v>30</v>
      </c>
      <c r="AX250" s="14" t="s">
        <v>82</v>
      </c>
      <c r="AY250" s="253" t="s">
        <v>135</v>
      </c>
    </row>
    <row r="251" spans="1:65" s="2" customFormat="1" ht="37.8" customHeight="1">
      <c r="A251" s="38"/>
      <c r="B251" s="39"/>
      <c r="C251" s="254" t="s">
        <v>370</v>
      </c>
      <c r="D251" s="254" t="s">
        <v>162</v>
      </c>
      <c r="E251" s="255" t="s">
        <v>371</v>
      </c>
      <c r="F251" s="256" t="s">
        <v>372</v>
      </c>
      <c r="G251" s="257" t="s">
        <v>149</v>
      </c>
      <c r="H251" s="258">
        <v>12</v>
      </c>
      <c r="I251" s="259"/>
      <c r="J251" s="258">
        <f>ROUND(I251*H251,2)</f>
        <v>0</v>
      </c>
      <c r="K251" s="260"/>
      <c r="L251" s="261"/>
      <c r="M251" s="262" t="s">
        <v>1</v>
      </c>
      <c r="N251" s="263" t="s">
        <v>39</v>
      </c>
      <c r="O251" s="91"/>
      <c r="P251" s="228">
        <f>O251*H251</f>
        <v>0</v>
      </c>
      <c r="Q251" s="228">
        <v>0.00115</v>
      </c>
      <c r="R251" s="228">
        <f>Q251*H251</f>
        <v>0.0138</v>
      </c>
      <c r="S251" s="228">
        <v>0</v>
      </c>
      <c r="T251" s="22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0" t="s">
        <v>290</v>
      </c>
      <c r="AT251" s="230" t="s">
        <v>162</v>
      </c>
      <c r="AU251" s="230" t="s">
        <v>84</v>
      </c>
      <c r="AY251" s="17" t="s">
        <v>135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7" t="s">
        <v>82</v>
      </c>
      <c r="BK251" s="231">
        <f>ROUND(I251*H251,2)</f>
        <v>0</v>
      </c>
      <c r="BL251" s="17" t="s">
        <v>234</v>
      </c>
      <c r="BM251" s="230" t="s">
        <v>373</v>
      </c>
    </row>
    <row r="252" spans="1:51" s="14" customFormat="1" ht="12">
      <c r="A252" s="14"/>
      <c r="B252" s="243"/>
      <c r="C252" s="244"/>
      <c r="D252" s="234" t="s">
        <v>144</v>
      </c>
      <c r="E252" s="245" t="s">
        <v>1</v>
      </c>
      <c r="F252" s="246" t="s">
        <v>374</v>
      </c>
      <c r="G252" s="244"/>
      <c r="H252" s="247">
        <v>12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144</v>
      </c>
      <c r="AU252" s="253" t="s">
        <v>84</v>
      </c>
      <c r="AV252" s="14" t="s">
        <v>84</v>
      </c>
      <c r="AW252" s="14" t="s">
        <v>30</v>
      </c>
      <c r="AX252" s="14" t="s">
        <v>82</v>
      </c>
      <c r="AY252" s="253" t="s">
        <v>135</v>
      </c>
    </row>
    <row r="253" spans="1:51" s="13" customFormat="1" ht="12">
      <c r="A253" s="13"/>
      <c r="B253" s="232"/>
      <c r="C253" s="233"/>
      <c r="D253" s="234" t="s">
        <v>144</v>
      </c>
      <c r="E253" s="235" t="s">
        <v>1</v>
      </c>
      <c r="F253" s="236" t="s">
        <v>349</v>
      </c>
      <c r="G253" s="233"/>
      <c r="H253" s="235" t="s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144</v>
      </c>
      <c r="AU253" s="242" t="s">
        <v>84</v>
      </c>
      <c r="AV253" s="13" t="s">
        <v>82</v>
      </c>
      <c r="AW253" s="13" t="s">
        <v>30</v>
      </c>
      <c r="AX253" s="13" t="s">
        <v>74</v>
      </c>
      <c r="AY253" s="242" t="s">
        <v>135</v>
      </c>
    </row>
    <row r="254" spans="1:65" s="2" customFormat="1" ht="24.15" customHeight="1">
      <c r="A254" s="38"/>
      <c r="B254" s="39"/>
      <c r="C254" s="219" t="s">
        <v>375</v>
      </c>
      <c r="D254" s="219" t="s">
        <v>138</v>
      </c>
      <c r="E254" s="220" t="s">
        <v>376</v>
      </c>
      <c r="F254" s="221" t="s">
        <v>377</v>
      </c>
      <c r="G254" s="222" t="s">
        <v>237</v>
      </c>
      <c r="H254" s="223">
        <v>0.17</v>
      </c>
      <c r="I254" s="224"/>
      <c r="J254" s="223">
        <f>ROUND(I254*H254,2)</f>
        <v>0</v>
      </c>
      <c r="K254" s="225"/>
      <c r="L254" s="44"/>
      <c r="M254" s="226" t="s">
        <v>1</v>
      </c>
      <c r="N254" s="227" t="s">
        <v>39</v>
      </c>
      <c r="O254" s="91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0" t="s">
        <v>234</v>
      </c>
      <c r="AT254" s="230" t="s">
        <v>138</v>
      </c>
      <c r="AU254" s="230" t="s">
        <v>84</v>
      </c>
      <c r="AY254" s="17" t="s">
        <v>135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7" t="s">
        <v>82</v>
      </c>
      <c r="BK254" s="231">
        <f>ROUND(I254*H254,2)</f>
        <v>0</v>
      </c>
      <c r="BL254" s="17" t="s">
        <v>234</v>
      </c>
      <c r="BM254" s="230" t="s">
        <v>378</v>
      </c>
    </row>
    <row r="255" spans="1:63" s="12" customFormat="1" ht="22.8" customHeight="1">
      <c r="A255" s="12"/>
      <c r="B255" s="203"/>
      <c r="C255" s="204"/>
      <c r="D255" s="205" t="s">
        <v>73</v>
      </c>
      <c r="E255" s="217" t="s">
        <v>379</v>
      </c>
      <c r="F255" s="217" t="s">
        <v>380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SUM(P256:P260)</f>
        <v>0</v>
      </c>
      <c r="Q255" s="211"/>
      <c r="R255" s="212">
        <f>SUM(R256:R260)</f>
        <v>0.026</v>
      </c>
      <c r="S255" s="211"/>
      <c r="T255" s="21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73</v>
      </c>
      <c r="AU255" s="215" t="s">
        <v>82</v>
      </c>
      <c r="AY255" s="214" t="s">
        <v>135</v>
      </c>
      <c r="BK255" s="216">
        <f>SUM(BK256:BK260)</f>
        <v>0</v>
      </c>
    </row>
    <row r="256" spans="1:65" s="2" customFormat="1" ht="33" customHeight="1">
      <c r="A256" s="38"/>
      <c r="B256" s="39"/>
      <c r="C256" s="219" t="s">
        <v>381</v>
      </c>
      <c r="D256" s="219" t="s">
        <v>138</v>
      </c>
      <c r="E256" s="220" t="s">
        <v>382</v>
      </c>
      <c r="F256" s="221" t="s">
        <v>383</v>
      </c>
      <c r="G256" s="222" t="s">
        <v>149</v>
      </c>
      <c r="H256" s="223">
        <v>100</v>
      </c>
      <c r="I256" s="224"/>
      <c r="J256" s="223">
        <f>ROUND(I256*H256,2)</f>
        <v>0</v>
      </c>
      <c r="K256" s="225"/>
      <c r="L256" s="44"/>
      <c r="M256" s="226" t="s">
        <v>1</v>
      </c>
      <c r="N256" s="227" t="s">
        <v>39</v>
      </c>
      <c r="O256" s="91"/>
      <c r="P256" s="228">
        <f>O256*H256</f>
        <v>0</v>
      </c>
      <c r="Q256" s="228">
        <v>0.00026</v>
      </c>
      <c r="R256" s="228">
        <f>Q256*H256</f>
        <v>0.026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234</v>
      </c>
      <c r="AT256" s="230" t="s">
        <v>138</v>
      </c>
      <c r="AU256" s="230" t="s">
        <v>84</v>
      </c>
      <c r="AY256" s="17" t="s">
        <v>135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82</v>
      </c>
      <c r="BK256" s="231">
        <f>ROUND(I256*H256,2)</f>
        <v>0</v>
      </c>
      <c r="BL256" s="17" t="s">
        <v>234</v>
      </c>
      <c r="BM256" s="230" t="s">
        <v>384</v>
      </c>
    </row>
    <row r="257" spans="1:51" s="13" customFormat="1" ht="12">
      <c r="A257" s="13"/>
      <c r="B257" s="232"/>
      <c r="C257" s="233"/>
      <c r="D257" s="234" t="s">
        <v>144</v>
      </c>
      <c r="E257" s="235" t="s">
        <v>1</v>
      </c>
      <c r="F257" s="236" t="s">
        <v>385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144</v>
      </c>
      <c r="AU257" s="242" t="s">
        <v>84</v>
      </c>
      <c r="AV257" s="13" t="s">
        <v>82</v>
      </c>
      <c r="AW257" s="13" t="s">
        <v>30</v>
      </c>
      <c r="AX257" s="13" t="s">
        <v>74</v>
      </c>
      <c r="AY257" s="242" t="s">
        <v>135</v>
      </c>
    </row>
    <row r="258" spans="1:51" s="13" customFormat="1" ht="12">
      <c r="A258" s="13"/>
      <c r="B258" s="232"/>
      <c r="C258" s="233"/>
      <c r="D258" s="234" t="s">
        <v>144</v>
      </c>
      <c r="E258" s="235" t="s">
        <v>1</v>
      </c>
      <c r="F258" s="236" t="s">
        <v>386</v>
      </c>
      <c r="G258" s="233"/>
      <c r="H258" s="235" t="s">
        <v>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144</v>
      </c>
      <c r="AU258" s="242" t="s">
        <v>84</v>
      </c>
      <c r="AV258" s="13" t="s">
        <v>82</v>
      </c>
      <c r="AW258" s="13" t="s">
        <v>30</v>
      </c>
      <c r="AX258" s="13" t="s">
        <v>74</v>
      </c>
      <c r="AY258" s="242" t="s">
        <v>135</v>
      </c>
    </row>
    <row r="259" spans="1:51" s="13" customFormat="1" ht="12">
      <c r="A259" s="13"/>
      <c r="B259" s="232"/>
      <c r="C259" s="233"/>
      <c r="D259" s="234" t="s">
        <v>144</v>
      </c>
      <c r="E259" s="235" t="s">
        <v>1</v>
      </c>
      <c r="F259" s="236" t="s">
        <v>387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144</v>
      </c>
      <c r="AU259" s="242" t="s">
        <v>84</v>
      </c>
      <c r="AV259" s="13" t="s">
        <v>82</v>
      </c>
      <c r="AW259" s="13" t="s">
        <v>30</v>
      </c>
      <c r="AX259" s="13" t="s">
        <v>74</v>
      </c>
      <c r="AY259" s="242" t="s">
        <v>135</v>
      </c>
    </row>
    <row r="260" spans="1:51" s="14" customFormat="1" ht="12">
      <c r="A260" s="14"/>
      <c r="B260" s="243"/>
      <c r="C260" s="244"/>
      <c r="D260" s="234" t="s">
        <v>144</v>
      </c>
      <c r="E260" s="245" t="s">
        <v>1</v>
      </c>
      <c r="F260" s="246" t="s">
        <v>388</v>
      </c>
      <c r="G260" s="244"/>
      <c r="H260" s="247">
        <v>100</v>
      </c>
      <c r="I260" s="248"/>
      <c r="J260" s="244"/>
      <c r="K260" s="244"/>
      <c r="L260" s="249"/>
      <c r="M260" s="279"/>
      <c r="N260" s="280"/>
      <c r="O260" s="280"/>
      <c r="P260" s="280"/>
      <c r="Q260" s="280"/>
      <c r="R260" s="280"/>
      <c r="S260" s="280"/>
      <c r="T260" s="28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144</v>
      </c>
      <c r="AU260" s="253" t="s">
        <v>84</v>
      </c>
      <c r="AV260" s="14" t="s">
        <v>84</v>
      </c>
      <c r="AW260" s="14" t="s">
        <v>30</v>
      </c>
      <c r="AX260" s="14" t="s">
        <v>82</v>
      </c>
      <c r="AY260" s="253" t="s">
        <v>135</v>
      </c>
    </row>
    <row r="261" spans="1:31" s="2" customFormat="1" ht="6.95" customHeight="1">
      <c r="A261" s="38"/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44"/>
      <c r="M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</row>
  </sheetData>
  <sheetProtection password="CC35" sheet="1" objects="1" scenarios="1" formatColumns="0" formatRows="0" autoFilter="0"/>
  <autoFilter ref="C133:K260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15</v>
      </c>
      <c r="L6" s="20"/>
    </row>
    <row r="7" spans="2:12" s="1" customFormat="1" ht="16.5" customHeight="1">
      <c r="B7" s="20"/>
      <c r="E7" s="141" t="str">
        <f>'Rekapitulace stavby'!K6</f>
        <v>MŠ v Nejdku, Závodu Míru 1247 - stavební úpravy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19</v>
      </c>
      <c r="E12" s="38"/>
      <c r="F12" s="143" t="s">
        <v>390</v>
      </c>
      <c r="G12" s="38"/>
      <c r="H12" s="38"/>
      <c r="I12" s="140" t="s">
        <v>21</v>
      </c>
      <c r="J12" s="144" t="str">
        <f>'Rekapitulace stavby'!AN8</f>
        <v>21. 9. 2021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25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26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25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28</v>
      </c>
      <c r="E20" s="38"/>
      <c r="F20" s="38"/>
      <c r="G20" s="38"/>
      <c r="H20" s="38"/>
      <c r="I20" s="140" t="s">
        <v>24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>DPT projekty Ostrov</v>
      </c>
      <c r="F21" s="38"/>
      <c r="G21" s="38"/>
      <c r="H21" s="38"/>
      <c r="I21" s="140" t="s">
        <v>25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24</v>
      </c>
      <c r="J23" s="143" t="s">
        <v>391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392</v>
      </c>
      <c r="F24" s="38"/>
      <c r="G24" s="38"/>
      <c r="H24" s="38"/>
      <c r="I24" s="140" t="s">
        <v>25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45"/>
      <c r="B27" s="146"/>
      <c r="C27" s="145"/>
      <c r="D27" s="145"/>
      <c r="E27" s="147" t="s">
        <v>393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ROUND((SUM(BE119:BE160)),2)</f>
        <v>0</v>
      </c>
      <c r="G33" s="38"/>
      <c r="H33" s="38"/>
      <c r="I33" s="155">
        <v>0.21</v>
      </c>
      <c r="J33" s="154">
        <f>ROUND(((SUM(BE119:BE160))*I33),2)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ROUND((SUM(BF119:BF160)),2)</f>
        <v>0</v>
      </c>
      <c r="G34" s="38"/>
      <c r="H34" s="38"/>
      <c r="I34" s="155">
        <v>0.15</v>
      </c>
      <c r="J34" s="154">
        <f>ROUND(((SUM(BF119:BF160))*I34),2)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ROUND((SUM(BG119:BG160)),2)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ROUND((SUM(BH119:BH160)),2)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ROUND((SUM(BI119:BI160)),2)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v Nejdku, Závodu Míru 1247 - stavební úpravy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Elektročást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>Nejdek</v>
      </c>
      <c r="G89" s="40"/>
      <c r="H89" s="40"/>
      <c r="I89" s="32" t="s">
        <v>21</v>
      </c>
      <c r="J89" s="79" t="str">
        <f>IF(J12="","",J12)</f>
        <v>21. 9. 2021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32" t="s">
        <v>28</v>
      </c>
      <c r="J91" s="36" t="str">
        <f>E21</f>
        <v>DPT projekty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Klimešová Miroslava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114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394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395</v>
      </c>
      <c r="E99" s="182"/>
      <c r="F99" s="182"/>
      <c r="G99" s="182"/>
      <c r="H99" s="182"/>
      <c r="I99" s="182"/>
      <c r="J99" s="183">
        <f>J156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MŠ v Nejdku, Závodu Míru 1247 - stavební úpravy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02 - Elektročást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19</v>
      </c>
      <c r="D113" s="40"/>
      <c r="E113" s="40"/>
      <c r="F113" s="27" t="str">
        <f>F12</f>
        <v>Nejdek</v>
      </c>
      <c r="G113" s="40"/>
      <c r="H113" s="40"/>
      <c r="I113" s="32" t="s">
        <v>21</v>
      </c>
      <c r="J113" s="79" t="str">
        <f>IF(J12="","",J12)</f>
        <v>21. 9. 2021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23</v>
      </c>
      <c r="D115" s="40"/>
      <c r="E115" s="40"/>
      <c r="F115" s="27" t="str">
        <f>E15</f>
        <v xml:space="preserve"> </v>
      </c>
      <c r="G115" s="40"/>
      <c r="H115" s="40"/>
      <c r="I115" s="32" t="s">
        <v>28</v>
      </c>
      <c r="J115" s="36" t="str">
        <f>E21</f>
        <v>DPT projekty Ostrov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26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>Klimešová Miroslava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121</v>
      </c>
      <c r="D118" s="194" t="s">
        <v>59</v>
      </c>
      <c r="E118" s="194" t="s">
        <v>55</v>
      </c>
      <c r="F118" s="194" t="s">
        <v>56</v>
      </c>
      <c r="G118" s="194" t="s">
        <v>122</v>
      </c>
      <c r="H118" s="194" t="s">
        <v>123</v>
      </c>
      <c r="I118" s="194" t="s">
        <v>124</v>
      </c>
      <c r="J118" s="195" t="s">
        <v>99</v>
      </c>
      <c r="K118" s="196" t="s">
        <v>125</v>
      </c>
      <c r="L118" s="197"/>
      <c r="M118" s="100" t="s">
        <v>1</v>
      </c>
      <c r="N118" s="101" t="s">
        <v>38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P120+P156</f>
        <v>0</v>
      </c>
      <c r="Q119" s="104"/>
      <c r="R119" s="200">
        <f>R120+R156</f>
        <v>0.0493775</v>
      </c>
      <c r="S119" s="104"/>
      <c r="T119" s="201">
        <f>T120+T156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73</v>
      </c>
      <c r="AU119" s="17" t="s">
        <v>101</v>
      </c>
      <c r="BK119" s="202">
        <f>BK120+BK156</f>
        <v>0</v>
      </c>
    </row>
    <row r="120" spans="1:63" s="12" customFormat="1" ht="25.9" customHeight="1">
      <c r="A120" s="12"/>
      <c r="B120" s="203"/>
      <c r="C120" s="204"/>
      <c r="D120" s="205" t="s">
        <v>73</v>
      </c>
      <c r="E120" s="206" t="s">
        <v>268</v>
      </c>
      <c r="F120" s="206" t="s">
        <v>269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0.0493775</v>
      </c>
      <c r="S120" s="211"/>
      <c r="T120" s="21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73</v>
      </c>
      <c r="AU120" s="215" t="s">
        <v>74</v>
      </c>
      <c r="AY120" s="214" t="s">
        <v>135</v>
      </c>
      <c r="BK120" s="216">
        <f>BK121</f>
        <v>0</v>
      </c>
    </row>
    <row r="121" spans="1:63" s="12" customFormat="1" ht="22.8" customHeight="1">
      <c r="A121" s="12"/>
      <c r="B121" s="203"/>
      <c r="C121" s="204"/>
      <c r="D121" s="205" t="s">
        <v>73</v>
      </c>
      <c r="E121" s="217" t="s">
        <v>396</v>
      </c>
      <c r="F121" s="217" t="s">
        <v>397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SUM(P122:P155)</f>
        <v>0</v>
      </c>
      <c r="Q121" s="211"/>
      <c r="R121" s="212">
        <f>SUM(R122:R155)</f>
        <v>0.0493775</v>
      </c>
      <c r="S121" s="211"/>
      <c r="T121" s="213">
        <f>SUM(T122:T155)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84</v>
      </c>
      <c r="AT121" s="215" t="s">
        <v>73</v>
      </c>
      <c r="AU121" s="215" t="s">
        <v>82</v>
      </c>
      <c r="AY121" s="214" t="s">
        <v>135</v>
      </c>
      <c r="BK121" s="216">
        <f>SUM(BK122:BK155)</f>
        <v>0</v>
      </c>
    </row>
    <row r="122" spans="1:65" s="2" customFormat="1" ht="24.15" customHeight="1">
      <c r="A122" s="38"/>
      <c r="B122" s="39"/>
      <c r="C122" s="219" t="s">
        <v>165</v>
      </c>
      <c r="D122" s="219" t="s">
        <v>138</v>
      </c>
      <c r="E122" s="220" t="s">
        <v>398</v>
      </c>
      <c r="F122" s="221" t="s">
        <v>399</v>
      </c>
      <c r="G122" s="222" t="s">
        <v>223</v>
      </c>
      <c r="H122" s="223">
        <v>35</v>
      </c>
      <c r="I122" s="224"/>
      <c r="J122" s="223">
        <f>ROUND(I122*H122,2)</f>
        <v>0</v>
      </c>
      <c r="K122" s="225"/>
      <c r="L122" s="44"/>
      <c r="M122" s="226" t="s">
        <v>1</v>
      </c>
      <c r="N122" s="227" t="s">
        <v>39</v>
      </c>
      <c r="O122" s="91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0" t="s">
        <v>234</v>
      </c>
      <c r="AT122" s="230" t="s">
        <v>138</v>
      </c>
      <c r="AU122" s="230" t="s">
        <v>84</v>
      </c>
      <c r="AY122" s="17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7" t="s">
        <v>82</v>
      </c>
      <c r="BK122" s="231">
        <f>ROUND(I122*H122,2)</f>
        <v>0</v>
      </c>
      <c r="BL122" s="17" t="s">
        <v>234</v>
      </c>
      <c r="BM122" s="230" t="s">
        <v>400</v>
      </c>
    </row>
    <row r="123" spans="1:65" s="2" customFormat="1" ht="16.5" customHeight="1">
      <c r="A123" s="38"/>
      <c r="B123" s="39"/>
      <c r="C123" s="254" t="s">
        <v>185</v>
      </c>
      <c r="D123" s="254" t="s">
        <v>162</v>
      </c>
      <c r="E123" s="255" t="s">
        <v>401</v>
      </c>
      <c r="F123" s="256" t="s">
        <v>402</v>
      </c>
      <c r="G123" s="257" t="s">
        <v>223</v>
      </c>
      <c r="H123" s="258">
        <v>36.75</v>
      </c>
      <c r="I123" s="259"/>
      <c r="J123" s="258">
        <f>ROUND(I123*H123,2)</f>
        <v>0</v>
      </c>
      <c r="K123" s="260"/>
      <c r="L123" s="261"/>
      <c r="M123" s="262" t="s">
        <v>1</v>
      </c>
      <c r="N123" s="263" t="s">
        <v>39</v>
      </c>
      <c r="O123" s="91"/>
      <c r="P123" s="228">
        <f>O123*H123</f>
        <v>0</v>
      </c>
      <c r="Q123" s="228">
        <v>0.00015</v>
      </c>
      <c r="R123" s="228">
        <f>Q123*H123</f>
        <v>0.005512499999999999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290</v>
      </c>
      <c r="AT123" s="230" t="s">
        <v>162</v>
      </c>
      <c r="AU123" s="230" t="s">
        <v>84</v>
      </c>
      <c r="AY123" s="17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82</v>
      </c>
      <c r="BK123" s="231">
        <f>ROUND(I123*H123,2)</f>
        <v>0</v>
      </c>
      <c r="BL123" s="17" t="s">
        <v>234</v>
      </c>
      <c r="BM123" s="230" t="s">
        <v>403</v>
      </c>
    </row>
    <row r="124" spans="1:51" s="14" customFormat="1" ht="12">
      <c r="A124" s="14"/>
      <c r="B124" s="243"/>
      <c r="C124" s="244"/>
      <c r="D124" s="234" t="s">
        <v>144</v>
      </c>
      <c r="E124" s="244"/>
      <c r="F124" s="246" t="s">
        <v>404</v>
      </c>
      <c r="G124" s="244"/>
      <c r="H124" s="247">
        <v>36.75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144</v>
      </c>
      <c r="AU124" s="253" t="s">
        <v>84</v>
      </c>
      <c r="AV124" s="14" t="s">
        <v>84</v>
      </c>
      <c r="AW124" s="14" t="s">
        <v>4</v>
      </c>
      <c r="AX124" s="14" t="s">
        <v>82</v>
      </c>
      <c r="AY124" s="253" t="s">
        <v>135</v>
      </c>
    </row>
    <row r="125" spans="1:65" s="2" customFormat="1" ht="21.75" customHeight="1">
      <c r="A125" s="38"/>
      <c r="B125" s="39"/>
      <c r="C125" s="219" t="s">
        <v>192</v>
      </c>
      <c r="D125" s="219" t="s">
        <v>138</v>
      </c>
      <c r="E125" s="220" t="s">
        <v>405</v>
      </c>
      <c r="F125" s="221" t="s">
        <v>406</v>
      </c>
      <c r="G125" s="222" t="s">
        <v>141</v>
      </c>
      <c r="H125" s="223">
        <v>3</v>
      </c>
      <c r="I125" s="224"/>
      <c r="J125" s="223">
        <f>ROUND(I125*H125,2)</f>
        <v>0</v>
      </c>
      <c r="K125" s="225"/>
      <c r="L125" s="44"/>
      <c r="M125" s="226" t="s">
        <v>1</v>
      </c>
      <c r="N125" s="227" t="s">
        <v>39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234</v>
      </c>
      <c r="AT125" s="230" t="s">
        <v>138</v>
      </c>
      <c r="AU125" s="230" t="s">
        <v>84</v>
      </c>
      <c r="AY125" s="17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82</v>
      </c>
      <c r="BK125" s="231">
        <f>ROUND(I125*H125,2)</f>
        <v>0</v>
      </c>
      <c r="BL125" s="17" t="s">
        <v>234</v>
      </c>
      <c r="BM125" s="230" t="s">
        <v>407</v>
      </c>
    </row>
    <row r="126" spans="1:65" s="2" customFormat="1" ht="21.75" customHeight="1">
      <c r="A126" s="38"/>
      <c r="B126" s="39"/>
      <c r="C126" s="254" t="s">
        <v>200</v>
      </c>
      <c r="D126" s="254" t="s">
        <v>162</v>
      </c>
      <c r="E126" s="255" t="s">
        <v>408</v>
      </c>
      <c r="F126" s="256" t="s">
        <v>409</v>
      </c>
      <c r="G126" s="257" t="s">
        <v>141</v>
      </c>
      <c r="H126" s="258">
        <v>3</v>
      </c>
      <c r="I126" s="259"/>
      <c r="J126" s="258">
        <f>ROUND(I126*H126,2)</f>
        <v>0</v>
      </c>
      <c r="K126" s="260"/>
      <c r="L126" s="261"/>
      <c r="M126" s="262" t="s">
        <v>1</v>
      </c>
      <c r="N126" s="263" t="s">
        <v>39</v>
      </c>
      <c r="O126" s="91"/>
      <c r="P126" s="228">
        <f>O126*H126</f>
        <v>0</v>
      </c>
      <c r="Q126" s="228">
        <v>4E-05</v>
      </c>
      <c r="R126" s="228">
        <f>Q126*H126</f>
        <v>0.00012000000000000002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290</v>
      </c>
      <c r="AT126" s="230" t="s">
        <v>162</v>
      </c>
      <c r="AU126" s="230" t="s">
        <v>84</v>
      </c>
      <c r="AY126" s="17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82</v>
      </c>
      <c r="BK126" s="231">
        <f>ROUND(I126*H126,2)</f>
        <v>0</v>
      </c>
      <c r="BL126" s="17" t="s">
        <v>234</v>
      </c>
      <c r="BM126" s="230" t="s">
        <v>410</v>
      </c>
    </row>
    <row r="127" spans="1:65" s="2" customFormat="1" ht="16.5" customHeight="1">
      <c r="A127" s="38"/>
      <c r="B127" s="39"/>
      <c r="C127" s="219" t="s">
        <v>207</v>
      </c>
      <c r="D127" s="219" t="s">
        <v>138</v>
      </c>
      <c r="E127" s="220" t="s">
        <v>411</v>
      </c>
      <c r="F127" s="221" t="s">
        <v>412</v>
      </c>
      <c r="G127" s="222" t="s">
        <v>141</v>
      </c>
      <c r="H127" s="223">
        <v>5</v>
      </c>
      <c r="I127" s="224"/>
      <c r="J127" s="223">
        <f>ROUND(I127*H127,2)</f>
        <v>0</v>
      </c>
      <c r="K127" s="225"/>
      <c r="L127" s="44"/>
      <c r="M127" s="226" t="s">
        <v>1</v>
      </c>
      <c r="N127" s="227" t="s">
        <v>39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234</v>
      </c>
      <c r="AT127" s="230" t="s">
        <v>138</v>
      </c>
      <c r="AU127" s="230" t="s">
        <v>84</v>
      </c>
      <c r="AY127" s="17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82</v>
      </c>
      <c r="BK127" s="231">
        <f>ROUND(I127*H127,2)</f>
        <v>0</v>
      </c>
      <c r="BL127" s="17" t="s">
        <v>234</v>
      </c>
      <c r="BM127" s="230" t="s">
        <v>413</v>
      </c>
    </row>
    <row r="128" spans="1:65" s="2" customFormat="1" ht="24.15" customHeight="1">
      <c r="A128" s="38"/>
      <c r="B128" s="39"/>
      <c r="C128" s="254" t="s">
        <v>215</v>
      </c>
      <c r="D128" s="254" t="s">
        <v>162</v>
      </c>
      <c r="E128" s="255" t="s">
        <v>414</v>
      </c>
      <c r="F128" s="256" t="s">
        <v>415</v>
      </c>
      <c r="G128" s="257" t="s">
        <v>141</v>
      </c>
      <c r="H128" s="258">
        <v>5</v>
      </c>
      <c r="I128" s="259"/>
      <c r="J128" s="258">
        <f>ROUND(I128*H128,2)</f>
        <v>0</v>
      </c>
      <c r="K128" s="260"/>
      <c r="L128" s="261"/>
      <c r="M128" s="262" t="s">
        <v>1</v>
      </c>
      <c r="N128" s="263" t="s">
        <v>39</v>
      </c>
      <c r="O128" s="91"/>
      <c r="P128" s="228">
        <f>O128*H128</f>
        <v>0</v>
      </c>
      <c r="Q128" s="228">
        <v>9E-05</v>
      </c>
      <c r="R128" s="228">
        <f>Q128*H128</f>
        <v>0.00045000000000000004</v>
      </c>
      <c r="S128" s="228">
        <v>0</v>
      </c>
      <c r="T128" s="22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290</v>
      </c>
      <c r="AT128" s="230" t="s">
        <v>162</v>
      </c>
      <c r="AU128" s="230" t="s">
        <v>84</v>
      </c>
      <c r="AY128" s="17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82</v>
      </c>
      <c r="BK128" s="231">
        <f>ROUND(I128*H128,2)</f>
        <v>0</v>
      </c>
      <c r="BL128" s="17" t="s">
        <v>234</v>
      </c>
      <c r="BM128" s="230" t="s">
        <v>416</v>
      </c>
    </row>
    <row r="129" spans="1:65" s="2" customFormat="1" ht="24.15" customHeight="1">
      <c r="A129" s="38"/>
      <c r="B129" s="39"/>
      <c r="C129" s="219" t="s">
        <v>220</v>
      </c>
      <c r="D129" s="219" t="s">
        <v>138</v>
      </c>
      <c r="E129" s="220" t="s">
        <v>417</v>
      </c>
      <c r="F129" s="221" t="s">
        <v>418</v>
      </c>
      <c r="G129" s="222" t="s">
        <v>223</v>
      </c>
      <c r="H129" s="223">
        <v>165</v>
      </c>
      <c r="I129" s="224"/>
      <c r="J129" s="223">
        <f>ROUND(I129*H129,2)</f>
        <v>0</v>
      </c>
      <c r="K129" s="225"/>
      <c r="L129" s="44"/>
      <c r="M129" s="226" t="s">
        <v>1</v>
      </c>
      <c r="N129" s="227" t="s">
        <v>39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234</v>
      </c>
      <c r="AT129" s="230" t="s">
        <v>138</v>
      </c>
      <c r="AU129" s="230" t="s">
        <v>84</v>
      </c>
      <c r="AY129" s="17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82</v>
      </c>
      <c r="BK129" s="231">
        <f>ROUND(I129*H129,2)</f>
        <v>0</v>
      </c>
      <c r="BL129" s="17" t="s">
        <v>234</v>
      </c>
      <c r="BM129" s="230" t="s">
        <v>419</v>
      </c>
    </row>
    <row r="130" spans="1:65" s="2" customFormat="1" ht="16.5" customHeight="1">
      <c r="A130" s="38"/>
      <c r="B130" s="39"/>
      <c r="C130" s="254" t="s">
        <v>8</v>
      </c>
      <c r="D130" s="254" t="s">
        <v>162</v>
      </c>
      <c r="E130" s="255" t="s">
        <v>420</v>
      </c>
      <c r="F130" s="256" t="s">
        <v>421</v>
      </c>
      <c r="G130" s="257" t="s">
        <v>223</v>
      </c>
      <c r="H130" s="258">
        <v>155.25</v>
      </c>
      <c r="I130" s="259"/>
      <c r="J130" s="258">
        <f>ROUND(I130*H130,2)</f>
        <v>0</v>
      </c>
      <c r="K130" s="260"/>
      <c r="L130" s="261"/>
      <c r="M130" s="262" t="s">
        <v>1</v>
      </c>
      <c r="N130" s="263" t="s">
        <v>39</v>
      </c>
      <c r="O130" s="91"/>
      <c r="P130" s="228">
        <f>O130*H130</f>
        <v>0</v>
      </c>
      <c r="Q130" s="228">
        <v>0.00012</v>
      </c>
      <c r="R130" s="228">
        <f>Q130*H130</f>
        <v>0.01863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290</v>
      </c>
      <c r="AT130" s="230" t="s">
        <v>162</v>
      </c>
      <c r="AU130" s="230" t="s">
        <v>84</v>
      </c>
      <c r="AY130" s="17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82</v>
      </c>
      <c r="BK130" s="231">
        <f>ROUND(I130*H130,2)</f>
        <v>0</v>
      </c>
      <c r="BL130" s="17" t="s">
        <v>234</v>
      </c>
      <c r="BM130" s="230" t="s">
        <v>422</v>
      </c>
    </row>
    <row r="131" spans="1:51" s="14" customFormat="1" ht="12">
      <c r="A131" s="14"/>
      <c r="B131" s="243"/>
      <c r="C131" s="244"/>
      <c r="D131" s="234" t="s">
        <v>144</v>
      </c>
      <c r="E131" s="244"/>
      <c r="F131" s="246" t="s">
        <v>423</v>
      </c>
      <c r="G131" s="244"/>
      <c r="H131" s="247">
        <v>155.25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144</v>
      </c>
      <c r="AU131" s="253" t="s">
        <v>84</v>
      </c>
      <c r="AV131" s="14" t="s">
        <v>84</v>
      </c>
      <c r="AW131" s="14" t="s">
        <v>4</v>
      </c>
      <c r="AX131" s="14" t="s">
        <v>82</v>
      </c>
      <c r="AY131" s="253" t="s">
        <v>135</v>
      </c>
    </row>
    <row r="132" spans="1:65" s="2" customFormat="1" ht="16.5" customHeight="1">
      <c r="A132" s="38"/>
      <c r="B132" s="39"/>
      <c r="C132" s="254" t="s">
        <v>234</v>
      </c>
      <c r="D132" s="254" t="s">
        <v>162</v>
      </c>
      <c r="E132" s="255" t="s">
        <v>424</v>
      </c>
      <c r="F132" s="256" t="s">
        <v>425</v>
      </c>
      <c r="G132" s="257" t="s">
        <v>223</v>
      </c>
      <c r="H132" s="258">
        <v>34.5</v>
      </c>
      <c r="I132" s="259"/>
      <c r="J132" s="258">
        <f>ROUND(I132*H132,2)</f>
        <v>0</v>
      </c>
      <c r="K132" s="260"/>
      <c r="L132" s="261"/>
      <c r="M132" s="262" t="s">
        <v>1</v>
      </c>
      <c r="N132" s="263" t="s">
        <v>39</v>
      </c>
      <c r="O132" s="91"/>
      <c r="P132" s="228">
        <f>O132*H132</f>
        <v>0</v>
      </c>
      <c r="Q132" s="228">
        <v>0.00012</v>
      </c>
      <c r="R132" s="228">
        <f>Q132*H132</f>
        <v>0.0041400000000000005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290</v>
      </c>
      <c r="AT132" s="230" t="s">
        <v>162</v>
      </c>
      <c r="AU132" s="230" t="s">
        <v>84</v>
      </c>
      <c r="AY132" s="17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82</v>
      </c>
      <c r="BK132" s="231">
        <f>ROUND(I132*H132,2)</f>
        <v>0</v>
      </c>
      <c r="BL132" s="17" t="s">
        <v>234</v>
      </c>
      <c r="BM132" s="230" t="s">
        <v>426</v>
      </c>
    </row>
    <row r="133" spans="1:51" s="14" customFormat="1" ht="12">
      <c r="A133" s="14"/>
      <c r="B133" s="243"/>
      <c r="C133" s="244"/>
      <c r="D133" s="234" t="s">
        <v>144</v>
      </c>
      <c r="E133" s="244"/>
      <c r="F133" s="246" t="s">
        <v>427</v>
      </c>
      <c r="G133" s="244"/>
      <c r="H133" s="247">
        <v>34.5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144</v>
      </c>
      <c r="AU133" s="253" t="s">
        <v>84</v>
      </c>
      <c r="AV133" s="14" t="s">
        <v>84</v>
      </c>
      <c r="AW133" s="14" t="s">
        <v>4</v>
      </c>
      <c r="AX133" s="14" t="s">
        <v>82</v>
      </c>
      <c r="AY133" s="253" t="s">
        <v>135</v>
      </c>
    </row>
    <row r="134" spans="1:65" s="2" customFormat="1" ht="33" customHeight="1">
      <c r="A134" s="38"/>
      <c r="B134" s="39"/>
      <c r="C134" s="219" t="s">
        <v>239</v>
      </c>
      <c r="D134" s="219" t="s">
        <v>138</v>
      </c>
      <c r="E134" s="220" t="s">
        <v>428</v>
      </c>
      <c r="F134" s="221" t="s">
        <v>429</v>
      </c>
      <c r="G134" s="222" t="s">
        <v>223</v>
      </c>
      <c r="H134" s="223">
        <v>75</v>
      </c>
      <c r="I134" s="224"/>
      <c r="J134" s="223">
        <f>ROUND(I134*H134,2)</f>
        <v>0</v>
      </c>
      <c r="K134" s="225"/>
      <c r="L134" s="44"/>
      <c r="M134" s="226" t="s">
        <v>1</v>
      </c>
      <c r="N134" s="227" t="s">
        <v>39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234</v>
      </c>
      <c r="AT134" s="230" t="s">
        <v>138</v>
      </c>
      <c r="AU134" s="230" t="s">
        <v>84</v>
      </c>
      <c r="AY134" s="17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82</v>
      </c>
      <c r="BK134" s="231">
        <f>ROUND(I134*H134,2)</f>
        <v>0</v>
      </c>
      <c r="BL134" s="17" t="s">
        <v>234</v>
      </c>
      <c r="BM134" s="230" t="s">
        <v>430</v>
      </c>
    </row>
    <row r="135" spans="1:65" s="2" customFormat="1" ht="16.5" customHeight="1">
      <c r="A135" s="38"/>
      <c r="B135" s="39"/>
      <c r="C135" s="254" t="s">
        <v>243</v>
      </c>
      <c r="D135" s="254" t="s">
        <v>162</v>
      </c>
      <c r="E135" s="255" t="s">
        <v>431</v>
      </c>
      <c r="F135" s="256" t="s">
        <v>432</v>
      </c>
      <c r="G135" s="257" t="s">
        <v>223</v>
      </c>
      <c r="H135" s="258">
        <v>23</v>
      </c>
      <c r="I135" s="259"/>
      <c r="J135" s="258">
        <f>ROUND(I135*H135,2)</f>
        <v>0</v>
      </c>
      <c r="K135" s="260"/>
      <c r="L135" s="261"/>
      <c r="M135" s="262" t="s">
        <v>1</v>
      </c>
      <c r="N135" s="263" t="s">
        <v>39</v>
      </c>
      <c r="O135" s="91"/>
      <c r="P135" s="228">
        <f>O135*H135</f>
        <v>0</v>
      </c>
      <c r="Q135" s="228">
        <v>0.00016</v>
      </c>
      <c r="R135" s="228">
        <f>Q135*H135</f>
        <v>0.00368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290</v>
      </c>
      <c r="AT135" s="230" t="s">
        <v>162</v>
      </c>
      <c r="AU135" s="230" t="s">
        <v>84</v>
      </c>
      <c r="AY135" s="17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82</v>
      </c>
      <c r="BK135" s="231">
        <f>ROUND(I135*H135,2)</f>
        <v>0</v>
      </c>
      <c r="BL135" s="17" t="s">
        <v>234</v>
      </c>
      <c r="BM135" s="230" t="s">
        <v>433</v>
      </c>
    </row>
    <row r="136" spans="1:51" s="14" customFormat="1" ht="12">
      <c r="A136" s="14"/>
      <c r="B136" s="243"/>
      <c r="C136" s="244"/>
      <c r="D136" s="234" t="s">
        <v>144</v>
      </c>
      <c r="E136" s="244"/>
      <c r="F136" s="246" t="s">
        <v>434</v>
      </c>
      <c r="G136" s="244"/>
      <c r="H136" s="247">
        <v>23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144</v>
      </c>
      <c r="AU136" s="253" t="s">
        <v>84</v>
      </c>
      <c r="AV136" s="14" t="s">
        <v>84</v>
      </c>
      <c r="AW136" s="14" t="s">
        <v>4</v>
      </c>
      <c r="AX136" s="14" t="s">
        <v>82</v>
      </c>
      <c r="AY136" s="253" t="s">
        <v>135</v>
      </c>
    </row>
    <row r="137" spans="1:65" s="2" customFormat="1" ht="16.5" customHeight="1">
      <c r="A137" s="38"/>
      <c r="B137" s="39"/>
      <c r="C137" s="254" t="s">
        <v>249</v>
      </c>
      <c r="D137" s="254" t="s">
        <v>162</v>
      </c>
      <c r="E137" s="255" t="s">
        <v>435</v>
      </c>
      <c r="F137" s="256" t="s">
        <v>436</v>
      </c>
      <c r="G137" s="257" t="s">
        <v>223</v>
      </c>
      <c r="H137" s="258">
        <v>63.25</v>
      </c>
      <c r="I137" s="259"/>
      <c r="J137" s="258">
        <f>ROUND(I137*H137,2)</f>
        <v>0</v>
      </c>
      <c r="K137" s="260"/>
      <c r="L137" s="261"/>
      <c r="M137" s="262" t="s">
        <v>1</v>
      </c>
      <c r="N137" s="263" t="s">
        <v>39</v>
      </c>
      <c r="O137" s="91"/>
      <c r="P137" s="228">
        <f>O137*H137</f>
        <v>0</v>
      </c>
      <c r="Q137" s="228">
        <v>0.00026</v>
      </c>
      <c r="R137" s="228">
        <f>Q137*H137</f>
        <v>0.016444999999999998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290</v>
      </c>
      <c r="AT137" s="230" t="s">
        <v>162</v>
      </c>
      <c r="AU137" s="230" t="s">
        <v>84</v>
      </c>
      <c r="AY137" s="17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82</v>
      </c>
      <c r="BK137" s="231">
        <f>ROUND(I137*H137,2)</f>
        <v>0</v>
      </c>
      <c r="BL137" s="17" t="s">
        <v>234</v>
      </c>
      <c r="BM137" s="230" t="s">
        <v>437</v>
      </c>
    </row>
    <row r="138" spans="1:51" s="14" customFormat="1" ht="12">
      <c r="A138" s="14"/>
      <c r="B138" s="243"/>
      <c r="C138" s="244"/>
      <c r="D138" s="234" t="s">
        <v>144</v>
      </c>
      <c r="E138" s="244"/>
      <c r="F138" s="246" t="s">
        <v>438</v>
      </c>
      <c r="G138" s="244"/>
      <c r="H138" s="247">
        <v>63.25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144</v>
      </c>
      <c r="AU138" s="253" t="s">
        <v>84</v>
      </c>
      <c r="AV138" s="14" t="s">
        <v>84</v>
      </c>
      <c r="AW138" s="14" t="s">
        <v>4</v>
      </c>
      <c r="AX138" s="14" t="s">
        <v>82</v>
      </c>
      <c r="AY138" s="253" t="s">
        <v>135</v>
      </c>
    </row>
    <row r="139" spans="1:65" s="2" customFormat="1" ht="24.15" customHeight="1">
      <c r="A139" s="38"/>
      <c r="B139" s="39"/>
      <c r="C139" s="219" t="s">
        <v>176</v>
      </c>
      <c r="D139" s="219" t="s">
        <v>138</v>
      </c>
      <c r="E139" s="220" t="s">
        <v>439</v>
      </c>
      <c r="F139" s="221" t="s">
        <v>440</v>
      </c>
      <c r="G139" s="222" t="s">
        <v>141</v>
      </c>
      <c r="H139" s="223">
        <v>64</v>
      </c>
      <c r="I139" s="224"/>
      <c r="J139" s="223">
        <f>ROUND(I139*H139,2)</f>
        <v>0</v>
      </c>
      <c r="K139" s="225"/>
      <c r="L139" s="44"/>
      <c r="M139" s="226" t="s">
        <v>1</v>
      </c>
      <c r="N139" s="227" t="s">
        <v>39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234</v>
      </c>
      <c r="AT139" s="230" t="s">
        <v>138</v>
      </c>
      <c r="AU139" s="230" t="s">
        <v>84</v>
      </c>
      <c r="AY139" s="17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82</v>
      </c>
      <c r="BK139" s="231">
        <f>ROUND(I139*H139,2)</f>
        <v>0</v>
      </c>
      <c r="BL139" s="17" t="s">
        <v>234</v>
      </c>
      <c r="BM139" s="230" t="s">
        <v>441</v>
      </c>
    </row>
    <row r="140" spans="1:65" s="2" customFormat="1" ht="24.15" customHeight="1">
      <c r="A140" s="38"/>
      <c r="B140" s="39"/>
      <c r="C140" s="219" t="s">
        <v>272</v>
      </c>
      <c r="D140" s="219" t="s">
        <v>138</v>
      </c>
      <c r="E140" s="220" t="s">
        <v>442</v>
      </c>
      <c r="F140" s="221" t="s">
        <v>443</v>
      </c>
      <c r="G140" s="222" t="s">
        <v>141</v>
      </c>
      <c r="H140" s="223">
        <v>1</v>
      </c>
      <c r="I140" s="224"/>
      <c r="J140" s="223">
        <f>ROUND(I140*H140,2)</f>
        <v>0</v>
      </c>
      <c r="K140" s="225"/>
      <c r="L140" s="44"/>
      <c r="M140" s="226" t="s">
        <v>1</v>
      </c>
      <c r="N140" s="227" t="s">
        <v>39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234</v>
      </c>
      <c r="AT140" s="230" t="s">
        <v>138</v>
      </c>
      <c r="AU140" s="230" t="s">
        <v>84</v>
      </c>
      <c r="AY140" s="17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82</v>
      </c>
      <c r="BK140" s="231">
        <f>ROUND(I140*H140,2)</f>
        <v>0</v>
      </c>
      <c r="BL140" s="17" t="s">
        <v>234</v>
      </c>
      <c r="BM140" s="230" t="s">
        <v>444</v>
      </c>
    </row>
    <row r="141" spans="1:65" s="2" customFormat="1" ht="24.15" customHeight="1">
      <c r="A141" s="38"/>
      <c r="B141" s="39"/>
      <c r="C141" s="254" t="s">
        <v>278</v>
      </c>
      <c r="D141" s="254" t="s">
        <v>162</v>
      </c>
      <c r="E141" s="255" t="s">
        <v>445</v>
      </c>
      <c r="F141" s="256" t="s">
        <v>446</v>
      </c>
      <c r="G141" s="257" t="s">
        <v>141</v>
      </c>
      <c r="H141" s="258">
        <v>1</v>
      </c>
      <c r="I141" s="259"/>
      <c r="J141" s="258">
        <f>ROUND(I141*H141,2)</f>
        <v>0</v>
      </c>
      <c r="K141" s="260"/>
      <c r="L141" s="261"/>
      <c r="M141" s="262" t="s">
        <v>1</v>
      </c>
      <c r="N141" s="263" t="s">
        <v>39</v>
      </c>
      <c r="O141" s="91"/>
      <c r="P141" s="228">
        <f>O141*H141</f>
        <v>0</v>
      </c>
      <c r="Q141" s="228">
        <v>4E-05</v>
      </c>
      <c r="R141" s="228">
        <f>Q141*H141</f>
        <v>4E-05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290</v>
      </c>
      <c r="AT141" s="230" t="s">
        <v>162</v>
      </c>
      <c r="AU141" s="230" t="s">
        <v>84</v>
      </c>
      <c r="AY141" s="17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82</v>
      </c>
      <c r="BK141" s="231">
        <f>ROUND(I141*H141,2)</f>
        <v>0</v>
      </c>
      <c r="BL141" s="17" t="s">
        <v>234</v>
      </c>
      <c r="BM141" s="230" t="s">
        <v>447</v>
      </c>
    </row>
    <row r="142" spans="1:65" s="2" customFormat="1" ht="16.5" customHeight="1">
      <c r="A142" s="38"/>
      <c r="B142" s="39"/>
      <c r="C142" s="254" t="s">
        <v>283</v>
      </c>
      <c r="D142" s="254" t="s">
        <v>162</v>
      </c>
      <c r="E142" s="255" t="s">
        <v>448</v>
      </c>
      <c r="F142" s="256" t="s">
        <v>449</v>
      </c>
      <c r="G142" s="257" t="s">
        <v>141</v>
      </c>
      <c r="H142" s="258">
        <v>1</v>
      </c>
      <c r="I142" s="259"/>
      <c r="J142" s="258">
        <f>ROUND(I142*H142,2)</f>
        <v>0</v>
      </c>
      <c r="K142" s="260"/>
      <c r="L142" s="261"/>
      <c r="M142" s="262" t="s">
        <v>1</v>
      </c>
      <c r="N142" s="263" t="s">
        <v>39</v>
      </c>
      <c r="O142" s="91"/>
      <c r="P142" s="228">
        <f>O142*H142</f>
        <v>0</v>
      </c>
      <c r="Q142" s="228">
        <v>3E-05</v>
      </c>
      <c r="R142" s="228">
        <f>Q142*H142</f>
        <v>3E-05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290</v>
      </c>
      <c r="AT142" s="230" t="s">
        <v>162</v>
      </c>
      <c r="AU142" s="230" t="s">
        <v>84</v>
      </c>
      <c r="AY142" s="17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82</v>
      </c>
      <c r="BK142" s="231">
        <f>ROUND(I142*H142,2)</f>
        <v>0</v>
      </c>
      <c r="BL142" s="17" t="s">
        <v>234</v>
      </c>
      <c r="BM142" s="230" t="s">
        <v>450</v>
      </c>
    </row>
    <row r="143" spans="1:65" s="2" customFormat="1" ht="16.5" customHeight="1">
      <c r="A143" s="38"/>
      <c r="B143" s="39"/>
      <c r="C143" s="254" t="s">
        <v>287</v>
      </c>
      <c r="D143" s="254" t="s">
        <v>162</v>
      </c>
      <c r="E143" s="255" t="s">
        <v>451</v>
      </c>
      <c r="F143" s="256" t="s">
        <v>452</v>
      </c>
      <c r="G143" s="257" t="s">
        <v>141</v>
      </c>
      <c r="H143" s="258">
        <v>1</v>
      </c>
      <c r="I143" s="259"/>
      <c r="J143" s="258">
        <f>ROUND(I143*H143,2)</f>
        <v>0</v>
      </c>
      <c r="K143" s="260"/>
      <c r="L143" s="261"/>
      <c r="M143" s="262" t="s">
        <v>1</v>
      </c>
      <c r="N143" s="263" t="s">
        <v>39</v>
      </c>
      <c r="O143" s="91"/>
      <c r="P143" s="228">
        <f>O143*H143</f>
        <v>0</v>
      </c>
      <c r="Q143" s="228">
        <v>1E-05</v>
      </c>
      <c r="R143" s="228">
        <f>Q143*H143</f>
        <v>1E-05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290</v>
      </c>
      <c r="AT143" s="230" t="s">
        <v>162</v>
      </c>
      <c r="AU143" s="230" t="s">
        <v>84</v>
      </c>
      <c r="AY143" s="17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82</v>
      </c>
      <c r="BK143" s="231">
        <f>ROUND(I143*H143,2)</f>
        <v>0</v>
      </c>
      <c r="BL143" s="17" t="s">
        <v>234</v>
      </c>
      <c r="BM143" s="230" t="s">
        <v>453</v>
      </c>
    </row>
    <row r="144" spans="1:65" s="2" customFormat="1" ht="24.15" customHeight="1">
      <c r="A144" s="38"/>
      <c r="B144" s="39"/>
      <c r="C144" s="219" t="s">
        <v>292</v>
      </c>
      <c r="D144" s="219" t="s">
        <v>138</v>
      </c>
      <c r="E144" s="220" t="s">
        <v>454</v>
      </c>
      <c r="F144" s="221" t="s">
        <v>455</v>
      </c>
      <c r="G144" s="222" t="s">
        <v>141</v>
      </c>
      <c r="H144" s="223">
        <v>4</v>
      </c>
      <c r="I144" s="224"/>
      <c r="J144" s="223">
        <f>ROUND(I144*H144,2)</f>
        <v>0</v>
      </c>
      <c r="K144" s="225"/>
      <c r="L144" s="44"/>
      <c r="M144" s="226" t="s">
        <v>1</v>
      </c>
      <c r="N144" s="227" t="s">
        <v>39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234</v>
      </c>
      <c r="AT144" s="230" t="s">
        <v>138</v>
      </c>
      <c r="AU144" s="230" t="s">
        <v>84</v>
      </c>
      <c r="AY144" s="17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82</v>
      </c>
      <c r="BK144" s="231">
        <f>ROUND(I144*H144,2)</f>
        <v>0</v>
      </c>
      <c r="BL144" s="17" t="s">
        <v>234</v>
      </c>
      <c r="BM144" s="230" t="s">
        <v>456</v>
      </c>
    </row>
    <row r="145" spans="1:65" s="2" customFormat="1" ht="24.15" customHeight="1">
      <c r="A145" s="38"/>
      <c r="B145" s="39"/>
      <c r="C145" s="254" t="s">
        <v>297</v>
      </c>
      <c r="D145" s="254" t="s">
        <v>162</v>
      </c>
      <c r="E145" s="255" t="s">
        <v>457</v>
      </c>
      <c r="F145" s="256" t="s">
        <v>458</v>
      </c>
      <c r="G145" s="257" t="s">
        <v>141</v>
      </c>
      <c r="H145" s="258">
        <v>4</v>
      </c>
      <c r="I145" s="259"/>
      <c r="J145" s="258">
        <f>ROUND(I145*H145,2)</f>
        <v>0</v>
      </c>
      <c r="K145" s="260"/>
      <c r="L145" s="261"/>
      <c r="M145" s="262" t="s">
        <v>1</v>
      </c>
      <c r="N145" s="263" t="s">
        <v>39</v>
      </c>
      <c r="O145" s="91"/>
      <c r="P145" s="228">
        <f>O145*H145</f>
        <v>0</v>
      </c>
      <c r="Q145" s="228">
        <v>4E-05</v>
      </c>
      <c r="R145" s="228">
        <f>Q145*H145</f>
        <v>0.00016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290</v>
      </c>
      <c r="AT145" s="230" t="s">
        <v>162</v>
      </c>
      <c r="AU145" s="230" t="s">
        <v>84</v>
      </c>
      <c r="AY145" s="17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82</v>
      </c>
      <c r="BK145" s="231">
        <f>ROUND(I145*H145,2)</f>
        <v>0</v>
      </c>
      <c r="BL145" s="17" t="s">
        <v>234</v>
      </c>
      <c r="BM145" s="230" t="s">
        <v>459</v>
      </c>
    </row>
    <row r="146" spans="1:65" s="2" customFormat="1" ht="16.5" customHeight="1">
      <c r="A146" s="38"/>
      <c r="B146" s="39"/>
      <c r="C146" s="254" t="s">
        <v>301</v>
      </c>
      <c r="D146" s="254" t="s">
        <v>162</v>
      </c>
      <c r="E146" s="255" t="s">
        <v>460</v>
      </c>
      <c r="F146" s="256" t="s">
        <v>461</v>
      </c>
      <c r="G146" s="257" t="s">
        <v>141</v>
      </c>
      <c r="H146" s="258">
        <v>4</v>
      </c>
      <c r="I146" s="259"/>
      <c r="J146" s="258">
        <f>ROUND(I146*H146,2)</f>
        <v>0</v>
      </c>
      <c r="K146" s="260"/>
      <c r="L146" s="261"/>
      <c r="M146" s="262" t="s">
        <v>1</v>
      </c>
      <c r="N146" s="263" t="s">
        <v>39</v>
      </c>
      <c r="O146" s="91"/>
      <c r="P146" s="228">
        <f>O146*H146</f>
        <v>0</v>
      </c>
      <c r="Q146" s="228">
        <v>3E-05</v>
      </c>
      <c r="R146" s="228">
        <f>Q146*H146</f>
        <v>0.00012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290</v>
      </c>
      <c r="AT146" s="230" t="s">
        <v>162</v>
      </c>
      <c r="AU146" s="230" t="s">
        <v>84</v>
      </c>
      <c r="AY146" s="17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82</v>
      </c>
      <c r="BK146" s="231">
        <f>ROUND(I146*H146,2)</f>
        <v>0</v>
      </c>
      <c r="BL146" s="17" t="s">
        <v>234</v>
      </c>
      <c r="BM146" s="230" t="s">
        <v>462</v>
      </c>
    </row>
    <row r="147" spans="1:65" s="2" customFormat="1" ht="16.5" customHeight="1">
      <c r="A147" s="38"/>
      <c r="B147" s="39"/>
      <c r="C147" s="254" t="s">
        <v>307</v>
      </c>
      <c r="D147" s="254" t="s">
        <v>162</v>
      </c>
      <c r="E147" s="255" t="s">
        <v>451</v>
      </c>
      <c r="F147" s="256" t="s">
        <v>452</v>
      </c>
      <c r="G147" s="257" t="s">
        <v>141</v>
      </c>
      <c r="H147" s="258">
        <v>4</v>
      </c>
      <c r="I147" s="259"/>
      <c r="J147" s="258">
        <f>ROUND(I147*H147,2)</f>
        <v>0</v>
      </c>
      <c r="K147" s="260"/>
      <c r="L147" s="261"/>
      <c r="M147" s="262" t="s">
        <v>1</v>
      </c>
      <c r="N147" s="263" t="s">
        <v>39</v>
      </c>
      <c r="O147" s="91"/>
      <c r="P147" s="228">
        <f>O147*H147</f>
        <v>0</v>
      </c>
      <c r="Q147" s="228">
        <v>1E-05</v>
      </c>
      <c r="R147" s="228">
        <f>Q147*H147</f>
        <v>4E-05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290</v>
      </c>
      <c r="AT147" s="230" t="s">
        <v>162</v>
      </c>
      <c r="AU147" s="230" t="s">
        <v>84</v>
      </c>
      <c r="AY147" s="17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82</v>
      </c>
      <c r="BK147" s="231">
        <f>ROUND(I147*H147,2)</f>
        <v>0</v>
      </c>
      <c r="BL147" s="17" t="s">
        <v>234</v>
      </c>
      <c r="BM147" s="230" t="s">
        <v>463</v>
      </c>
    </row>
    <row r="148" spans="1:65" s="2" customFormat="1" ht="24.15" customHeight="1">
      <c r="A148" s="38"/>
      <c r="B148" s="39"/>
      <c r="C148" s="219" t="s">
        <v>82</v>
      </c>
      <c r="D148" s="219" t="s">
        <v>138</v>
      </c>
      <c r="E148" s="220" t="s">
        <v>464</v>
      </c>
      <c r="F148" s="221" t="s">
        <v>465</v>
      </c>
      <c r="G148" s="222" t="s">
        <v>141</v>
      </c>
      <c r="H148" s="223">
        <v>2</v>
      </c>
      <c r="I148" s="224"/>
      <c r="J148" s="223">
        <f>ROUND(I148*H148,2)</f>
        <v>0</v>
      </c>
      <c r="K148" s="225"/>
      <c r="L148" s="44"/>
      <c r="M148" s="226" t="s">
        <v>1</v>
      </c>
      <c r="N148" s="227" t="s">
        <v>39</v>
      </c>
      <c r="O148" s="91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0" t="s">
        <v>234</v>
      </c>
      <c r="AT148" s="230" t="s">
        <v>138</v>
      </c>
      <c r="AU148" s="230" t="s">
        <v>84</v>
      </c>
      <c r="AY148" s="17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82</v>
      </c>
      <c r="BK148" s="231">
        <f>ROUND(I148*H148,2)</f>
        <v>0</v>
      </c>
      <c r="BL148" s="17" t="s">
        <v>234</v>
      </c>
      <c r="BM148" s="230" t="s">
        <v>466</v>
      </c>
    </row>
    <row r="149" spans="1:65" s="2" customFormat="1" ht="16.5" customHeight="1">
      <c r="A149" s="38"/>
      <c r="B149" s="39"/>
      <c r="C149" s="254" t="s">
        <v>84</v>
      </c>
      <c r="D149" s="254" t="s">
        <v>162</v>
      </c>
      <c r="E149" s="255" t="s">
        <v>467</v>
      </c>
      <c r="F149" s="256" t="s">
        <v>468</v>
      </c>
      <c r="G149" s="257" t="s">
        <v>141</v>
      </c>
      <c r="H149" s="258">
        <v>2</v>
      </c>
      <c r="I149" s="259"/>
      <c r="J149" s="258">
        <f>ROUND(I149*H149,2)</f>
        <v>0</v>
      </c>
      <c r="K149" s="260"/>
      <c r="L149" s="261"/>
      <c r="M149" s="262" t="s">
        <v>1</v>
      </c>
      <c r="N149" s="263" t="s">
        <v>39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290</v>
      </c>
      <c r="AT149" s="230" t="s">
        <v>162</v>
      </c>
      <c r="AU149" s="230" t="s">
        <v>84</v>
      </c>
      <c r="AY149" s="17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82</v>
      </c>
      <c r="BK149" s="231">
        <f>ROUND(I149*H149,2)</f>
        <v>0</v>
      </c>
      <c r="BL149" s="17" t="s">
        <v>234</v>
      </c>
      <c r="BM149" s="230" t="s">
        <v>469</v>
      </c>
    </row>
    <row r="150" spans="1:65" s="2" customFormat="1" ht="24.15" customHeight="1">
      <c r="A150" s="38"/>
      <c r="B150" s="39"/>
      <c r="C150" s="219" t="s">
        <v>136</v>
      </c>
      <c r="D150" s="219" t="s">
        <v>138</v>
      </c>
      <c r="E150" s="220" t="s">
        <v>470</v>
      </c>
      <c r="F150" s="221" t="s">
        <v>471</v>
      </c>
      <c r="G150" s="222" t="s">
        <v>141</v>
      </c>
      <c r="H150" s="223">
        <v>4</v>
      </c>
      <c r="I150" s="224"/>
      <c r="J150" s="223">
        <f>ROUND(I150*H150,2)</f>
        <v>0</v>
      </c>
      <c r="K150" s="225"/>
      <c r="L150" s="44"/>
      <c r="M150" s="226" t="s">
        <v>1</v>
      </c>
      <c r="N150" s="227" t="s">
        <v>39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234</v>
      </c>
      <c r="AT150" s="230" t="s">
        <v>138</v>
      </c>
      <c r="AU150" s="230" t="s">
        <v>84</v>
      </c>
      <c r="AY150" s="17" t="s">
        <v>135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82</v>
      </c>
      <c r="BK150" s="231">
        <f>ROUND(I150*H150,2)</f>
        <v>0</v>
      </c>
      <c r="BL150" s="17" t="s">
        <v>234</v>
      </c>
      <c r="BM150" s="230" t="s">
        <v>472</v>
      </c>
    </row>
    <row r="151" spans="1:65" s="2" customFormat="1" ht="16.5" customHeight="1">
      <c r="A151" s="38"/>
      <c r="B151" s="39"/>
      <c r="C151" s="254" t="s">
        <v>142</v>
      </c>
      <c r="D151" s="254" t="s">
        <v>162</v>
      </c>
      <c r="E151" s="255" t="s">
        <v>473</v>
      </c>
      <c r="F151" s="256" t="s">
        <v>474</v>
      </c>
      <c r="G151" s="257" t="s">
        <v>141</v>
      </c>
      <c r="H151" s="258">
        <v>4</v>
      </c>
      <c r="I151" s="259"/>
      <c r="J151" s="258">
        <f>ROUND(I151*H151,2)</f>
        <v>0</v>
      </c>
      <c r="K151" s="260"/>
      <c r="L151" s="261"/>
      <c r="M151" s="262" t="s">
        <v>1</v>
      </c>
      <c r="N151" s="263" t="s">
        <v>39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290</v>
      </c>
      <c r="AT151" s="230" t="s">
        <v>162</v>
      </c>
      <c r="AU151" s="230" t="s">
        <v>84</v>
      </c>
      <c r="AY151" s="17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82</v>
      </c>
      <c r="BK151" s="231">
        <f>ROUND(I151*H151,2)</f>
        <v>0</v>
      </c>
      <c r="BL151" s="17" t="s">
        <v>234</v>
      </c>
      <c r="BM151" s="230" t="s">
        <v>475</v>
      </c>
    </row>
    <row r="152" spans="1:65" s="2" customFormat="1" ht="16.5" customHeight="1">
      <c r="A152" s="38"/>
      <c r="B152" s="39"/>
      <c r="C152" s="219" t="s">
        <v>161</v>
      </c>
      <c r="D152" s="219" t="s">
        <v>138</v>
      </c>
      <c r="E152" s="220" t="s">
        <v>476</v>
      </c>
      <c r="F152" s="221" t="s">
        <v>477</v>
      </c>
      <c r="G152" s="222" t="s">
        <v>141</v>
      </c>
      <c r="H152" s="223">
        <v>1</v>
      </c>
      <c r="I152" s="224"/>
      <c r="J152" s="223">
        <f>ROUND(I152*H152,2)</f>
        <v>0</v>
      </c>
      <c r="K152" s="225"/>
      <c r="L152" s="44"/>
      <c r="M152" s="226" t="s">
        <v>1</v>
      </c>
      <c r="N152" s="227" t="s">
        <v>39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234</v>
      </c>
      <c r="AT152" s="230" t="s">
        <v>138</v>
      </c>
      <c r="AU152" s="230" t="s">
        <v>84</v>
      </c>
      <c r="AY152" s="17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82</v>
      </c>
      <c r="BK152" s="231">
        <f>ROUND(I152*H152,2)</f>
        <v>0</v>
      </c>
      <c r="BL152" s="17" t="s">
        <v>234</v>
      </c>
      <c r="BM152" s="230" t="s">
        <v>478</v>
      </c>
    </row>
    <row r="153" spans="1:65" s="2" customFormat="1" ht="16.5" customHeight="1">
      <c r="A153" s="38"/>
      <c r="B153" s="39"/>
      <c r="C153" s="254" t="s">
        <v>168</v>
      </c>
      <c r="D153" s="254" t="s">
        <v>162</v>
      </c>
      <c r="E153" s="255" t="s">
        <v>479</v>
      </c>
      <c r="F153" s="256" t="s">
        <v>480</v>
      </c>
      <c r="G153" s="257" t="s">
        <v>141</v>
      </c>
      <c r="H153" s="258">
        <v>1</v>
      </c>
      <c r="I153" s="259"/>
      <c r="J153" s="258">
        <f>ROUND(I153*H153,2)</f>
        <v>0</v>
      </c>
      <c r="K153" s="260"/>
      <c r="L153" s="261"/>
      <c r="M153" s="262" t="s">
        <v>1</v>
      </c>
      <c r="N153" s="263" t="s">
        <v>39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290</v>
      </c>
      <c r="AT153" s="230" t="s">
        <v>162</v>
      </c>
      <c r="AU153" s="230" t="s">
        <v>84</v>
      </c>
      <c r="AY153" s="17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82</v>
      </c>
      <c r="BK153" s="231">
        <f>ROUND(I153*H153,2)</f>
        <v>0</v>
      </c>
      <c r="BL153" s="17" t="s">
        <v>234</v>
      </c>
      <c r="BM153" s="230" t="s">
        <v>481</v>
      </c>
    </row>
    <row r="154" spans="1:65" s="2" customFormat="1" ht="33" customHeight="1">
      <c r="A154" s="38"/>
      <c r="B154" s="39"/>
      <c r="C154" s="219" t="s">
        <v>255</v>
      </c>
      <c r="D154" s="219" t="s">
        <v>138</v>
      </c>
      <c r="E154" s="220" t="s">
        <v>482</v>
      </c>
      <c r="F154" s="221" t="s">
        <v>483</v>
      </c>
      <c r="G154" s="222" t="s">
        <v>141</v>
      </c>
      <c r="H154" s="223">
        <v>9</v>
      </c>
      <c r="I154" s="224"/>
      <c r="J154" s="223">
        <f>ROUND(I154*H154,2)</f>
        <v>0</v>
      </c>
      <c r="K154" s="225"/>
      <c r="L154" s="44"/>
      <c r="M154" s="226" t="s">
        <v>1</v>
      </c>
      <c r="N154" s="227" t="s">
        <v>39</v>
      </c>
      <c r="O154" s="91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234</v>
      </c>
      <c r="AT154" s="230" t="s">
        <v>138</v>
      </c>
      <c r="AU154" s="230" t="s">
        <v>84</v>
      </c>
      <c r="AY154" s="17" t="s">
        <v>135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82</v>
      </c>
      <c r="BK154" s="231">
        <f>ROUND(I154*H154,2)</f>
        <v>0</v>
      </c>
      <c r="BL154" s="17" t="s">
        <v>234</v>
      </c>
      <c r="BM154" s="230" t="s">
        <v>484</v>
      </c>
    </row>
    <row r="155" spans="1:65" s="2" customFormat="1" ht="16.5" customHeight="1">
      <c r="A155" s="38"/>
      <c r="B155" s="39"/>
      <c r="C155" s="254" t="s">
        <v>7</v>
      </c>
      <c r="D155" s="254" t="s">
        <v>162</v>
      </c>
      <c r="E155" s="255" t="s">
        <v>485</v>
      </c>
      <c r="F155" s="256" t="s">
        <v>1</v>
      </c>
      <c r="G155" s="257" t="s">
        <v>141</v>
      </c>
      <c r="H155" s="258">
        <v>9</v>
      </c>
      <c r="I155" s="259"/>
      <c r="J155" s="258">
        <f>ROUND(I155*H155,2)</f>
        <v>0</v>
      </c>
      <c r="K155" s="260"/>
      <c r="L155" s="261"/>
      <c r="M155" s="262" t="s">
        <v>1</v>
      </c>
      <c r="N155" s="263" t="s">
        <v>39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290</v>
      </c>
      <c r="AT155" s="230" t="s">
        <v>162</v>
      </c>
      <c r="AU155" s="230" t="s">
        <v>84</v>
      </c>
      <c r="AY155" s="17" t="s">
        <v>135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82</v>
      </c>
      <c r="BK155" s="231">
        <f>ROUND(I155*H155,2)</f>
        <v>0</v>
      </c>
      <c r="BL155" s="17" t="s">
        <v>234</v>
      </c>
      <c r="BM155" s="230" t="s">
        <v>486</v>
      </c>
    </row>
    <row r="156" spans="1:63" s="12" customFormat="1" ht="25.9" customHeight="1">
      <c r="A156" s="12"/>
      <c r="B156" s="203"/>
      <c r="C156" s="204"/>
      <c r="D156" s="205" t="s">
        <v>73</v>
      </c>
      <c r="E156" s="206" t="s">
        <v>487</v>
      </c>
      <c r="F156" s="206" t="s">
        <v>488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SUM(P157:P160)</f>
        <v>0</v>
      </c>
      <c r="Q156" s="211"/>
      <c r="R156" s="212">
        <f>SUM(R157:R160)</f>
        <v>0</v>
      </c>
      <c r="S156" s="211"/>
      <c r="T156" s="213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142</v>
      </c>
      <c r="AT156" s="215" t="s">
        <v>73</v>
      </c>
      <c r="AU156" s="215" t="s">
        <v>74</v>
      </c>
      <c r="AY156" s="214" t="s">
        <v>135</v>
      </c>
      <c r="BK156" s="216">
        <f>SUM(BK157:BK160)</f>
        <v>0</v>
      </c>
    </row>
    <row r="157" spans="1:65" s="2" customFormat="1" ht="16.5" customHeight="1">
      <c r="A157" s="38"/>
      <c r="B157" s="39"/>
      <c r="C157" s="219" t="s">
        <v>324</v>
      </c>
      <c r="D157" s="219" t="s">
        <v>138</v>
      </c>
      <c r="E157" s="220" t="s">
        <v>489</v>
      </c>
      <c r="F157" s="221" t="s">
        <v>490</v>
      </c>
      <c r="G157" s="222" t="s">
        <v>491</v>
      </c>
      <c r="H157" s="223">
        <v>20</v>
      </c>
      <c r="I157" s="224"/>
      <c r="J157" s="223">
        <f>ROUND(I157*H157,2)</f>
        <v>0</v>
      </c>
      <c r="K157" s="225"/>
      <c r="L157" s="44"/>
      <c r="M157" s="226" t="s">
        <v>1</v>
      </c>
      <c r="N157" s="227" t="s">
        <v>39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264</v>
      </c>
      <c r="AT157" s="230" t="s">
        <v>138</v>
      </c>
      <c r="AU157" s="230" t="s">
        <v>82</v>
      </c>
      <c r="AY157" s="17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82</v>
      </c>
      <c r="BK157" s="231">
        <f>ROUND(I157*H157,2)</f>
        <v>0</v>
      </c>
      <c r="BL157" s="17" t="s">
        <v>264</v>
      </c>
      <c r="BM157" s="230" t="s">
        <v>492</v>
      </c>
    </row>
    <row r="158" spans="1:65" s="2" customFormat="1" ht="16.5" customHeight="1">
      <c r="A158" s="38"/>
      <c r="B158" s="39"/>
      <c r="C158" s="219" t="s">
        <v>290</v>
      </c>
      <c r="D158" s="219" t="s">
        <v>138</v>
      </c>
      <c r="E158" s="220" t="s">
        <v>493</v>
      </c>
      <c r="F158" s="221" t="s">
        <v>494</v>
      </c>
      <c r="G158" s="222" t="s">
        <v>491</v>
      </c>
      <c r="H158" s="223">
        <v>12</v>
      </c>
      <c r="I158" s="224"/>
      <c r="J158" s="223">
        <f>ROUND(I158*H158,2)</f>
        <v>0</v>
      </c>
      <c r="K158" s="225"/>
      <c r="L158" s="44"/>
      <c r="M158" s="226" t="s">
        <v>1</v>
      </c>
      <c r="N158" s="227" t="s">
        <v>39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264</v>
      </c>
      <c r="AT158" s="230" t="s">
        <v>138</v>
      </c>
      <c r="AU158" s="230" t="s">
        <v>82</v>
      </c>
      <c r="AY158" s="17" t="s">
        <v>135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82</v>
      </c>
      <c r="BK158" s="231">
        <f>ROUND(I158*H158,2)</f>
        <v>0</v>
      </c>
      <c r="BL158" s="17" t="s">
        <v>264</v>
      </c>
      <c r="BM158" s="230" t="s">
        <v>495</v>
      </c>
    </row>
    <row r="159" spans="1:65" s="2" customFormat="1" ht="21.75" customHeight="1">
      <c r="A159" s="38"/>
      <c r="B159" s="39"/>
      <c r="C159" s="219" t="s">
        <v>335</v>
      </c>
      <c r="D159" s="219" t="s">
        <v>138</v>
      </c>
      <c r="E159" s="220" t="s">
        <v>496</v>
      </c>
      <c r="F159" s="221" t="s">
        <v>497</v>
      </c>
      <c r="G159" s="222" t="s">
        <v>491</v>
      </c>
      <c r="H159" s="223">
        <v>16</v>
      </c>
      <c r="I159" s="224"/>
      <c r="J159" s="223">
        <f>ROUND(I159*H159,2)</f>
        <v>0</v>
      </c>
      <c r="K159" s="225"/>
      <c r="L159" s="44"/>
      <c r="M159" s="226" t="s">
        <v>1</v>
      </c>
      <c r="N159" s="227" t="s">
        <v>39</v>
      </c>
      <c r="O159" s="91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264</v>
      </c>
      <c r="AT159" s="230" t="s">
        <v>138</v>
      </c>
      <c r="AU159" s="230" t="s">
        <v>82</v>
      </c>
      <c r="AY159" s="17" t="s">
        <v>135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82</v>
      </c>
      <c r="BK159" s="231">
        <f>ROUND(I159*H159,2)</f>
        <v>0</v>
      </c>
      <c r="BL159" s="17" t="s">
        <v>264</v>
      </c>
      <c r="BM159" s="230" t="s">
        <v>498</v>
      </c>
    </row>
    <row r="160" spans="1:65" s="2" customFormat="1" ht="21.75" customHeight="1">
      <c r="A160" s="38"/>
      <c r="B160" s="39"/>
      <c r="C160" s="219" t="s">
        <v>316</v>
      </c>
      <c r="D160" s="219" t="s">
        <v>138</v>
      </c>
      <c r="E160" s="220" t="s">
        <v>499</v>
      </c>
      <c r="F160" s="221" t="s">
        <v>500</v>
      </c>
      <c r="G160" s="222" t="s">
        <v>491</v>
      </c>
      <c r="H160" s="223">
        <v>5</v>
      </c>
      <c r="I160" s="224"/>
      <c r="J160" s="223">
        <f>ROUND(I160*H160,2)</f>
        <v>0</v>
      </c>
      <c r="K160" s="225"/>
      <c r="L160" s="44"/>
      <c r="M160" s="282" t="s">
        <v>1</v>
      </c>
      <c r="N160" s="283" t="s">
        <v>39</v>
      </c>
      <c r="O160" s="284"/>
      <c r="P160" s="285">
        <f>O160*H160</f>
        <v>0</v>
      </c>
      <c r="Q160" s="285">
        <v>0</v>
      </c>
      <c r="R160" s="285">
        <f>Q160*H160</f>
        <v>0</v>
      </c>
      <c r="S160" s="285">
        <v>0</v>
      </c>
      <c r="T160" s="28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264</v>
      </c>
      <c r="AT160" s="230" t="s">
        <v>138</v>
      </c>
      <c r="AU160" s="230" t="s">
        <v>82</v>
      </c>
      <c r="AY160" s="17" t="s">
        <v>135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82</v>
      </c>
      <c r="BK160" s="231">
        <f>ROUND(I160*H160,2)</f>
        <v>0</v>
      </c>
      <c r="BL160" s="17" t="s">
        <v>264</v>
      </c>
      <c r="BM160" s="230" t="s">
        <v>501</v>
      </c>
    </row>
    <row r="161" spans="1:31" s="2" customFormat="1" ht="6.95" customHeight="1">
      <c r="A161" s="38"/>
      <c r="B161" s="66"/>
      <c r="C161" s="67"/>
      <c r="D161" s="67"/>
      <c r="E161" s="67"/>
      <c r="F161" s="67"/>
      <c r="G161" s="67"/>
      <c r="H161" s="67"/>
      <c r="I161" s="67"/>
      <c r="J161" s="67"/>
      <c r="K161" s="67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118:K16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15</v>
      </c>
      <c r="L6" s="20"/>
    </row>
    <row r="7" spans="2:12" s="1" customFormat="1" ht="16.5" customHeight="1">
      <c r="B7" s="20"/>
      <c r="E7" s="141" t="str">
        <f>'Rekapitulace stavby'!K6</f>
        <v>MŠ v Nejdku, Závodu Míru 1247 - stavební úpravy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19</v>
      </c>
      <c r="E12" s="38"/>
      <c r="F12" s="143" t="s">
        <v>390</v>
      </c>
      <c r="G12" s="38"/>
      <c r="H12" s="38"/>
      <c r="I12" s="140" t="s">
        <v>21</v>
      </c>
      <c r="J12" s="144" t="str">
        <f>'Rekapitulace stavby'!AN8</f>
        <v>21. 9. 2021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25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26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25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28</v>
      </c>
      <c r="E20" s="38"/>
      <c r="F20" s="38"/>
      <c r="G20" s="38"/>
      <c r="H20" s="38"/>
      <c r="I20" s="140" t="s">
        <v>24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>DPT projekty Ostrov</v>
      </c>
      <c r="F21" s="38"/>
      <c r="G21" s="38"/>
      <c r="H21" s="38"/>
      <c r="I21" s="140" t="s">
        <v>25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24</v>
      </c>
      <c r="J23" s="143" t="s">
        <v>391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392</v>
      </c>
      <c r="F24" s="38"/>
      <c r="G24" s="38"/>
      <c r="H24" s="38"/>
      <c r="I24" s="140" t="s">
        <v>25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v Nejdku, Závodu Míru 1247 - stavební úpravy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Vzduchotechnika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>Nejdek</v>
      </c>
      <c r="G89" s="40"/>
      <c r="H89" s="40"/>
      <c r="I89" s="32" t="s">
        <v>21</v>
      </c>
      <c r="J89" s="79" t="str">
        <f>IF(J12="","",J12)</f>
        <v>21. 9. 2021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32" t="s">
        <v>28</v>
      </c>
      <c r="J91" s="36" t="str">
        <f>E21</f>
        <v>DPT projekty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Klimešová Miroslava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503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504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MŠ v Nejdku, Závodu Míru 1247 - stavební úpravy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03 - Vzduchotechnika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</v>
      </c>
      <c r="D112" s="40"/>
      <c r="E112" s="40"/>
      <c r="F112" s="27" t="str">
        <f>F12</f>
        <v>Nejdek</v>
      </c>
      <c r="G112" s="40"/>
      <c r="H112" s="40"/>
      <c r="I112" s="32" t="s">
        <v>21</v>
      </c>
      <c r="J112" s="79" t="str">
        <f>IF(J12="","",J12)</f>
        <v>21. 9. 2021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23</v>
      </c>
      <c r="D114" s="40"/>
      <c r="E114" s="40"/>
      <c r="F114" s="27" t="str">
        <f>E15</f>
        <v xml:space="preserve"> </v>
      </c>
      <c r="G114" s="40"/>
      <c r="H114" s="40"/>
      <c r="I114" s="32" t="s">
        <v>28</v>
      </c>
      <c r="J114" s="36" t="str">
        <f>E21</f>
        <v>DPT projekty Ostrov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26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>Klimešová Miroslava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99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101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73</v>
      </c>
      <c r="E119" s="206" t="s">
        <v>162</v>
      </c>
      <c r="F119" s="206" t="s">
        <v>505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136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73</v>
      </c>
      <c r="E120" s="217" t="s">
        <v>506</v>
      </c>
      <c r="F120" s="217" t="s">
        <v>89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0</v>
      </c>
      <c r="S120" s="211"/>
      <c r="T120" s="21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136</v>
      </c>
      <c r="AT120" s="215" t="s">
        <v>73</v>
      </c>
      <c r="AU120" s="215" t="s">
        <v>82</v>
      </c>
      <c r="AY120" s="214" t="s">
        <v>135</v>
      </c>
      <c r="BK120" s="216">
        <f>BK121</f>
        <v>0</v>
      </c>
    </row>
    <row r="121" spans="1:65" s="2" customFormat="1" ht="16.5" customHeight="1">
      <c r="A121" s="38"/>
      <c r="B121" s="39"/>
      <c r="C121" s="219" t="s">
        <v>82</v>
      </c>
      <c r="D121" s="219" t="s">
        <v>138</v>
      </c>
      <c r="E121" s="220" t="s">
        <v>507</v>
      </c>
      <c r="F121" s="221" t="s">
        <v>508</v>
      </c>
      <c r="G121" s="222" t="s">
        <v>203</v>
      </c>
      <c r="H121" s="223">
        <v>1</v>
      </c>
      <c r="I121" s="224"/>
      <c r="J121" s="223">
        <f>ROUND(I121*H121,2)</f>
        <v>0</v>
      </c>
      <c r="K121" s="225"/>
      <c r="L121" s="44"/>
      <c r="M121" s="282" t="s">
        <v>1</v>
      </c>
      <c r="N121" s="283" t="s">
        <v>39</v>
      </c>
      <c r="O121" s="284"/>
      <c r="P121" s="285">
        <f>O121*H121</f>
        <v>0</v>
      </c>
      <c r="Q121" s="285">
        <v>0</v>
      </c>
      <c r="R121" s="285">
        <f>Q121*H121</f>
        <v>0</v>
      </c>
      <c r="S121" s="285">
        <v>0</v>
      </c>
      <c r="T121" s="28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509</v>
      </c>
      <c r="AT121" s="230" t="s">
        <v>138</v>
      </c>
      <c r="AU121" s="230" t="s">
        <v>84</v>
      </c>
      <c r="AY121" s="17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82</v>
      </c>
      <c r="BK121" s="231">
        <f>ROUND(I121*H121,2)</f>
        <v>0</v>
      </c>
      <c r="BL121" s="17" t="s">
        <v>509</v>
      </c>
      <c r="BM121" s="230" t="s">
        <v>510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15</v>
      </c>
      <c r="L6" s="20"/>
    </row>
    <row r="7" spans="2:12" s="1" customFormat="1" ht="16.5" customHeight="1">
      <c r="B7" s="20"/>
      <c r="E7" s="141" t="str">
        <f>'Rekapitulace stavby'!K6</f>
        <v>MŠ v Nejdku, Závodu Míru 1247 - stavební úpravy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511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19</v>
      </c>
      <c r="E12" s="38"/>
      <c r="F12" s="143" t="s">
        <v>390</v>
      </c>
      <c r="G12" s="38"/>
      <c r="H12" s="38"/>
      <c r="I12" s="140" t="s">
        <v>21</v>
      </c>
      <c r="J12" s="144" t="str">
        <f>'Rekapitulace stavby'!AN8</f>
        <v>21. 9. 2021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25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26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25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28</v>
      </c>
      <c r="E20" s="38"/>
      <c r="F20" s="38"/>
      <c r="G20" s="38"/>
      <c r="H20" s="38"/>
      <c r="I20" s="140" t="s">
        <v>24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>DPT projekty Ostrov</v>
      </c>
      <c r="F21" s="38"/>
      <c r="G21" s="38"/>
      <c r="H21" s="38"/>
      <c r="I21" s="140" t="s">
        <v>25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24</v>
      </c>
      <c r="J23" s="143" t="s">
        <v>391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392</v>
      </c>
      <c r="F24" s="38"/>
      <c r="G24" s="38"/>
      <c r="H24" s="38"/>
      <c r="I24" s="140" t="s">
        <v>25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ROUND((SUM(BE118:BE123)),2)</f>
        <v>0</v>
      </c>
      <c r="G33" s="38"/>
      <c r="H33" s="38"/>
      <c r="I33" s="155">
        <v>0.21</v>
      </c>
      <c r="J33" s="154">
        <f>ROUND(((SUM(BE118:BE123))*I33),2)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ROUND((SUM(BF118:BF123)),2)</f>
        <v>0</v>
      </c>
      <c r="G34" s="38"/>
      <c r="H34" s="38"/>
      <c r="I34" s="155">
        <v>0.15</v>
      </c>
      <c r="J34" s="154">
        <f>ROUND(((SUM(BF118:BF123))*I34),2)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ROUND((SUM(BG118:BG123)),2)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ROUND((SUM(BH118:BH123)),2)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ROUND((SUM(BI118:BI123)),2)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v Nejdku, Závodu Míru 1247 - stavební úpravy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>Nejdek</v>
      </c>
      <c r="G89" s="40"/>
      <c r="H89" s="40"/>
      <c r="I89" s="32" t="s">
        <v>21</v>
      </c>
      <c r="J89" s="79" t="str">
        <f>IF(J12="","",J12)</f>
        <v>21. 9. 2021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32" t="s">
        <v>28</v>
      </c>
      <c r="J91" s="36" t="str">
        <f>E21</f>
        <v>DPT projekty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Klimešová Miroslava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512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513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MŠ v Nejdku, Závodu Míru 1247 - stavební úpravy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04 -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</v>
      </c>
      <c r="D112" s="40"/>
      <c r="E112" s="40"/>
      <c r="F112" s="27" t="str">
        <f>F12</f>
        <v>Nejdek</v>
      </c>
      <c r="G112" s="40"/>
      <c r="H112" s="40"/>
      <c r="I112" s="32" t="s">
        <v>21</v>
      </c>
      <c r="J112" s="79" t="str">
        <f>IF(J12="","",J12)</f>
        <v>21. 9. 2021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23</v>
      </c>
      <c r="D114" s="40"/>
      <c r="E114" s="40"/>
      <c r="F114" s="27" t="str">
        <f>E15</f>
        <v xml:space="preserve"> </v>
      </c>
      <c r="G114" s="40"/>
      <c r="H114" s="40"/>
      <c r="I114" s="32" t="s">
        <v>28</v>
      </c>
      <c r="J114" s="36" t="str">
        <f>E21</f>
        <v>DPT projekty Ostrov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26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>Klimešová Miroslava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99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101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73</v>
      </c>
      <c r="E119" s="206" t="s">
        <v>514</v>
      </c>
      <c r="F119" s="206" t="s">
        <v>515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161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73</v>
      </c>
      <c r="E120" s="217" t="s">
        <v>516</v>
      </c>
      <c r="F120" s="217" t="s">
        <v>517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SUM(P121:P123)</f>
        <v>0</v>
      </c>
      <c r="Q120" s="211"/>
      <c r="R120" s="212">
        <f>SUM(R121:R123)</f>
        <v>0</v>
      </c>
      <c r="S120" s="211"/>
      <c r="T120" s="213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161</v>
      </c>
      <c r="AT120" s="215" t="s">
        <v>73</v>
      </c>
      <c r="AU120" s="215" t="s">
        <v>82</v>
      </c>
      <c r="AY120" s="214" t="s">
        <v>135</v>
      </c>
      <c r="BK120" s="216">
        <f>SUM(BK121:BK123)</f>
        <v>0</v>
      </c>
    </row>
    <row r="121" spans="1:65" s="2" customFormat="1" ht="24.15" customHeight="1">
      <c r="A121" s="38"/>
      <c r="B121" s="39"/>
      <c r="C121" s="219" t="s">
        <v>82</v>
      </c>
      <c r="D121" s="219" t="s">
        <v>138</v>
      </c>
      <c r="E121" s="220" t="s">
        <v>518</v>
      </c>
      <c r="F121" s="221" t="s">
        <v>519</v>
      </c>
      <c r="G121" s="222" t="s">
        <v>520</v>
      </c>
      <c r="H121" s="223">
        <v>1</v>
      </c>
      <c r="I121" s="224"/>
      <c r="J121" s="223">
        <f>ROUND(I121*H121,2)</f>
        <v>0</v>
      </c>
      <c r="K121" s="225"/>
      <c r="L121" s="44"/>
      <c r="M121" s="226" t="s">
        <v>1</v>
      </c>
      <c r="N121" s="227" t="s">
        <v>39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521</v>
      </c>
      <c r="AT121" s="230" t="s">
        <v>138</v>
      </c>
      <c r="AU121" s="230" t="s">
        <v>84</v>
      </c>
      <c r="AY121" s="17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82</v>
      </c>
      <c r="BK121" s="231">
        <f>ROUND(I121*H121,2)</f>
        <v>0</v>
      </c>
      <c r="BL121" s="17" t="s">
        <v>521</v>
      </c>
      <c r="BM121" s="230" t="s">
        <v>522</v>
      </c>
    </row>
    <row r="122" spans="1:65" s="2" customFormat="1" ht="16.5" customHeight="1">
      <c r="A122" s="38"/>
      <c r="B122" s="39"/>
      <c r="C122" s="219" t="s">
        <v>84</v>
      </c>
      <c r="D122" s="219" t="s">
        <v>138</v>
      </c>
      <c r="E122" s="220" t="s">
        <v>523</v>
      </c>
      <c r="F122" s="221" t="s">
        <v>524</v>
      </c>
      <c r="G122" s="222" t="s">
        <v>525</v>
      </c>
      <c r="H122" s="223">
        <v>1</v>
      </c>
      <c r="I122" s="224"/>
      <c r="J122" s="223">
        <f>ROUND(I122*H122,2)</f>
        <v>0</v>
      </c>
      <c r="K122" s="225"/>
      <c r="L122" s="44"/>
      <c r="M122" s="226" t="s">
        <v>1</v>
      </c>
      <c r="N122" s="227" t="s">
        <v>39</v>
      </c>
      <c r="O122" s="91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0" t="s">
        <v>521</v>
      </c>
      <c r="AT122" s="230" t="s">
        <v>138</v>
      </c>
      <c r="AU122" s="230" t="s">
        <v>84</v>
      </c>
      <c r="AY122" s="17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7" t="s">
        <v>82</v>
      </c>
      <c r="BK122" s="231">
        <f>ROUND(I122*H122,2)</f>
        <v>0</v>
      </c>
      <c r="BL122" s="17" t="s">
        <v>521</v>
      </c>
      <c r="BM122" s="230" t="s">
        <v>526</v>
      </c>
    </row>
    <row r="123" spans="1:65" s="2" customFormat="1" ht="16.5" customHeight="1">
      <c r="A123" s="38"/>
      <c r="B123" s="39"/>
      <c r="C123" s="219" t="s">
        <v>136</v>
      </c>
      <c r="D123" s="219" t="s">
        <v>138</v>
      </c>
      <c r="E123" s="220" t="s">
        <v>527</v>
      </c>
      <c r="F123" s="221" t="s">
        <v>528</v>
      </c>
      <c r="G123" s="222" t="s">
        <v>525</v>
      </c>
      <c r="H123" s="223">
        <v>1</v>
      </c>
      <c r="I123" s="224"/>
      <c r="J123" s="223">
        <f>ROUND(I123*H123,2)</f>
        <v>0</v>
      </c>
      <c r="K123" s="225"/>
      <c r="L123" s="44"/>
      <c r="M123" s="282" t="s">
        <v>1</v>
      </c>
      <c r="N123" s="283" t="s">
        <v>39</v>
      </c>
      <c r="O123" s="284"/>
      <c r="P123" s="285">
        <f>O123*H123</f>
        <v>0</v>
      </c>
      <c r="Q123" s="285">
        <v>0</v>
      </c>
      <c r="R123" s="285">
        <f>Q123*H123</f>
        <v>0</v>
      </c>
      <c r="S123" s="285">
        <v>0</v>
      </c>
      <c r="T123" s="28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521</v>
      </c>
      <c r="AT123" s="230" t="s">
        <v>138</v>
      </c>
      <c r="AU123" s="230" t="s">
        <v>84</v>
      </c>
      <c r="AY123" s="17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82</v>
      </c>
      <c r="BK123" s="231">
        <f>ROUND(I123*H123,2)</f>
        <v>0</v>
      </c>
      <c r="BL123" s="17" t="s">
        <v>521</v>
      </c>
      <c r="BM123" s="230" t="s">
        <v>529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EA95EAEF7DB4A83A7C5C1540E5E74" ma:contentTypeVersion="17" ma:contentTypeDescription="Vytvoří nový dokument" ma:contentTypeScope="" ma:versionID="d3b54124ef0cd75235560be21dd8d159">
  <xsd:schema xmlns:xsd="http://www.w3.org/2001/XMLSchema" xmlns:xs="http://www.w3.org/2001/XMLSchema" xmlns:p="http://schemas.microsoft.com/office/2006/metadata/properties" xmlns:ns2="e548e4b1-cdf7-46c4-8ee3-1491bcb1d477" xmlns:ns3="ce169dd3-d5cb-47a3-887f-cb6e6ea03ca7" targetNamespace="http://schemas.microsoft.com/office/2006/metadata/properties" ma:root="true" ma:fieldsID="b0c0acf25d9743944d1f463470224715" ns2:_="" ns3:_="">
    <xsd:import namespace="e548e4b1-cdf7-46c4-8ee3-1491bcb1d477"/>
    <xsd:import namespace="ce169dd3-d5cb-47a3-887f-cb6e6ea03c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8e4b1-cdf7-46c4-8ee3-1491bcb1d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8ea028-be28-437d-8636-e4eeb35ed98a}" ma:internalName="TaxCatchAll" ma:showField="CatchAllData" ma:web="e548e4b1-cdf7-46c4-8ee3-1491bcb1d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69dd3-d5cb-47a3-887f-cb6e6ea03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aab49bf8-0112-4a17-bdd2-0d09fb038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48e4b1-cdf7-46c4-8ee3-1491bcb1d477" xsi:nil="true"/>
    <lcf76f155ced4ddcb4097134ff3c332f xmlns="ce169dd3-d5cb-47a3-887f-cb6e6ea03c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F2FE87-6D9E-4CE5-B6C5-7B09A8BB3E64}"/>
</file>

<file path=customXml/itemProps2.xml><?xml version="1.0" encoding="utf-8"?>
<ds:datastoreItem xmlns:ds="http://schemas.openxmlformats.org/officeDocument/2006/customXml" ds:itemID="{A037B9E7-8E23-4B86-9710-CDE147E203AA}"/>
</file>

<file path=customXml/itemProps3.xml><?xml version="1.0" encoding="utf-8"?>
<ds:datastoreItem xmlns:ds="http://schemas.openxmlformats.org/officeDocument/2006/customXml" ds:itemID="{D9932106-DAA8-435B-9A26-C7ED34A26C1B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2022-02-24T12:44:32Z</dcterms:created>
  <dcterms:modified xsi:type="dcterms:W3CDTF">2022-02-24T12:44:39Z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0x01010041DEA95EAEF7DB4A83A7C5C1540E5E74</vt:lpwstr>
  </property>
</Properties>
</file>