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65416" yWindow="65416" windowWidth="29040" windowHeight="15840" activeTab="0"/>
  </bookViews>
  <sheets>
    <sheet name="Rekapitulace stavby" sheetId="1" r:id="rId1"/>
    <sheet name="01 - Stavební část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Stavební část'!$C$87:$K$343</definedName>
    <definedName name="_xlnm._FilterDatabase" localSheetId="2" hidden="1">'02 - Vedlejší a ostatní n...'!$C$83:$K$117</definedName>
    <definedName name="_xlnm.Print_Area" localSheetId="1">'01 - Stavební část'!$C$4:$J$39,'01 - Stavební část'!$C$45:$J$69,'01 - Stavební část'!$C$75:$K$343</definedName>
    <definedName name="_xlnm.Print_Area" localSheetId="2">'02 - Vedlejší a ostatní n...'!$C$4:$J$39,'02 - Vedlejší a ostatní n...'!$C$45:$J$65,'02 - Vedlejší a ostatní n...'!$C$71:$K$117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Stavební část'!$87:$87</definedName>
    <definedName name="_xlnm.Print_Titles" localSheetId="2">'02 - Vedlejší a ostatní n...'!$83:$83</definedName>
  </definedNames>
  <calcPr calcId="191029"/>
  <extLst/>
</workbook>
</file>

<file path=xl/sharedStrings.xml><?xml version="1.0" encoding="utf-8"?>
<sst xmlns="http://schemas.openxmlformats.org/spreadsheetml/2006/main" count="3500" uniqueCount="711">
  <si>
    <t>Export Komplet</t>
  </si>
  <si>
    <t>VZ</t>
  </si>
  <si>
    <t>2.0</t>
  </si>
  <si>
    <t>ZAMOK</t>
  </si>
  <si>
    <t>False</t>
  </si>
  <si>
    <t>{4bfbad52-4da4-4a38-941e-b1544d0cd869}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</si>
  <si>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</si>
  <si>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</si>
  <si>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</si>
  <si>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</si>
  <si>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</si>
  <si>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</si>
  <si>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</si>
  <si>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</si>
  <si>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20210516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</si>
  <si>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</si>
  <si>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</si>
  <si>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opěrné zdi ul. Karlovarská, Nejdek - jihovýchodní část</t>
  </si>
  <si>
    <t>KSO:</t>
  </si>
  <si>
    <t/>
  </si>
  <si>
    <t>CC-CZ:</t>
  </si>
  <si>
    <t>Místo:</t>
  </si>
  <si>
    <t>Karlovarská ul., Nejdek</t>
  </si>
  <si>
    <t>Datum:</t>
  </si>
  <si>
    <t>Zadavatel:</t>
  </si>
  <si>
    <t>IČ:</t>
  </si>
  <si>
    <t>Město Nejdek</t>
  </si>
  <si>
    <t>DIČ:</t>
  </si>
  <si>
    <t>Uchazeč:</t>
  </si>
  <si>
    <t>Vyplň údaj</t>
  </si>
  <si>
    <t>Projektant:</t>
  </si>
  <si>
    <t>Kancelář stavebního inženýrství s.r.o.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</si>
  <si>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</si>
  <si>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</si>
  <si>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</si>
  <si>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</si>
  <si>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</si>
  <si>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</si>
  <si>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</si>
  <si>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</si>
  <si>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</si>
  <si>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</si>
  <si>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</si>
  <si>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</si>
  <si>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</si>
  <si>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</si>
  <si>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</si>
  <si>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</si>
  <si>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</si>
  <si>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</si>
  <si>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</si>
  <si>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</si>
  <si>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</si>
  <si>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</si>
  <si>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</si>
  <si>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</si>
  <si>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</si>
  <si>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</si>
  <si>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</si>
  <si>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</si>
  <si>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</si>
  <si>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</si>
  <si>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</si>
  <si>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</si>
  <si>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</si>
  <si>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</si>
  <si>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</si>
  <si>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</si>
  <si>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</si>
  <si>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</si>
  <si>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</si>
  <si>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</si>
  <si>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</si>
  <si>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</si>
  <si>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</si>
  <si>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</si>
  <si>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</si>
  <si>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</si>
  <si>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</si>
  <si>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</si>
  <si>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{c80bd00a-cdea-410f-a928-e124df87038b}</t>
  </si>
  <si>
    <t>2</t>
  </si>
  <si>
    <t>02</t>
  </si>
  <si>
    <t>Vedlejší a ostatní náklady</t>
  </si>
  <si>
    <t>{c1d22497-73eb-4213-8f0d-124b25cecb4f}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</si>
  <si>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</si>
  <si>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</si>
  <si>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</si>
  <si>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</si>
  <si>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</si>
  <si>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</si>
  <si>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</si>
  <si>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</si>
  <si>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</si>
  <si>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</si>
  <si>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</si>
  <si>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</si>
  <si>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</si>
  <si>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</si>
  <si>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</si>
  <si>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</si>
  <si>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</si>
  <si>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</si>
  <si>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</si>
  <si>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</si>
  <si>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</si>
  <si>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</si>
  <si>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</si>
  <si>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</si>
  <si>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</si>
  <si>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</si>
  <si>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</si>
  <si>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</si>
  <si>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</si>
  <si>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</si>
  <si>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</si>
  <si>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</si>
  <si>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</si>
  <si>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</si>
  <si>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</si>
  <si>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</si>
  <si>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</si>
  <si>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2021 01</t>
  </si>
  <si>
    <t>4</t>
  </si>
  <si>
    <t>18859418</t>
  </si>
  <si>
    <t>PP</t>
  </si>
  <si>
    <t>Sejmutí drnu tl. do 100 mm, v jakékoliv ploše</t>
  </si>
  <si>
    <t>VV</t>
  </si>
  <si>
    <t>zatravněný pás před opěrnou zdí</t>
  </si>
  <si>
    <t>82</t>
  </si>
  <si>
    <t>Součet</t>
  </si>
  <si>
    <t>153811111</t>
  </si>
  <si>
    <t>Osazení kotvy tyčové dl přes 5 m D od 20 do 28 mm</t>
  </si>
  <si>
    <t>m</t>
  </si>
  <si>
    <t>-1253030009</t>
  </si>
  <si>
    <t>Osazení kotev tyčových bez provedení vrtu, zainjektování a napnutí kotvy při délce přes 5 m a průměru od 20 do 28 mm</t>
  </si>
  <si>
    <t>zemní tyčové trvalé kotvy - úseky č.3,4</t>
  </si>
  <si>
    <t>10*7</t>
  </si>
  <si>
    <t>3</t>
  </si>
  <si>
    <t>153811197</t>
  </si>
  <si>
    <t>Příplatek ke kotvám tyčovým za antikorozní úpravu trvalých kotev</t>
  </si>
  <si>
    <t>-1755273889</t>
  </si>
  <si>
    <t>Osazení kotev tyčových bez provedení vrtu, zainjektování a napnutí kotvy Příplatek k ceně za antikorozní úpravu trvalých kotev</t>
  </si>
  <si>
    <t>70</t>
  </si>
  <si>
    <t>153811211</t>
  </si>
  <si>
    <t>Napnutí kotev tyčových únosnost kotvy do 0,45 MN</t>
  </si>
  <si>
    <t>kus</t>
  </si>
  <si>
    <t>793365848</t>
  </si>
  <si>
    <t>Napnutí tyčových kotev při předepsané únosnosti kotvy do 0,45 MN</t>
  </si>
  <si>
    <t>10</t>
  </si>
  <si>
    <t>5</t>
  </si>
  <si>
    <t>M</t>
  </si>
  <si>
    <t>13021400</t>
  </si>
  <si>
    <t>tyč kotevní celozávitová CKT D 20mm ST 500 S</t>
  </si>
  <si>
    <t>8</t>
  </si>
  <si>
    <t>-714059081</t>
  </si>
  <si>
    <t>6</t>
  </si>
  <si>
    <t>13021406</t>
  </si>
  <si>
    <t>matice pro CKT celozávitovou kotevní tyč D 20mm ST 500 S</t>
  </si>
  <si>
    <t>-365776702</t>
  </si>
  <si>
    <t>7</t>
  </si>
  <si>
    <t>13021418</t>
  </si>
  <si>
    <t>podložka pro CKT celozávitovou kotevní tyč 200x200x20mm</t>
  </si>
  <si>
    <t>1585261975</t>
  </si>
  <si>
    <t>13021412</t>
  </si>
  <si>
    <t>spojník pro CKT celozávitovou kotevní tyč D 20mm ST 500 S</t>
  </si>
  <si>
    <t>-843467696</t>
  </si>
  <si>
    <t>9</t>
  </si>
  <si>
    <t>15389131R</t>
  </si>
  <si>
    <t>Opěrné desky 35x35 cm tl. 20 mm</t>
  </si>
  <si>
    <t>-1121552613</t>
  </si>
  <si>
    <t>Opěrné desky z oceli velikosti 350/350 mm, tloušťky 20 mm</t>
  </si>
  <si>
    <t>181311103</t>
  </si>
  <si>
    <t>Rozprostření ornice tl vrstvy do 200 mm v rovině nebo ve svahu do 1:5 ručně</t>
  </si>
  <si>
    <t>-1069598362</t>
  </si>
  <si>
    <t>Rozprostření a urovnání ornice v rovině nebo ve svahu sklonu do 1:5 ručně při souvislé ploše, tl. vrstvy do 200 mm</t>
  </si>
  <si>
    <t>obnovení zatravněného pásu před opěrnou zdí</t>
  </si>
  <si>
    <t>11</t>
  </si>
  <si>
    <t>10364101</t>
  </si>
  <si>
    <t>zemina pro terénní úpravy -  ornice</t>
  </si>
  <si>
    <t>t</t>
  </si>
  <si>
    <t>-163199439</t>
  </si>
  <si>
    <t>82*0,1*1,6</t>
  </si>
  <si>
    <t>12</t>
  </si>
  <si>
    <t>181411131</t>
  </si>
  <si>
    <t>Založení parkového trávníku výsevem plochy do 1000 m2 v rovině a ve svahu do 1:5</t>
  </si>
  <si>
    <t>-539110946</t>
  </si>
  <si>
    <t>Založení trávníku na půdě předem připravené plochy do 1000 m2 výsevem včetně utažení parkového v rovině nebo na svahu do 1:5</t>
  </si>
  <si>
    <t>obnovení zatravněného  pásu před opěrnou zdí</t>
  </si>
  <si>
    <t>13</t>
  </si>
  <si>
    <t>00572410</t>
  </si>
  <si>
    <t>osivo směs travní parková</t>
  </si>
  <si>
    <t>kg</t>
  </si>
  <si>
    <t>1867348173</t>
  </si>
  <si>
    <t>82*0,04 'Přepočtené koeficientem množství</t>
  </si>
  <si>
    <t>14</t>
  </si>
  <si>
    <t>181951112</t>
  </si>
  <si>
    <t>Úprava pláně v hornině třídy těžitelnosti I, skupiny 1 až 3 se zhutněním strojně</t>
  </si>
  <si>
    <t>-1528579556</t>
  </si>
  <si>
    <t>Úprava pláně vyrovnáním výškových rozdílů strojně v hornině třídy těžitelnosti I, skupiny 1 až 3 se zhutněním</t>
  </si>
  <si>
    <t>úprava pláně pro zatravněný pás před opěrnou zdí</t>
  </si>
  <si>
    <t>Zakládání</t>
  </si>
  <si>
    <t>21275010R</t>
  </si>
  <si>
    <t>Trubka PVC-U SN 4 částečná perforace</t>
  </si>
  <si>
    <t>906161598</t>
  </si>
  <si>
    <t>nové odvodňovací otvory - úseky č.1-7</t>
  </si>
  <si>
    <t>38*1</t>
  </si>
  <si>
    <t>16</t>
  </si>
  <si>
    <t>224112116</t>
  </si>
  <si>
    <t>Vrty maloprofilové D do 56 mm úklon přes 45° hl do 25 m hor. V a VI</t>
  </si>
  <si>
    <t>-1624596340</t>
  </si>
  <si>
    <t>Maloprofilové vrty průběžným sacím vrtáním průměru do 56 mm úklonu přes 45° v hl 0 až 25 m v hornině tř. V a VI</t>
  </si>
  <si>
    <t>10*6</t>
  </si>
  <si>
    <t>17</t>
  </si>
  <si>
    <t>227111111</t>
  </si>
  <si>
    <t>Odpažení maloprofilových vrtů průměru do 56 mm</t>
  </si>
  <si>
    <t>-2126587939</t>
  </si>
  <si>
    <t>18</t>
  </si>
  <si>
    <t>281604111</t>
  </si>
  <si>
    <t>Injektování aktivovanými směsmi nízkotlaké vzestupné tlakem do 0,6 MPa</t>
  </si>
  <si>
    <t>hod</t>
  </si>
  <si>
    <t>1664455226</t>
  </si>
  <si>
    <t>Injektování aktivovanými směsmi vzestupné, tlakem do 0,60 MPa</t>
  </si>
  <si>
    <t>injektáž zálivky nízkotlaká</t>
  </si>
  <si>
    <t>10*7*5/60</t>
  </si>
  <si>
    <t>19</t>
  </si>
  <si>
    <t>282604113</t>
  </si>
  <si>
    <t>Injektování aktivovanými směsmi vysokotlaké vzestupné tlakem do 4,5 MPa</t>
  </si>
  <si>
    <t>-1463550451</t>
  </si>
  <si>
    <t>Injektování aktivovanými směsmi vzestupné, tlakem přes 2,0 do 4,5 MPa</t>
  </si>
  <si>
    <t>injektáž vysokotlaká kořene kotvy</t>
  </si>
  <si>
    <t>10*4,5*5/60</t>
  </si>
  <si>
    <t>20</t>
  </si>
  <si>
    <t>58522150</t>
  </si>
  <si>
    <t>cement portlandský směsný CEM II 32,5MPa</t>
  </si>
  <si>
    <t>-459126426</t>
  </si>
  <si>
    <t>injektáž zálivky nízkotlaká - injektážní směs</t>
  </si>
  <si>
    <t>10*7*3,14*0,056*0,056/4*1,3*1,25</t>
  </si>
  <si>
    <t>injektáž kořene kotvy vysokotlaká - intektážní směs</t>
  </si>
  <si>
    <t>10*4,5/0,5*0,03*1,25</t>
  </si>
  <si>
    <t>282791111</t>
  </si>
  <si>
    <t>Injektážní trubky z PVC hladké vnitřní D 25 až 50 mm hladké bez kohoutku</t>
  </si>
  <si>
    <t>-164875004</t>
  </si>
  <si>
    <t>Injektážní trubky z PVC závitové s osazením upravených trubek do předem připraveného injekčního vrtu, vnitřního průměru přes 25 do 50 mm, hladké bez kohoutku</t>
  </si>
  <si>
    <t>injektážní trubka zálivková</t>
  </si>
  <si>
    <t>22</t>
  </si>
  <si>
    <t>282791112</t>
  </si>
  <si>
    <t>Injektážní trubky z PVC hladké vnitřní D 50 až 63 mm hladké bez kohoutku</t>
  </si>
  <si>
    <t>1470463149</t>
  </si>
  <si>
    <t>Injektážní trubky z PVC závitové s osazením upravených trubek do předem připraveného injekčního vrtu, vnitřního průměru přes 50 do 63 mm, hladké</t>
  </si>
  <si>
    <t>zemní tyčové trvalé kotvy - úeky č.3,4</t>
  </si>
  <si>
    <t>injektážní trubka kořenové části hladká</t>
  </si>
  <si>
    <t>10*2</t>
  </si>
  <si>
    <t>23</t>
  </si>
  <si>
    <t>282791122</t>
  </si>
  <si>
    <t>Injektážní trubky z PVC hladké vnitřní D 50 až 63 mm manžetové</t>
  </si>
  <si>
    <t>315140756</t>
  </si>
  <si>
    <t>Injektážní trubky z PVC závitové s osazením upravených trubek do předem připraveného injekčního vrtu, vnitřního průměru přes 50 do 63 mm, manžetové</t>
  </si>
  <si>
    <t>injektážní trubka kořenové části manžetová</t>
  </si>
  <si>
    <t>10*4,5</t>
  </si>
  <si>
    <t>Svislé a kompletní konstrukce</t>
  </si>
  <si>
    <t>24</t>
  </si>
  <si>
    <t>317321017</t>
  </si>
  <si>
    <t>Římsy opěrných zdí a valů ze ŽB tř. C 25/30</t>
  </si>
  <si>
    <t>m3</t>
  </si>
  <si>
    <t>-203247070</t>
  </si>
  <si>
    <t>Římsy opěrných zdí a valů z betonu železového tř. C 25/30</t>
  </si>
  <si>
    <t>nová římsa opěrné zdi</t>
  </si>
  <si>
    <t>81,3*0,7*0,34</t>
  </si>
  <si>
    <t>25</t>
  </si>
  <si>
    <t>317353111</t>
  </si>
  <si>
    <t>Bednění říms opěrných zdí a valů přímých, zalomených nebo zakřivených zřízení</t>
  </si>
  <si>
    <t>880186991</t>
  </si>
  <si>
    <t>Bednění říms opěrných zdí a valů jakéhokoliv tvaru přímých, zalomených nebo jinak zakřivených zřízení</t>
  </si>
  <si>
    <t>81,3*0,33</t>
  </si>
  <si>
    <t>81,3*0,35</t>
  </si>
  <si>
    <t>81,3*0,1</t>
  </si>
  <si>
    <t>0,7*0,35</t>
  </si>
  <si>
    <t>26</t>
  </si>
  <si>
    <t>317353112</t>
  </si>
  <si>
    <t>Bednění říms opěrných zdí a valů přímých, zalomených nebo zakřivených odstranění</t>
  </si>
  <si>
    <t>2074491339</t>
  </si>
  <si>
    <t>Bednění říms opěrných zdí a valů jakéhokoliv tvaru přímých, zalomených nebo jinak zakřivených odstranění</t>
  </si>
  <si>
    <t>27</t>
  </si>
  <si>
    <t>317361016</t>
  </si>
  <si>
    <t>Výztuž říms opěrných zdí a valů z betonářské oceli 10 505</t>
  </si>
  <si>
    <t>1064713133</t>
  </si>
  <si>
    <t>Výztuž říms opěrných zdí a valů z oceli 10 505 (R) nebo BSt 500</t>
  </si>
  <si>
    <t>nová římsa opěrné zdi - výztuž sítí 100/100/6</t>
  </si>
  <si>
    <t>81,3*0,33*4,44*0,001*1,1</t>
  </si>
  <si>
    <t>81,3*0,35*4,44*0,001*1,1</t>
  </si>
  <si>
    <t>81,3*0,7*2*4,44*0,001*1,1</t>
  </si>
  <si>
    <t>2*0,7*0,35*4,44*0,001*1,1</t>
  </si>
  <si>
    <t>Ostatní konstrukce a práce, bourání</t>
  </si>
  <si>
    <t>28</t>
  </si>
  <si>
    <t>941121111</t>
  </si>
  <si>
    <t>Montáž lešení řadového trubkového těžkého s podlahami zatížení do 300 kg/m2 š do 1,5 m v do 10 m</t>
  </si>
  <si>
    <t>726641970</t>
  </si>
  <si>
    <t>Montáž lešení řadového trubkového těžkého pracovního s podlahami z fošen nebo dílců min. tl. 38 mm, s provozním zatížením tř. 4 do 300 kg/m2 šířky tř. W15 přes 1,5 do 1,8 m, výšky do 10 m</t>
  </si>
  <si>
    <t>29</t>
  </si>
  <si>
    <t>941121211</t>
  </si>
  <si>
    <t>Příplatek k lešení řadovému trubkovému těžkému s podlahami š 1,5 m v 10 m za první a ZKD den použití</t>
  </si>
  <si>
    <t>-433653097</t>
  </si>
  <si>
    <t>Montáž lešení řadového trubkového těžkého pracovního s podlahami Příplatek za první a každý další den použití lešení k ceně -1111</t>
  </si>
  <si>
    <t>300*30*2</t>
  </si>
  <si>
    <t>30</t>
  </si>
  <si>
    <t>941121811</t>
  </si>
  <si>
    <t>Demontáž lešení řadového trubkového těžkého s podlahami zatížení do 300 kg/m2 š do 1,5 m v do 10 m</t>
  </si>
  <si>
    <t>949181522</t>
  </si>
  <si>
    <t>Demontáž lešení řadového trubkového těžkého pracovního s podlahami z fošen nebo dílců min. tl. 38 mm, s provozním zatížením tř. 4 do 300 kg/m2 šířky tř. W15 přes 1,5 do 1,8 m, výšky do 10 m</t>
  </si>
  <si>
    <t>31</t>
  </si>
  <si>
    <t>944111121</t>
  </si>
  <si>
    <t>Montáž ochranného zábradlí trubkového vnitřního na lešeňových konstrukcích jednotyčového</t>
  </si>
  <si>
    <t>215061710</t>
  </si>
  <si>
    <t>32</t>
  </si>
  <si>
    <t>944111211</t>
  </si>
  <si>
    <t>Příplatek k ochrannému zábradlí trubkovému na vnějších stranách objektů za první a ZKD den použití</t>
  </si>
  <si>
    <t>-787278296</t>
  </si>
  <si>
    <t>Montáž ochranného zábradlí trubkového Příplatek za první a každý další den použití zábradlí k ceně -1111</t>
  </si>
  <si>
    <t>85*30*2</t>
  </si>
  <si>
    <t>33</t>
  </si>
  <si>
    <t>944111821</t>
  </si>
  <si>
    <t>Demontáž ochranného zábradlí trubkového vnitřního na lešeňových konstrukcích jednotyčového</t>
  </si>
  <si>
    <t>-719103930</t>
  </si>
  <si>
    <t>34</t>
  </si>
  <si>
    <t>944511111</t>
  </si>
  <si>
    <t>Montáž ochranné sítě z textilie z umělých vláken</t>
  </si>
  <si>
    <t>-1663122226</t>
  </si>
  <si>
    <t>Montáž ochranné sítě zavěšené na konstrukci lešení z textilie z umělých vláken</t>
  </si>
  <si>
    <t>35</t>
  </si>
  <si>
    <t>944511211</t>
  </si>
  <si>
    <t>Příplatek k ochranné síti za první a ZKD den použití</t>
  </si>
  <si>
    <t>1478251116</t>
  </si>
  <si>
    <t>Montáž ochranné sítě Příplatek za první a každý další den použití sítě k ceně -1111</t>
  </si>
  <si>
    <t>36</t>
  </si>
  <si>
    <t>944511811</t>
  </si>
  <si>
    <t>Demontáž ochranné sítě z textilie z umělých vláken</t>
  </si>
  <si>
    <t>305753527</t>
  </si>
  <si>
    <t>Demontáž ochranné sítě zavěšené na konstrukci lešení z textilie z umělých vláken</t>
  </si>
  <si>
    <t>37</t>
  </si>
  <si>
    <t>953961113</t>
  </si>
  <si>
    <t>Kotvy chemickým tmelem M 12 hl 110 mm do betonu, ŽB nebo kamene s vyvrtáním otvoru</t>
  </si>
  <si>
    <t>1674140765</t>
  </si>
  <si>
    <t>Kotvy chemické s vyvrtáním otvoru do betonu, železobetonu nebo tvrdého kamene tmel, velikost M 12, hloubka 110 mm</t>
  </si>
  <si>
    <t>kotvení zábradlí</t>
  </si>
  <si>
    <t>38*4</t>
  </si>
  <si>
    <t>38</t>
  </si>
  <si>
    <t>95396111R</t>
  </si>
  <si>
    <t>Kotvy chemickým tmelem M 16 hl 350 mm do betonu, ŽB nebo kamene s vyvrtáním otvoru</t>
  </si>
  <si>
    <t>1216914151</t>
  </si>
  <si>
    <t>Kotvy chemické s vyvrtáním otvoru do betonu, železobetonu nebo tvrdého kamene tmel, velikost M 16, hloubka 350 mm</t>
  </si>
  <si>
    <t>kotvení nové římsy</t>
  </si>
  <si>
    <t>650</t>
  </si>
  <si>
    <t>39</t>
  </si>
  <si>
    <t>13021014</t>
  </si>
  <si>
    <t>tyč ocelová žebírková jakost BSt 500S (10 505) výztuž do betonu D 14mm</t>
  </si>
  <si>
    <t>1599636779</t>
  </si>
  <si>
    <t>650*0,6*1,21*0,001</t>
  </si>
  <si>
    <t>40</t>
  </si>
  <si>
    <t>953965121</t>
  </si>
  <si>
    <t>Kotevní šroub pro chemické kotvy M 12 dl 160 mm</t>
  </si>
  <si>
    <t>-165018312</t>
  </si>
  <si>
    <t>Kotvy chemické s vyvrtáním otvoru kotevní šrouby pro chemické kotvy, velikost M 12, délka 160 mm</t>
  </si>
  <si>
    <t>41</t>
  </si>
  <si>
    <t>966053121</t>
  </si>
  <si>
    <t>Vybourání částí ŽB říms vyložených do 250 mm</t>
  </si>
  <si>
    <t>1116811602</t>
  </si>
  <si>
    <t>Vybourání částí říms ze železobetonu vyložených do 250 mm</t>
  </si>
  <si>
    <t>ubourání stávající římsy opěrné zdi</t>
  </si>
  <si>
    <t>81,3</t>
  </si>
  <si>
    <t>42</t>
  </si>
  <si>
    <t>977151124</t>
  </si>
  <si>
    <t>Jádrové vrty diamantovými korunkami do D 180 mm do stavebních materiálů</t>
  </si>
  <si>
    <t>-1180353713</t>
  </si>
  <si>
    <t>Jádrové vrty diamantovými korunkami do stavebních materiálů (železobetonu, betonu, cihel, obkladů, dlažeb, kamene) průměru přes 150 do 180 mm</t>
  </si>
  <si>
    <t>zemní tyčové trvalé kotvy</t>
  </si>
  <si>
    <t>10*1</t>
  </si>
  <si>
    <t>nové odvodňovací otvory</t>
  </si>
  <si>
    <t>41*1</t>
  </si>
  <si>
    <t>43</t>
  </si>
  <si>
    <t>985121121</t>
  </si>
  <si>
    <t>Tryskání degradovaného betonu stěn a rubu kleneb vodou pod tlakem do 300 barů</t>
  </si>
  <si>
    <t>-1687840433</t>
  </si>
  <si>
    <t>Tryskání degradovaného betonu stěn, rubu kleneb a podlah vodou pod tlakem do 300 barů</t>
  </si>
  <si>
    <t>tryskání plochy opěrné zdi pod nátěr</t>
  </si>
  <si>
    <t>"úsek V1" 4,53</t>
  </si>
  <si>
    <t>"úsek V2" 20,55</t>
  </si>
  <si>
    <t>"úsek V3" 50,55</t>
  </si>
  <si>
    <t>"úsek V4" 35,85</t>
  </si>
  <si>
    <t>"úsek V5" 46,47</t>
  </si>
  <si>
    <t>"úsek V6" 21,25</t>
  </si>
  <si>
    <t>"úsek V7" 45,51</t>
  </si>
  <si>
    <t>44</t>
  </si>
  <si>
    <t>985324211</t>
  </si>
  <si>
    <t>Ochranný akrylátový nátěr betonu dvojnásobný s impregnací (OS-B)</t>
  </si>
  <si>
    <t>-566905830</t>
  </si>
  <si>
    <t>Ochranný nátěr betonu akrylátový dvojnásobný s impregnací (OS-B)</t>
  </si>
  <si>
    <t>lícová strana opěrné zdi</t>
  </si>
  <si>
    <t>81,3*0,7</t>
  </si>
  <si>
    <t>997</t>
  </si>
  <si>
    <t>Přesun sutě</t>
  </si>
  <si>
    <t>45</t>
  </si>
  <si>
    <t>997002511</t>
  </si>
  <si>
    <t>Vodorovné přemístění suti a vybouraných hmot bez naložení ale se složením a urovnáním do 1 km</t>
  </si>
  <si>
    <t>-1993890640</t>
  </si>
  <si>
    <t>Vodorovné přemístění suti a vybouraných hmot bez naložení, se složením a hrubým urovnáním na vzdálenost do 1 km</t>
  </si>
  <si>
    <t>46</t>
  </si>
  <si>
    <t>997002611</t>
  </si>
  <si>
    <t>Nakládání suti a vybouraných hmot</t>
  </si>
  <si>
    <t>-501974362</t>
  </si>
  <si>
    <t>Nakládání suti a vybouraných hmot na dopravní prostředek pro vodorovné přemístění</t>
  </si>
  <si>
    <t>47</t>
  </si>
  <si>
    <t>997013501</t>
  </si>
  <si>
    <t>Odvoz suti a vybouraných hmot na skládku nebo meziskládku do 1 km se složením</t>
  </si>
  <si>
    <t>964334673</t>
  </si>
  <si>
    <t>Odvoz suti a vybouraných hmot na skládku nebo meziskládku se složením, na vzdálenost do 1 km</t>
  </si>
  <si>
    <t>48</t>
  </si>
  <si>
    <t>997013509</t>
  </si>
  <si>
    <t>Příplatek k odvozu suti a vybouraných hmot na skládku ZKD 1 km přes 1 km</t>
  </si>
  <si>
    <t>1957861845</t>
  </si>
  <si>
    <t>Odvoz suti a vybouraných hmot na skládku nebo meziskládku se složením, na vzdálenost Příplatek k ceně za každý další i započatý 1 km přes 1 km</t>
  </si>
  <si>
    <t>25,769*25 "Přepočteno koeficientem"</t>
  </si>
  <si>
    <t>49</t>
  </si>
  <si>
    <t>997013631</t>
  </si>
  <si>
    <t>Poplatek za uložení na skládce (skládkovné) stavebního odpadu směsného kód odpadu 17 09 04</t>
  </si>
  <si>
    <t>1333696688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</si>
  <si>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</si>
  <si>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</si>
  <si>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</si>
  <si>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50</t>
  </si>
  <si>
    <t>998153131</t>
  </si>
  <si>
    <t>Přesun hmot pro samostatné zdi a valy zděné z cihel, kamene, tvárnic nebo monolitické v do 12 m</t>
  </si>
  <si>
    <t>153655680</t>
  </si>
  <si>
    <t>Přesun hmot pro zdi a valy samostatné se svislou nosnou konstrukcí zděnou nebo monolitickou betonovou tyčovou nebo plošnou vodorovná dopravní vzdálenost do 50 m, pro zdi výšky do 12 m</t>
  </si>
  <si>
    <t>PSV</t>
  </si>
  <si>
    <t>Práce a dodávky PSV</t>
  </si>
  <si>
    <t>767</t>
  </si>
  <si>
    <t>Konstrukce zámečnické</t>
  </si>
  <si>
    <t>51</t>
  </si>
  <si>
    <t>767161813</t>
  </si>
  <si>
    <t>Demontáž zábradlí rovného nerozebíratelného hmotnosti 1 m zábradlí do 20 kg do suti</t>
  </si>
  <si>
    <t>1614444803</t>
  </si>
  <si>
    <t>Demontáž zábradlí do suti rovného nerozebíratelný spoj hmotnosti 1 m zábradlí do 20 kg</t>
  </si>
  <si>
    <t>52</t>
  </si>
  <si>
    <t>767163121</t>
  </si>
  <si>
    <t>Montáž přímého kovového zábradlí z dílců do betonu v rovině</t>
  </si>
  <si>
    <t>1480286713</t>
  </si>
  <si>
    <t>Montáž kompletního kovového zábradlí přímého z dílců v rovině (na rovné ploše) kotveného do betonu</t>
  </si>
  <si>
    <t>53</t>
  </si>
  <si>
    <t>55342280R</t>
  </si>
  <si>
    <t>zábradlí ocelové Pz dvoutrubkové, profil prům. 50 mm, výška 1100 mm, sloupky s ocelovými kotevními deskami 200/200/10 mm, materiál 10 - S 235, žárové zinkování ponorem tl. 120 mikrometrů</t>
  </si>
  <si>
    <t>1054739196</t>
  </si>
  <si>
    <t>54</t>
  </si>
  <si>
    <t>31111013</t>
  </si>
  <si>
    <t>matice nerezová šestihranná M12</t>
  </si>
  <si>
    <t>100 kus</t>
  </si>
  <si>
    <t>-40255346</t>
  </si>
  <si>
    <t>38*4*0,01</t>
  </si>
  <si>
    <t>55</t>
  </si>
  <si>
    <t>31121022</t>
  </si>
  <si>
    <t>podložka nerezová 13 DIN 9021</t>
  </si>
  <si>
    <t>-1463698455</t>
  </si>
  <si>
    <t>56</t>
  </si>
  <si>
    <t>998767101</t>
  </si>
  <si>
    <t>Přesun hmot tonážní pro zámečnické konstrukce v objektech v do 6 m</t>
  </si>
  <si>
    <t>1448853935</t>
  </si>
  <si>
    <t>Přesun hmot pro zámečnické konstrukce stanovený z hmotnosti přesunovaného materiálu vodorovná dopravní vzdálenost do 50 m v objektech výšky do 6 m</t>
  </si>
  <si>
    <t>57</t>
  </si>
  <si>
    <t>998767181</t>
  </si>
  <si>
    <t>Příplatek k přesunu hmot tonážní 767 prováděný bez použití mechanizace</t>
  </si>
  <si>
    <t>-1642442925</t>
  </si>
  <si>
    <t>Přesun hmot pro zámečnické konstrukce stanovený z hmotnosti přesunovaného materiálu Příplatek k cenám za přesun prováděný bez použití mechanizace pro jakoukoliv výšku objektu</t>
  </si>
  <si>
    <t>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</si>
  <si>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</si>
  <si>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</si>
  <si>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</si>
  <si>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</si>
  <si>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</si>
  <si>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</si>
  <si>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</si>
  <si>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</si>
  <si>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</si>
  <si>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</si>
  <si>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</si>
  <si>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</si>
  <si>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</si>
  <si>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-1200742450</t>
  </si>
  <si>
    <t>013294000</t>
  </si>
  <si>
    <t>Ostatní dokumentace</t>
  </si>
  <si>
    <t>-2099468387</t>
  </si>
  <si>
    <t>projektová dokumentace dopravního řešení</t>
  </si>
  <si>
    <t>VRN3</t>
  </si>
  <si>
    <t>Zařízení staveniště</t>
  </si>
  <si>
    <t>032103000</t>
  </si>
  <si>
    <t>Náklady na stavební buňky</t>
  </si>
  <si>
    <t>1526635740</t>
  </si>
  <si>
    <t>032803000</t>
  </si>
  <si>
    <t>Ostatní vybavení staveniště</t>
  </si>
  <si>
    <t>425704573</t>
  </si>
  <si>
    <t>mobilní WC</t>
  </si>
  <si>
    <t>033203000</t>
  </si>
  <si>
    <t>Energie pro zařízení staveniště</t>
  </si>
  <si>
    <t>1101875286</t>
  </si>
  <si>
    <t>034103000</t>
  </si>
  <si>
    <t>Oplocení staveniště</t>
  </si>
  <si>
    <t>-532295154</t>
  </si>
  <si>
    <t>034303000</t>
  </si>
  <si>
    <t>Dopravní značení na staveništi</t>
  </si>
  <si>
    <t>185428785</t>
  </si>
  <si>
    <t>034503000</t>
  </si>
  <si>
    <t>Informační tabule na staveništi</t>
  </si>
  <si>
    <t>1842891777</t>
  </si>
  <si>
    <t>VRN4</t>
  </si>
  <si>
    <t>Inženýrská činnost</t>
  </si>
  <si>
    <t>042503000</t>
  </si>
  <si>
    <t>Plán BOZP na staveništi</t>
  </si>
  <si>
    <t>-1671453558</t>
  </si>
  <si>
    <t>049002000</t>
  </si>
  <si>
    <t>Ostatní inženýrská činnost</t>
  </si>
  <si>
    <t>-1933088250</t>
  </si>
  <si>
    <t>projednání DIO</t>
  </si>
  <si>
    <t>VRN7</t>
  </si>
  <si>
    <t>Provozní vlivy</t>
  </si>
  <si>
    <t>072002000</t>
  </si>
  <si>
    <t>Silniční provoz</t>
  </si>
  <si>
    <t>1405648548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</si>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</sst>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/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AQ17" sqref="AQ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59" t="s">
        <v>14</v>
      </c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R5" s="20"/>
      <c r="BE5" s="256" t="s">
        <v>15</v>
      </c>
      <c r="BS5" s="17" t="s">
        <v>6</v>
      </c>
    </row>
    <row r="6" spans="2:71" ht="36.95" customHeight="1">
      <c r="B6" s="20"/>
      <c r="D6" s="26" t="s">
        <v>16</v>
      </c>
      <c r="K6" s="261" t="s">
        <v>17</v>
      </c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R6" s="20"/>
      <c r="BE6" s="257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57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305">
        <v>44781</v>
      </c>
      <c r="AR8" s="20"/>
      <c r="BE8" s="257"/>
      <c r="BS8" s="17" t="s">
        <v>6</v>
      </c>
    </row>
    <row r="9" spans="2:71" ht="14.45" customHeight="1">
      <c r="B9" s="20"/>
      <c r="AR9" s="20"/>
      <c r="BE9" s="257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19</v>
      </c>
      <c r="AR10" s="20"/>
      <c r="BE10" s="257"/>
      <c r="BS10" s="17" t="s">
        <v>6</v>
      </c>
    </row>
    <row r="11" spans="2:71" ht="18.4" customHeight="1">
      <c r="B11" s="20"/>
      <c r="E11" s="25" t="s">
        <v>26</v>
      </c>
      <c r="AK11" s="27" t="s">
        <v>27</v>
      </c>
      <c r="AN11" s="25" t="s">
        <v>19</v>
      </c>
      <c r="AR11" s="20"/>
      <c r="BE11" s="257"/>
      <c r="BS11" s="17" t="s">
        <v>6</v>
      </c>
    </row>
    <row r="12" spans="2:71" ht="6.95" customHeight="1">
      <c r="B12" s="20"/>
      <c r="AR12" s="20"/>
      <c r="BE12" s="257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57"/>
      <c r="BS13" s="17" t="s">
        <v>6</v>
      </c>
    </row>
    <row r="14" spans="2:71" ht="12.75">
      <c r="B14" s="20"/>
      <c r="E14" s="262" t="s">
        <v>29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7" t="s">
        <v>27</v>
      </c>
      <c r="AN14" s="29" t="s">
        <v>29</v>
      </c>
      <c r="AR14" s="20"/>
      <c r="BE14" s="257"/>
      <c r="BS14" s="17" t="s">
        <v>6</v>
      </c>
    </row>
    <row r="15" spans="2:71" ht="6.95" customHeight="1">
      <c r="B15" s="20"/>
      <c r="AR15" s="20"/>
      <c r="BE15" s="257"/>
      <c r="BS15" s="17" t="s">
        <v>4</v>
      </c>
    </row>
    <row r="16" spans="2:71" ht="12" customHeight="1">
      <c r="B16" s="20"/>
      <c r="D16" s="27" t="s">
        <v>30</v>
      </c>
      <c r="AK16" s="27" t="s">
        <v>25</v>
      </c>
      <c r="AN16" s="25" t="s">
        <v>19</v>
      </c>
      <c r="AR16" s="20"/>
      <c r="BE16" s="257"/>
      <c r="BS16" s="17" t="s">
        <v>4</v>
      </c>
    </row>
    <row r="17" spans="2:71" ht="18.4" customHeight="1">
      <c r="B17" s="20"/>
      <c r="E17" s="25" t="s">
        <v>31</v>
      </c>
      <c r="AK17" s="27" t="s">
        <v>27</v>
      </c>
      <c r="AN17" s="25" t="s">
        <v>19</v>
      </c>
      <c r="AR17" s="20"/>
      <c r="BE17" s="257"/>
      <c r="BS17" s="17" t="s">
        <v>32</v>
      </c>
    </row>
    <row r="18" spans="2:71" ht="6.95" customHeight="1">
      <c r="B18" s="20"/>
      <c r="AR18" s="20"/>
      <c r="BE18" s="257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19</v>
      </c>
      <c r="AR19" s="20"/>
      <c r="BE19" s="257"/>
      <c r="BS19" s="17" t="s">
        <v>6</v>
      </c>
    </row>
    <row r="20" spans="2:71" ht="18.4" customHeight="1">
      <c r="B20" s="20"/>
      <c r="E20" s="25" t="s">
        <v>34</v>
      </c>
      <c r="AK20" s="27" t="s">
        <v>27</v>
      </c>
      <c r="AN20" s="25" t="s">
        <v>19</v>
      </c>
      <c r="AR20" s="20"/>
      <c r="BE20" s="257"/>
      <c r="BS20" s="17" t="s">
        <v>32</v>
      </c>
    </row>
    <row r="21" spans="2:57" ht="6.95" customHeight="1">
      <c r="B21" s="20"/>
      <c r="AR21" s="20"/>
      <c r="BE21" s="257"/>
    </row>
    <row r="22" spans="2:57" ht="12" customHeight="1">
      <c r="B22" s="20"/>
      <c r="D22" s="27" t="s">
        <v>35</v>
      </c>
      <c r="AR22" s="20"/>
      <c r="BE22" s="257"/>
    </row>
    <row r="23" spans="2:57" ht="47.25" customHeight="1">
      <c r="B23" s="20"/>
      <c r="E23" s="264" t="s">
        <v>36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20"/>
      <c r="BE23" s="257"/>
    </row>
    <row r="24" spans="2:57" ht="6.95" customHeight="1">
      <c r="B24" s="20"/>
      <c r="AR24" s="20"/>
      <c r="BE24" s="257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7"/>
    </row>
    <row r="26" spans="2:57" s="1" customFormat="1" ht="25.9" customHeight="1">
      <c r="B26" s="32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5">
        <f>ROUND(AG54,2)</f>
        <v>0</v>
      </c>
      <c r="AL26" s="266"/>
      <c r="AM26" s="266"/>
      <c r="AN26" s="266"/>
      <c r="AO26" s="266"/>
      <c r="AR26" s="32"/>
      <c r="BE26" s="257"/>
    </row>
    <row r="27" spans="2:57" s="1" customFormat="1" ht="6.95" customHeight="1">
      <c r="B27" s="32"/>
      <c r="AR27" s="32"/>
      <c r="BE27" s="257"/>
    </row>
    <row r="28" spans="2:57" s="1" customFormat="1" ht="12.75">
      <c r="B28" s="32"/>
      <c r="L28" s="267" t="s">
        <v>38</v>
      </c>
      <c r="M28" s="267"/>
      <c r="N28" s="267"/>
      <c r="O28" s="267"/>
      <c r="P28" s="267"/>
      <c r="W28" s="267" t="s">
        <v>39</v>
      </c>
      <c r="X28" s="267"/>
      <c r="Y28" s="267"/>
      <c r="Z28" s="267"/>
      <c r="AA28" s="267"/>
      <c r="AB28" s="267"/>
      <c r="AC28" s="267"/>
      <c r="AD28" s="267"/>
      <c r="AE28" s="267"/>
      <c r="AK28" s="267" t="s">
        <v>40</v>
      </c>
      <c r="AL28" s="267"/>
      <c r="AM28" s="267"/>
      <c r="AN28" s="267"/>
      <c r="AO28" s="267"/>
      <c r="AR28" s="32"/>
      <c r="BE28" s="257"/>
    </row>
    <row r="29" spans="2:57" s="2" customFormat="1" ht="14.45" customHeight="1">
      <c r="B29" s="35"/>
      <c r="D29" s="27" t="s">
        <v>41</v>
      </c>
      <c r="F29" s="27" t="s">
        <v>42</v>
      </c>
      <c r="L29" s="270">
        <v>0.21</v>
      </c>
      <c r="M29" s="269"/>
      <c r="N29" s="269"/>
      <c r="O29" s="269"/>
      <c r="P29" s="269"/>
      <c r="W29" s="268">
        <f>ROUND(AZ54,2)</f>
        <v>0</v>
      </c>
      <c r="X29" s="269"/>
      <c r="Y29" s="269"/>
      <c r="Z29" s="269"/>
      <c r="AA29" s="269"/>
      <c r="AB29" s="269"/>
      <c r="AC29" s="269"/>
      <c r="AD29" s="269"/>
      <c r="AE29" s="269"/>
      <c r="AK29" s="268">
        <f>ROUND(AV54,2)</f>
        <v>0</v>
      </c>
      <c r="AL29" s="269"/>
      <c r="AM29" s="269"/>
      <c r="AN29" s="269"/>
      <c r="AO29" s="269"/>
      <c r="AR29" s="35"/>
      <c r="BE29" s="258"/>
    </row>
    <row r="30" spans="2:57" s="2" customFormat="1" ht="14.45" customHeight="1">
      <c r="B30" s="35"/>
      <c r="F30" s="27" t="s">
        <v>43</v>
      </c>
      <c r="L30" s="270">
        <v>0.15</v>
      </c>
      <c r="M30" s="269"/>
      <c r="N30" s="269"/>
      <c r="O30" s="269"/>
      <c r="P30" s="269"/>
      <c r="W30" s="268">
        <f>ROUND(BA54,2)</f>
        <v>0</v>
      </c>
      <c r="X30" s="269"/>
      <c r="Y30" s="269"/>
      <c r="Z30" s="269"/>
      <c r="AA30" s="269"/>
      <c r="AB30" s="269"/>
      <c r="AC30" s="269"/>
      <c r="AD30" s="269"/>
      <c r="AE30" s="269"/>
      <c r="AK30" s="268">
        <f>ROUND(AW54,2)</f>
        <v>0</v>
      </c>
      <c r="AL30" s="269"/>
      <c r="AM30" s="269"/>
      <c r="AN30" s="269"/>
      <c r="AO30" s="269"/>
      <c r="AR30" s="35"/>
      <c r="BE30" s="258"/>
    </row>
    <row r="31" spans="2:57" s="2" customFormat="1" ht="14.45" customHeight="1" hidden="1">
      <c r="B31" s="35"/>
      <c r="F31" s="27" t="s">
        <v>44</v>
      </c>
      <c r="L31" s="270">
        <v>0.21</v>
      </c>
      <c r="M31" s="269"/>
      <c r="N31" s="269"/>
      <c r="O31" s="269"/>
      <c r="P31" s="269"/>
      <c r="W31" s="268">
        <f>ROUND(BB54,2)</f>
        <v>0</v>
      </c>
      <c r="X31" s="269"/>
      <c r="Y31" s="269"/>
      <c r="Z31" s="269"/>
      <c r="AA31" s="269"/>
      <c r="AB31" s="269"/>
      <c r="AC31" s="269"/>
      <c r="AD31" s="269"/>
      <c r="AE31" s="269"/>
      <c r="AK31" s="268">
        <v>0</v>
      </c>
      <c r="AL31" s="269"/>
      <c r="AM31" s="269"/>
      <c r="AN31" s="269"/>
      <c r="AO31" s="269"/>
      <c r="AR31" s="35"/>
      <c r="BE31" s="258"/>
    </row>
    <row r="32" spans="2:57" s="2" customFormat="1" ht="14.45" customHeight="1" hidden="1">
      <c r="B32" s="35"/>
      <c r="F32" s="27" t="s">
        <v>45</v>
      </c>
      <c r="L32" s="270">
        <v>0.15</v>
      </c>
      <c r="M32" s="269"/>
      <c r="N32" s="269"/>
      <c r="O32" s="269"/>
      <c r="P32" s="269"/>
      <c r="W32" s="268">
        <f>ROUND(BC54,2)</f>
        <v>0</v>
      </c>
      <c r="X32" s="269"/>
      <c r="Y32" s="269"/>
      <c r="Z32" s="269"/>
      <c r="AA32" s="269"/>
      <c r="AB32" s="269"/>
      <c r="AC32" s="269"/>
      <c r="AD32" s="269"/>
      <c r="AE32" s="269"/>
      <c r="AK32" s="268">
        <v>0</v>
      </c>
      <c r="AL32" s="269"/>
      <c r="AM32" s="269"/>
      <c r="AN32" s="269"/>
      <c r="AO32" s="269"/>
      <c r="AR32" s="35"/>
      <c r="BE32" s="258"/>
    </row>
    <row r="33" spans="2:44" s="2" customFormat="1" ht="14.45" customHeight="1" hidden="1">
      <c r="B33" s="35"/>
      <c r="F33" s="27" t="s">
        <v>46</v>
      </c>
      <c r="L33" s="270">
        <v>0</v>
      </c>
      <c r="M33" s="269"/>
      <c r="N33" s="269"/>
      <c r="O33" s="269"/>
      <c r="P33" s="269"/>
      <c r="W33" s="268">
        <f>ROUND(BD54,2)</f>
        <v>0</v>
      </c>
      <c r="X33" s="269"/>
      <c r="Y33" s="269"/>
      <c r="Z33" s="269"/>
      <c r="AA33" s="269"/>
      <c r="AB33" s="269"/>
      <c r="AC33" s="269"/>
      <c r="AD33" s="269"/>
      <c r="AE33" s="269"/>
      <c r="AK33" s="268">
        <v>0</v>
      </c>
      <c r="AL33" s="269"/>
      <c r="AM33" s="269"/>
      <c r="AN33" s="269"/>
      <c r="AO33" s="269"/>
      <c r="AR33" s="35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6"/>
      <c r="D35" s="37" t="s">
        <v>47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48</v>
      </c>
      <c r="U35" s="38"/>
      <c r="V35" s="38"/>
      <c r="W35" s="38"/>
      <c r="X35" s="271" t="s">
        <v>49</v>
      </c>
      <c r="Y35" s="272"/>
      <c r="Z35" s="272"/>
      <c r="AA35" s="272"/>
      <c r="AB35" s="272"/>
      <c r="AC35" s="38"/>
      <c r="AD35" s="38"/>
      <c r="AE35" s="38"/>
      <c r="AF35" s="38"/>
      <c r="AG35" s="38"/>
      <c r="AH35" s="38"/>
      <c r="AI35" s="38"/>
      <c r="AJ35" s="38"/>
      <c r="AK35" s="273">
        <f>SUM(AK26:AK33)</f>
        <v>0</v>
      </c>
      <c r="AL35" s="272"/>
      <c r="AM35" s="272"/>
      <c r="AN35" s="272"/>
      <c r="AO35" s="274"/>
      <c r="AP35" s="36"/>
      <c r="AQ35" s="36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2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2"/>
    </row>
    <row r="42" spans="2:44" s="1" customFormat="1" ht="24.95" customHeight="1">
      <c r="B42" s="32"/>
      <c r="C42" s="21" t="s">
        <v>50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4"/>
      <c r="C44" s="27" t="s">
        <v>13</v>
      </c>
      <c r="L44" s="3" t="str">
        <f>K5</f>
        <v>20210516</v>
      </c>
      <c r="AR44" s="44"/>
    </row>
    <row r="45" spans="2:44" s="4" customFormat="1" ht="36.95" customHeight="1">
      <c r="B45" s="45"/>
      <c r="C45" s="46" t="s">
        <v>16</v>
      </c>
      <c r="L45" s="291" t="str">
        <f>K6</f>
        <v>Oprava opěrné zdi ul. Karlovarská, Nejdek - jihovýchodní část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5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7" t="str">
        <f>IF(K8="","",K8)</f>
        <v>Karlovarská ul., Nejdek</v>
      </c>
      <c r="AI47" s="27" t="s">
        <v>23</v>
      </c>
      <c r="AM47" s="275">
        <f>IF(AN8="","",AN8)</f>
        <v>44781</v>
      </c>
      <c r="AN47" s="275"/>
      <c r="AR47" s="32"/>
    </row>
    <row r="48" spans="2:44" s="1" customFormat="1" ht="6.95" customHeight="1">
      <c r="B48" s="32"/>
      <c r="AR48" s="32"/>
    </row>
    <row r="49" spans="2:56" s="1" customFormat="1" ht="25.7" customHeight="1">
      <c r="B49" s="32"/>
      <c r="C49" s="27" t="s">
        <v>24</v>
      </c>
      <c r="L49" s="3" t="str">
        <f>IF(E11="","",E11)</f>
        <v>Město Nejdek</v>
      </c>
      <c r="AI49" s="27" t="s">
        <v>30</v>
      </c>
      <c r="AM49" s="276" t="str">
        <f>IF(E17="","",E17)</f>
        <v>Kancelář stavebního inženýrství s.r.o.</v>
      </c>
      <c r="AN49" s="277"/>
      <c r="AO49" s="277"/>
      <c r="AP49" s="277"/>
      <c r="AR49" s="32"/>
      <c r="AS49" s="278" t="s">
        <v>51</v>
      </c>
      <c r="AT49" s="279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2"/>
      <c r="C50" s="27" t="s">
        <v>28</v>
      </c>
      <c r="L50" s="3" t="str">
        <f>IF(E14="Vyplň údaj","",E14)</f>
        <v/>
      </c>
      <c r="AI50" s="27" t="s">
        <v>33</v>
      </c>
      <c r="AM50" s="276" t="str">
        <f>IF(E20="","",E20)</f>
        <v>Bc. Martin Frous</v>
      </c>
      <c r="AN50" s="277"/>
      <c r="AO50" s="277"/>
      <c r="AP50" s="277"/>
      <c r="AR50" s="32"/>
      <c r="AS50" s="280"/>
      <c r="AT50" s="281"/>
      <c r="BD50" s="51"/>
    </row>
    <row r="51" spans="2:56" s="1" customFormat="1" ht="10.9" customHeight="1">
      <c r="B51" s="32"/>
      <c r="AR51" s="32"/>
      <c r="AS51" s="280"/>
      <c r="AT51" s="281"/>
      <c r="BD51" s="51"/>
    </row>
    <row r="52" spans="2:56" s="1" customFormat="1" ht="29.25" customHeight="1">
      <c r="B52" s="32"/>
      <c r="C52" s="287" t="s">
        <v>52</v>
      </c>
      <c r="D52" s="288"/>
      <c r="E52" s="288"/>
      <c r="F52" s="288"/>
      <c r="G52" s="288"/>
      <c r="H52" s="52"/>
      <c r="I52" s="289" t="s">
        <v>53</v>
      </c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90" t="s">
        <v>54</v>
      </c>
      <c r="AH52" s="288"/>
      <c r="AI52" s="288"/>
      <c r="AJ52" s="288"/>
      <c r="AK52" s="288"/>
      <c r="AL52" s="288"/>
      <c r="AM52" s="288"/>
      <c r="AN52" s="289" t="s">
        <v>55</v>
      </c>
      <c r="AO52" s="288"/>
      <c r="AP52" s="288"/>
      <c r="AQ52" s="53" t="s">
        <v>56</v>
      </c>
      <c r="AR52" s="32"/>
      <c r="AS52" s="54" t="s">
        <v>57</v>
      </c>
      <c r="AT52" s="55" t="s">
        <v>58</v>
      </c>
      <c r="AU52" s="55" t="s">
        <v>59</v>
      </c>
      <c r="AV52" s="55" t="s">
        <v>60</v>
      </c>
      <c r="AW52" s="55" t="s">
        <v>61</v>
      </c>
      <c r="AX52" s="55" t="s">
        <v>62</v>
      </c>
      <c r="AY52" s="55" t="s">
        <v>63</v>
      </c>
      <c r="AZ52" s="55" t="s">
        <v>64</v>
      </c>
      <c r="BA52" s="55" t="s">
        <v>65</v>
      </c>
      <c r="BB52" s="55" t="s">
        <v>66</v>
      </c>
      <c r="BC52" s="55" t="s">
        <v>67</v>
      </c>
      <c r="BD52" s="56" t="s">
        <v>68</v>
      </c>
    </row>
    <row r="53" spans="2:56" s="1" customFormat="1" ht="10.9" customHeight="1">
      <c r="B53" s="32"/>
      <c r="AR53" s="32"/>
      <c r="AS53" s="57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8"/>
      <c r="C54" s="59" t="s">
        <v>69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85">
        <f>ROUND(SUM(AG55:AG56),2)</f>
        <v>0</v>
      </c>
      <c r="AH54" s="285"/>
      <c r="AI54" s="285"/>
      <c r="AJ54" s="285"/>
      <c r="AK54" s="285"/>
      <c r="AL54" s="285"/>
      <c r="AM54" s="285"/>
      <c r="AN54" s="286">
        <f>SUM(AG54,AT54)</f>
        <v>0</v>
      </c>
      <c r="AO54" s="286"/>
      <c r="AP54" s="286"/>
      <c r="AQ54" s="62" t="s">
        <v>19</v>
      </c>
      <c r="AR54" s="58"/>
      <c r="AS54" s="63">
        <f>ROUND(SUM(AS55:AS56),2)</f>
        <v>0</v>
      </c>
      <c r="AT54" s="64">
        <f>ROUND(SUM(AV54:AW54),2)</f>
        <v>0</v>
      </c>
      <c r="AU54" s="65">
        <f>ROUND(SUM(AU55:AU56),5)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ROUND(SUM(AZ55:AZ56),2)</f>
        <v>0</v>
      </c>
      <c r="BA54" s="64">
        <f>ROUND(SUM(BA55:BA56),2)</f>
        <v>0</v>
      </c>
      <c r="BB54" s="64">
        <f>ROUND(SUM(BB55:BB56),2)</f>
        <v>0</v>
      </c>
      <c r="BC54" s="64">
        <f>ROUND(SUM(BC55:BC56),2)</f>
        <v>0</v>
      </c>
      <c r="BD54" s="66">
        <f>ROUND(SUM(BD55:BD56),2)</f>
        <v>0</v>
      </c>
      <c r="BS54" s="67" t="s">
        <v>70</v>
      </c>
      <c r="BT54" s="67" t="s">
        <v>71</v>
      </c>
      <c r="BU54" s="68" t="s">
        <v>72</v>
      </c>
      <c r="BV54" s="67" t="s">
        <v>73</v>
      </c>
      <c r="BW54" s="67" t="s">
        <v>5</v>
      </c>
      <c r="BX54" s="67" t="s">
        <v>74</v>
      </c>
      <c r="CL54" s="67" t="s">
        <v>19</v>
      </c>
    </row>
    <row r="55" spans="1:91" s="6" customFormat="1" ht="16.5" customHeight="1">
      <c r="A55" s="69" t="s">
        <v>75</v>
      </c>
      <c r="B55" s="70"/>
      <c r="C55" s="71"/>
      <c r="D55" s="284" t="s">
        <v>76</v>
      </c>
      <c r="E55" s="284"/>
      <c r="F55" s="284"/>
      <c r="G55" s="284"/>
      <c r="H55" s="284"/>
      <c r="I55" s="72"/>
      <c r="J55" s="284" t="s">
        <v>77</v>
      </c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2">
        <f>'01 - Stavební část'!J30</f>
        <v>0</v>
      </c>
      <c r="AH55" s="283"/>
      <c r="AI55" s="283"/>
      <c r="AJ55" s="283"/>
      <c r="AK55" s="283"/>
      <c r="AL55" s="283"/>
      <c r="AM55" s="283"/>
      <c r="AN55" s="282">
        <f>SUM(AG55,AT55)</f>
        <v>0</v>
      </c>
      <c r="AO55" s="283"/>
      <c r="AP55" s="283"/>
      <c r="AQ55" s="73" t="s">
        <v>78</v>
      </c>
      <c r="AR55" s="70"/>
      <c r="AS55" s="74">
        <v>0</v>
      </c>
      <c r="AT55" s="75">
        <f>ROUND(SUM(AV55:AW55),2)</f>
        <v>0</v>
      </c>
      <c r="AU55" s="76">
        <f>'01 - Stavební část'!P88</f>
        <v>0</v>
      </c>
      <c r="AV55" s="75">
        <f>'01 - Stavební část'!J33</f>
        <v>0</v>
      </c>
      <c r="AW55" s="75">
        <f>'01 - Stavební část'!J34</f>
        <v>0</v>
      </c>
      <c r="AX55" s="75">
        <f>'01 - Stavební část'!J35</f>
        <v>0</v>
      </c>
      <c r="AY55" s="75">
        <f>'01 - Stavební část'!J36</f>
        <v>0</v>
      </c>
      <c r="AZ55" s="75">
        <f>'01 - Stavební část'!F33</f>
        <v>0</v>
      </c>
      <c r="BA55" s="75">
        <f>'01 - Stavební část'!F34</f>
        <v>0</v>
      </c>
      <c r="BB55" s="75">
        <f>'01 - Stavební část'!F35</f>
        <v>0</v>
      </c>
      <c r="BC55" s="75">
        <f>'01 - Stavební část'!F36</f>
        <v>0</v>
      </c>
      <c r="BD55" s="77">
        <f>'01 - Stavební část'!F37</f>
        <v>0</v>
      </c>
      <c r="BT55" s="78" t="s">
        <v>79</v>
      </c>
      <c r="BV55" s="78" t="s">
        <v>73</v>
      </c>
      <c r="BW55" s="78" t="s">
        <v>80</v>
      </c>
      <c r="BX55" s="78" t="s">
        <v>5</v>
      </c>
      <c r="CL55" s="78" t="s">
        <v>19</v>
      </c>
      <c r="CM55" s="78" t="s">
        <v>81</v>
      </c>
    </row>
    <row r="56" spans="1:91" s="6" customFormat="1" ht="16.5" customHeight="1">
      <c r="A56" s="69" t="s">
        <v>75</v>
      </c>
      <c r="B56" s="70"/>
      <c r="C56" s="71"/>
      <c r="D56" s="284" t="s">
        <v>82</v>
      </c>
      <c r="E56" s="284"/>
      <c r="F56" s="284"/>
      <c r="G56" s="284"/>
      <c r="H56" s="284"/>
      <c r="I56" s="72"/>
      <c r="J56" s="284" t="s">
        <v>83</v>
      </c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2">
        <f>'02 - Vedlejší a ostatní n...'!J30</f>
        <v>0</v>
      </c>
      <c r="AH56" s="283"/>
      <c r="AI56" s="283"/>
      <c r="AJ56" s="283"/>
      <c r="AK56" s="283"/>
      <c r="AL56" s="283"/>
      <c r="AM56" s="283"/>
      <c r="AN56" s="282">
        <f>SUM(AG56,AT56)</f>
        <v>0</v>
      </c>
      <c r="AO56" s="283"/>
      <c r="AP56" s="283"/>
      <c r="AQ56" s="73" t="s">
        <v>78</v>
      </c>
      <c r="AR56" s="70"/>
      <c r="AS56" s="79">
        <v>0</v>
      </c>
      <c r="AT56" s="80">
        <f>ROUND(SUM(AV56:AW56),2)</f>
        <v>0</v>
      </c>
      <c r="AU56" s="81">
        <f>'02 - Vedlejší a ostatní n...'!P84</f>
        <v>0</v>
      </c>
      <c r="AV56" s="80">
        <f>'02 - Vedlejší a ostatní n...'!J33</f>
        <v>0</v>
      </c>
      <c r="AW56" s="80">
        <f>'02 - Vedlejší a ostatní n...'!J34</f>
        <v>0</v>
      </c>
      <c r="AX56" s="80">
        <f>'02 - Vedlejší a ostatní n...'!J35</f>
        <v>0</v>
      </c>
      <c r="AY56" s="80">
        <f>'02 - Vedlejší a ostatní n...'!J36</f>
        <v>0</v>
      </c>
      <c r="AZ56" s="80">
        <f>'02 - Vedlejší a ostatní n...'!F33</f>
        <v>0</v>
      </c>
      <c r="BA56" s="80">
        <f>'02 - Vedlejší a ostatní n...'!F34</f>
        <v>0</v>
      </c>
      <c r="BB56" s="80">
        <f>'02 - Vedlejší a ostatní n...'!F35</f>
        <v>0</v>
      </c>
      <c r="BC56" s="80">
        <f>'02 - Vedlejší a ostatní n...'!F36</f>
        <v>0</v>
      </c>
      <c r="BD56" s="82">
        <f>'02 - Vedlejší a ostatní n...'!F37</f>
        <v>0</v>
      </c>
      <c r="BT56" s="78" t="s">
        <v>79</v>
      </c>
      <c r="BV56" s="78" t="s">
        <v>73</v>
      </c>
      <c r="BW56" s="78" t="s">
        <v>84</v>
      </c>
      <c r="BX56" s="78" t="s">
        <v>5</v>
      </c>
      <c r="CL56" s="78" t="s">
        <v>19</v>
      </c>
      <c r="CM56" s="78" t="s">
        <v>81</v>
      </c>
    </row>
    <row r="57" spans="2:44" s="1" customFormat="1" ht="30" customHeight="1">
      <c r="B57" s="32"/>
      <c r="AR57" s="32"/>
    </row>
    <row r="58" spans="2:44" s="1" customFormat="1" ht="6.9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32"/>
    </row>
  </sheetData>
  <sheetProtection algorithmName="SHA-512" hashValue="qb0CMbfGX27+KwITtFrcIDZ0t34UOf4Jh2kUDLD9VUvIez6KAfAay7EN2sRtRhVNn6UWruZdxq0jzbmOD5zr7w==" saltValue="anHv3TT5Q5Dfnu+j9kamb/olT1iWSIjnYOzrpSz73c4QxSda1AaiBQX2mcvP2BAttVrr3EDQvN6UeH9usP5K+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tavební část'!C2" display="/"/>
    <hyperlink ref="A5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85</v>
      </c>
      <c r="L4" s="20"/>
      <c r="M4" s="8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4" t="str">
        <f>'Rekapitulace stavby'!K6</f>
        <v>Oprava opěrné zdi ul. Karlovarská, Nejdek - jihovýchodní část</v>
      </c>
      <c r="F7" s="295"/>
      <c r="G7" s="295"/>
      <c r="H7" s="295"/>
      <c r="L7" s="20"/>
    </row>
    <row r="8" spans="2:12" s="1" customFormat="1" ht="12" customHeight="1">
      <c r="B8" s="32"/>
      <c r="D8" s="27" t="s">
        <v>86</v>
      </c>
      <c r="L8" s="32"/>
    </row>
    <row r="9" spans="2:12" s="1" customFormat="1" ht="16.5" customHeight="1">
      <c r="B9" s="32"/>
      <c r="E9" s="291" t="s">
        <v>87</v>
      </c>
      <c r="F9" s="293"/>
      <c r="G9" s="293"/>
      <c r="H9" s="293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>
        <f>'Rekapitulace stavby'!AN8</f>
        <v>44781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19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96" t="str">
        <f>'Rekapitulace stavby'!E14</f>
        <v>Vyplň údaj</v>
      </c>
      <c r="F18" s="259"/>
      <c r="G18" s="259"/>
      <c r="H18" s="25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4"/>
      <c r="E27" s="264" t="s">
        <v>19</v>
      </c>
      <c r="F27" s="264"/>
      <c r="G27" s="264"/>
      <c r="H27" s="264"/>
      <c r="L27" s="8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5" t="s">
        <v>37</v>
      </c>
      <c r="J30" s="61">
        <f>ROUND(J88,2)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6" t="s">
        <v>39</v>
      </c>
      <c r="I32" s="86" t="s">
        <v>38</v>
      </c>
      <c r="J32" s="86" t="s">
        <v>40</v>
      </c>
      <c r="L32" s="32"/>
    </row>
    <row r="33" spans="2:12" s="1" customFormat="1" ht="14.45" customHeight="1">
      <c r="B33" s="32"/>
      <c r="D33" s="87" t="s">
        <v>41</v>
      </c>
      <c r="E33" s="27" t="s">
        <v>42</v>
      </c>
      <c r="F33" s="88">
        <f>ROUND((SUM(BE88:BE343)),2)</f>
        <v>0</v>
      </c>
      <c r="I33" s="89">
        <v>0.21</v>
      </c>
      <c r="J33" s="88">
        <f>ROUND(((SUM(BE88:BE343))*I33),2)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ROUND((SUM(BF88:BF343)),2)</f>
        <v>0</v>
      </c>
      <c r="I34" s="89">
        <v>0.15</v>
      </c>
      <c r="J34" s="88">
        <f>ROUND(((SUM(BF88:BF343))*I34),2)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ROUND((SUM(BG88:BG343)),2)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ROUND((SUM(BH88:BH343)),2)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ROUND((SUM(BI88:BI343)),2)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2"/>
      <c r="F39" s="52"/>
      <c r="G39" s="92" t="s">
        <v>48</v>
      </c>
      <c r="H39" s="93" t="s">
        <v>49</v>
      </c>
      <c r="I39" s="52"/>
      <c r="J39" s="94">
        <f>SUM(J30:J37)</f>
        <v>0</v>
      </c>
      <c r="K39" s="95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88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4" t="str">
        <f>E7</f>
        <v>Oprava opěrné zdi ul. Karlovarská, Nejdek - jihovýchodní část</v>
      </c>
      <c r="F48" s="295"/>
      <c r="G48" s="295"/>
      <c r="H48" s="295"/>
      <c r="L48" s="32"/>
    </row>
    <row r="49" spans="2:12" s="1" customFormat="1" ht="12" customHeight="1">
      <c r="B49" s="32"/>
      <c r="C49" s="27" t="s">
        <v>86</v>
      </c>
      <c r="L49" s="32"/>
    </row>
    <row r="50" spans="2:12" s="1" customFormat="1" ht="16.5" customHeight="1">
      <c r="B50" s="32"/>
      <c r="E50" s="291" t="str">
        <f>E9</f>
        <v>01 - Stavební část</v>
      </c>
      <c r="F50" s="293"/>
      <c r="G50" s="293"/>
      <c r="H50" s="293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Karlovarská ul., Nejdek</v>
      </c>
      <c r="I52" s="27" t="s">
        <v>23</v>
      </c>
      <c r="J52" s="48">
        <f>IF(J12="","",J12)</f>
        <v>44781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24</v>
      </c>
      <c r="F54" s="25" t="str">
        <f>E15</f>
        <v>Město Nejdek</v>
      </c>
      <c r="I54" s="27" t="s">
        <v>30</v>
      </c>
      <c r="J54" s="30" t="str">
        <f>E21</f>
        <v>Kancelář stavebního inženýrství s.r.o.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Bc. Martin Frous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89</v>
      </c>
      <c r="D57" s="90"/>
      <c r="E57" s="90"/>
      <c r="F57" s="90"/>
      <c r="G57" s="90"/>
      <c r="H57" s="90"/>
      <c r="I57" s="90"/>
      <c r="J57" s="97" t="s">
        <v>90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1">
        <f>J88</f>
        <v>0</v>
      </c>
      <c r="L59" s="32"/>
      <c r="AU59" s="17" t="s">
        <v>91</v>
      </c>
    </row>
    <row r="60" spans="2:12" s="8" customFormat="1" ht="24.95" customHeight="1">
      <c r="B60" s="99"/>
      <c r="D60" s="100" t="s">
        <v>92</v>
      </c>
      <c r="E60" s="101"/>
      <c r="F60" s="101"/>
      <c r="G60" s="101"/>
      <c r="H60" s="101"/>
      <c r="I60" s="101"/>
      <c r="J60" s="102">
        <f>J89</f>
        <v>0</v>
      </c>
      <c r="L60" s="99"/>
    </row>
    <row r="61" spans="2:12" s="9" customFormat="1" ht="19.9" customHeight="1">
      <c r="B61" s="103"/>
      <c r="D61" s="104" t="s">
        <v>93</v>
      </c>
      <c r="E61" s="105"/>
      <c r="F61" s="105"/>
      <c r="G61" s="105"/>
      <c r="H61" s="105"/>
      <c r="I61" s="105"/>
      <c r="J61" s="106">
        <f>J90</f>
        <v>0</v>
      </c>
      <c r="L61" s="103"/>
    </row>
    <row r="62" spans="2:12" s="9" customFormat="1" ht="19.9" customHeight="1">
      <c r="B62" s="103"/>
      <c r="D62" s="104" t="s">
        <v>94</v>
      </c>
      <c r="E62" s="105"/>
      <c r="F62" s="105"/>
      <c r="G62" s="105"/>
      <c r="H62" s="105"/>
      <c r="I62" s="105"/>
      <c r="J62" s="106">
        <f>J151</f>
        <v>0</v>
      </c>
      <c r="L62" s="103"/>
    </row>
    <row r="63" spans="2:12" s="9" customFormat="1" ht="19.9" customHeight="1">
      <c r="B63" s="103"/>
      <c r="D63" s="104" t="s">
        <v>95</v>
      </c>
      <c r="E63" s="105"/>
      <c r="F63" s="105"/>
      <c r="G63" s="105"/>
      <c r="H63" s="105"/>
      <c r="I63" s="105"/>
      <c r="J63" s="106">
        <f>J205</f>
        <v>0</v>
      </c>
      <c r="L63" s="103"/>
    </row>
    <row r="64" spans="2:12" s="9" customFormat="1" ht="19.9" customHeight="1">
      <c r="B64" s="103"/>
      <c r="D64" s="104" t="s">
        <v>96</v>
      </c>
      <c r="E64" s="105"/>
      <c r="F64" s="105"/>
      <c r="G64" s="105"/>
      <c r="H64" s="105"/>
      <c r="I64" s="105"/>
      <c r="J64" s="106">
        <f>J229</f>
        <v>0</v>
      </c>
      <c r="L64" s="103"/>
    </row>
    <row r="65" spans="2:12" s="9" customFormat="1" ht="19.9" customHeight="1">
      <c r="B65" s="103"/>
      <c r="D65" s="104" t="s">
        <v>97</v>
      </c>
      <c r="E65" s="105"/>
      <c r="F65" s="105"/>
      <c r="G65" s="105"/>
      <c r="H65" s="105"/>
      <c r="I65" s="105"/>
      <c r="J65" s="106">
        <f>J307</f>
        <v>0</v>
      </c>
      <c r="L65" s="103"/>
    </row>
    <row r="66" spans="2:12" s="9" customFormat="1" ht="19.9" customHeight="1">
      <c r="B66" s="103"/>
      <c r="D66" s="104" t="s">
        <v>98</v>
      </c>
      <c r="E66" s="105"/>
      <c r="F66" s="105"/>
      <c r="G66" s="105"/>
      <c r="H66" s="105"/>
      <c r="I66" s="105"/>
      <c r="J66" s="106">
        <f>J319</f>
        <v>0</v>
      </c>
      <c r="L66" s="103"/>
    </row>
    <row r="67" spans="2:12" s="8" customFormat="1" ht="24.95" customHeight="1">
      <c r="B67" s="99"/>
      <c r="D67" s="100" t="s">
        <v>99</v>
      </c>
      <c r="E67" s="101"/>
      <c r="F67" s="101"/>
      <c r="G67" s="101"/>
      <c r="H67" s="101"/>
      <c r="I67" s="101"/>
      <c r="J67" s="102">
        <f>J322</f>
        <v>0</v>
      </c>
      <c r="L67" s="99"/>
    </row>
    <row r="68" spans="2:12" s="9" customFormat="1" ht="19.9" customHeight="1">
      <c r="B68" s="103"/>
      <c r="D68" s="104" t="s">
        <v>100</v>
      </c>
      <c r="E68" s="105"/>
      <c r="F68" s="105"/>
      <c r="G68" s="105"/>
      <c r="H68" s="105"/>
      <c r="I68" s="105"/>
      <c r="J68" s="106">
        <f>J323</f>
        <v>0</v>
      </c>
      <c r="L68" s="103"/>
    </row>
    <row r="69" spans="2:12" s="1" customFormat="1" ht="21.75" customHeight="1">
      <c r="B69" s="32"/>
      <c r="L69" s="32"/>
    </row>
    <row r="70" spans="2:12" s="1" customFormat="1" ht="6.95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32"/>
    </row>
    <row r="74" spans="2:12" s="1" customFormat="1" ht="6.95" customHeight="1"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32"/>
    </row>
    <row r="75" spans="2:12" s="1" customFormat="1" ht="24.95" customHeight="1">
      <c r="B75" s="32"/>
      <c r="C75" s="21" t="s">
        <v>101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294" t="str">
        <f>E7</f>
        <v>Oprava opěrné zdi ul. Karlovarská, Nejdek - jihovýchodní část</v>
      </c>
      <c r="F78" s="295"/>
      <c r="G78" s="295"/>
      <c r="H78" s="295"/>
      <c r="L78" s="32"/>
    </row>
    <row r="79" spans="2:12" s="1" customFormat="1" ht="12" customHeight="1">
      <c r="B79" s="32"/>
      <c r="C79" s="27" t="s">
        <v>86</v>
      </c>
      <c r="L79" s="32"/>
    </row>
    <row r="80" spans="2:12" s="1" customFormat="1" ht="16.5" customHeight="1">
      <c r="B80" s="32"/>
      <c r="E80" s="291" t="str">
        <f>E9</f>
        <v>01 - Stavební část</v>
      </c>
      <c r="F80" s="293"/>
      <c r="G80" s="293"/>
      <c r="H80" s="293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>Karlovarská ul., Nejdek</v>
      </c>
      <c r="I82" s="27" t="s">
        <v>23</v>
      </c>
      <c r="J82" s="48">
        <f>IF(J12="","",J12)</f>
        <v>44781</v>
      </c>
      <c r="L82" s="32"/>
    </row>
    <row r="83" spans="2:12" s="1" customFormat="1" ht="6.95" customHeight="1">
      <c r="B83" s="32"/>
      <c r="L83" s="32"/>
    </row>
    <row r="84" spans="2:12" s="1" customFormat="1" ht="25.7" customHeight="1">
      <c r="B84" s="32"/>
      <c r="C84" s="27" t="s">
        <v>24</v>
      </c>
      <c r="F84" s="25" t="str">
        <f>E15</f>
        <v>Město Nejdek</v>
      </c>
      <c r="I84" s="27" t="s">
        <v>30</v>
      </c>
      <c r="J84" s="30" t="str">
        <f>E21</f>
        <v>Kancelář stavebního inženýrství s.r.o.</v>
      </c>
      <c r="L84" s="32"/>
    </row>
    <row r="85" spans="2:12" s="1" customFormat="1" ht="15.2" customHeight="1">
      <c r="B85" s="32"/>
      <c r="C85" s="27" t="s">
        <v>28</v>
      </c>
      <c r="F85" s="25" t="str">
        <f>IF(E18="","",E18)</f>
        <v>Vyplň údaj</v>
      </c>
      <c r="I85" s="27" t="s">
        <v>33</v>
      </c>
      <c r="J85" s="30" t="str">
        <f>E24</f>
        <v>Bc. Martin Frous</v>
      </c>
      <c r="L85" s="32"/>
    </row>
    <row r="86" spans="2:12" s="1" customFormat="1" ht="10.35" customHeight="1">
      <c r="B86" s="32"/>
      <c r="L86" s="32"/>
    </row>
    <row r="87" spans="2:20" s="10" customFormat="1" ht="29.25" customHeight="1">
      <c r="B87" s="107"/>
      <c r="C87" s="108" t="s">
        <v>102</v>
      </c>
      <c r="D87" s="109" t="s">
        <v>56</v>
      </c>
      <c r="E87" s="109" t="s">
        <v>52</v>
      </c>
      <c r="F87" s="109" t="s">
        <v>53</v>
      </c>
      <c r="G87" s="109" t="s">
        <v>103</v>
      </c>
      <c r="H87" s="109" t="s">
        <v>104</v>
      </c>
      <c r="I87" s="109" t="s">
        <v>105</v>
      </c>
      <c r="J87" s="109" t="s">
        <v>90</v>
      </c>
      <c r="K87" s="110" t="s">
        <v>106</v>
      </c>
      <c r="L87" s="107"/>
      <c r="M87" s="54" t="s">
        <v>19</v>
      </c>
      <c r="N87" s="55" t="s">
        <v>41</v>
      </c>
      <c r="O87" s="55" t="s">
        <v>107</v>
      </c>
      <c r="P87" s="55" t="s">
        <v>108</v>
      </c>
      <c r="Q87" s="55" t="s">
        <v>109</v>
      </c>
      <c r="R87" s="55" t="s">
        <v>110</v>
      </c>
      <c r="S87" s="55" t="s">
        <v>111</v>
      </c>
      <c r="T87" s="56" t="s">
        <v>112</v>
      </c>
    </row>
    <row r="88" spans="2:63" s="1" customFormat="1" ht="22.9" customHeight="1">
      <c r="B88" s="32"/>
      <c r="C88" s="59" t="s">
        <v>113</v>
      </c>
      <c r="J88" s="111">
        <f>BK88</f>
        <v>0</v>
      </c>
      <c r="L88" s="32"/>
      <c r="M88" s="57"/>
      <c r="N88" s="49"/>
      <c r="O88" s="49"/>
      <c r="P88" s="112">
        <f>P89+P322</f>
        <v>0</v>
      </c>
      <c r="Q88" s="49"/>
      <c r="R88" s="112">
        <f>R89+R322</f>
        <v>72.80140184</v>
      </c>
      <c r="S88" s="49"/>
      <c r="T88" s="113">
        <f>T89+T322</f>
        <v>25.76855</v>
      </c>
      <c r="AT88" s="17" t="s">
        <v>70</v>
      </c>
      <c r="AU88" s="17" t="s">
        <v>91</v>
      </c>
      <c r="BK88" s="114">
        <f>BK89+BK322</f>
        <v>0</v>
      </c>
    </row>
    <row r="89" spans="2:63" s="11" customFormat="1" ht="25.9" customHeight="1">
      <c r="B89" s="115"/>
      <c r="D89" s="116" t="s">
        <v>70</v>
      </c>
      <c r="E89" s="117" t="s">
        <v>114</v>
      </c>
      <c r="F89" s="117" t="s">
        <v>115</v>
      </c>
      <c r="I89" s="118"/>
      <c r="J89" s="119">
        <f>BK89</f>
        <v>0</v>
      </c>
      <c r="L89" s="115"/>
      <c r="M89" s="120"/>
      <c r="P89" s="121">
        <f>P90+P151+P205+P229+P307+P319</f>
        <v>0</v>
      </c>
      <c r="R89" s="121">
        <f>R90+R151+R205+R229+R307+R319</f>
        <v>71.37858824</v>
      </c>
      <c r="T89" s="122">
        <f>T90+T151+T205+T229+T307+T319</f>
        <v>24.472550000000002</v>
      </c>
      <c r="AR89" s="116" t="s">
        <v>79</v>
      </c>
      <c r="AT89" s="123" t="s">
        <v>70</v>
      </c>
      <c r="AU89" s="123" t="s">
        <v>71</v>
      </c>
      <c r="AY89" s="116" t="s">
        <v>116</v>
      </c>
      <c r="BK89" s="124">
        <f>BK90+BK151+BK205+BK229+BK307+BK319</f>
        <v>0</v>
      </c>
    </row>
    <row r="90" spans="2:63" s="11" customFormat="1" ht="22.9" customHeight="1">
      <c r="B90" s="115"/>
      <c r="D90" s="116" t="s">
        <v>70</v>
      </c>
      <c r="E90" s="125" t="s">
        <v>79</v>
      </c>
      <c r="F90" s="125" t="s">
        <v>117</v>
      </c>
      <c r="I90" s="118"/>
      <c r="J90" s="126">
        <f>BK90</f>
        <v>0</v>
      </c>
      <c r="L90" s="115"/>
      <c r="M90" s="120"/>
      <c r="P90" s="121">
        <f>SUM(P91:P150)</f>
        <v>0</v>
      </c>
      <c r="R90" s="121">
        <f>SUM(R91:R150)</f>
        <v>15.99888</v>
      </c>
      <c r="T90" s="122">
        <f>SUM(T91:T150)</f>
        <v>0</v>
      </c>
      <c r="AR90" s="116" t="s">
        <v>79</v>
      </c>
      <c r="AT90" s="123" t="s">
        <v>70</v>
      </c>
      <c r="AU90" s="123" t="s">
        <v>79</v>
      </c>
      <c r="AY90" s="116" t="s">
        <v>116</v>
      </c>
      <c r="BK90" s="124">
        <f>SUM(BK91:BK150)</f>
        <v>0</v>
      </c>
    </row>
    <row r="91" spans="2:65" s="1" customFormat="1" ht="24.2" customHeight="1">
      <c r="B91" s="32"/>
      <c r="C91" s="127" t="s">
        <v>79</v>
      </c>
      <c r="D91" s="127" t="s">
        <v>118</v>
      </c>
      <c r="E91" s="128" t="s">
        <v>119</v>
      </c>
      <c r="F91" s="129" t="s">
        <v>120</v>
      </c>
      <c r="G91" s="130" t="s">
        <v>121</v>
      </c>
      <c r="H91" s="131">
        <v>82</v>
      </c>
      <c r="I91" s="132"/>
      <c r="J91" s="133">
        <f>ROUND(I91*H91,2)</f>
        <v>0</v>
      </c>
      <c r="K91" s="129" t="s">
        <v>122</v>
      </c>
      <c r="L91" s="32"/>
      <c r="M91" s="134" t="s">
        <v>19</v>
      </c>
      <c r="N91" s="135" t="s">
        <v>42</v>
      </c>
      <c r="P91" s="136">
        <f>O91*H91</f>
        <v>0</v>
      </c>
      <c r="Q91" s="136">
        <v>0</v>
      </c>
      <c r="R91" s="136">
        <f>Q91*H91</f>
        <v>0</v>
      </c>
      <c r="S91" s="136">
        <v>0</v>
      </c>
      <c r="T91" s="137">
        <f>S91*H91</f>
        <v>0</v>
      </c>
      <c r="AR91" s="138" t="s">
        <v>123</v>
      </c>
      <c r="AT91" s="138" t="s">
        <v>118</v>
      </c>
      <c r="AU91" s="138" t="s">
        <v>81</v>
      </c>
      <c r="AY91" s="17" t="s">
        <v>116</v>
      </c>
      <c r="BE91" s="139">
        <f>IF(N91="základní",J91,0)</f>
        <v>0</v>
      </c>
      <c r="BF91" s="139">
        <f>IF(N91="snížená",J91,0)</f>
        <v>0</v>
      </c>
      <c r="BG91" s="139">
        <f>IF(N91="zákl. přenesená",J91,0)</f>
        <v>0</v>
      </c>
      <c r="BH91" s="139">
        <f>IF(N91="sníž. přenesená",J91,0)</f>
        <v>0</v>
      </c>
      <c r="BI91" s="139">
        <f>IF(N91="nulová",J91,0)</f>
        <v>0</v>
      </c>
      <c r="BJ91" s="17" t="s">
        <v>79</v>
      </c>
      <c r="BK91" s="139">
        <f>ROUND(I91*H91,2)</f>
        <v>0</v>
      </c>
      <c r="BL91" s="17" t="s">
        <v>123</v>
      </c>
      <c r="BM91" s="138" t="s">
        <v>124</v>
      </c>
    </row>
    <row r="92" spans="2:47" s="1" customFormat="1" ht="12">
      <c r="B92" s="32"/>
      <c r="D92" s="140" t="s">
        <v>125</v>
      </c>
      <c r="F92" s="141" t="s">
        <v>126</v>
      </c>
      <c r="I92" s="142"/>
      <c r="L92" s="32"/>
      <c r="M92" s="143"/>
      <c r="T92" s="51"/>
      <c r="AT92" s="17" t="s">
        <v>125</v>
      </c>
      <c r="AU92" s="17" t="s">
        <v>81</v>
      </c>
    </row>
    <row r="93" spans="2:51" s="12" customFormat="1" ht="12">
      <c r="B93" s="144"/>
      <c r="D93" s="140" t="s">
        <v>127</v>
      </c>
      <c r="E93" s="145" t="s">
        <v>19</v>
      </c>
      <c r="F93" s="146" t="s">
        <v>128</v>
      </c>
      <c r="H93" s="145" t="s">
        <v>19</v>
      </c>
      <c r="I93" s="147"/>
      <c r="L93" s="144"/>
      <c r="M93" s="148"/>
      <c r="T93" s="149"/>
      <c r="AT93" s="145" t="s">
        <v>127</v>
      </c>
      <c r="AU93" s="145" t="s">
        <v>81</v>
      </c>
      <c r="AV93" s="12" t="s">
        <v>79</v>
      </c>
      <c r="AW93" s="12" t="s">
        <v>32</v>
      </c>
      <c r="AX93" s="12" t="s">
        <v>71</v>
      </c>
      <c r="AY93" s="145" t="s">
        <v>116</v>
      </c>
    </row>
    <row r="94" spans="2:51" s="13" customFormat="1" ht="12">
      <c r="B94" s="150"/>
      <c r="D94" s="140" t="s">
        <v>127</v>
      </c>
      <c r="E94" s="151" t="s">
        <v>19</v>
      </c>
      <c r="F94" s="152" t="s">
        <v>129</v>
      </c>
      <c r="H94" s="153">
        <v>82</v>
      </c>
      <c r="I94" s="154"/>
      <c r="L94" s="150"/>
      <c r="M94" s="155"/>
      <c r="T94" s="156"/>
      <c r="AT94" s="151" t="s">
        <v>127</v>
      </c>
      <c r="AU94" s="151" t="s">
        <v>81</v>
      </c>
      <c r="AV94" s="13" t="s">
        <v>81</v>
      </c>
      <c r="AW94" s="13" t="s">
        <v>32</v>
      </c>
      <c r="AX94" s="13" t="s">
        <v>71</v>
      </c>
      <c r="AY94" s="151" t="s">
        <v>116</v>
      </c>
    </row>
    <row r="95" spans="2:51" s="14" customFormat="1" ht="12">
      <c r="B95" s="157"/>
      <c r="D95" s="140" t="s">
        <v>127</v>
      </c>
      <c r="E95" s="158" t="s">
        <v>19</v>
      </c>
      <c r="F95" s="159" t="s">
        <v>130</v>
      </c>
      <c r="H95" s="160">
        <v>82</v>
      </c>
      <c r="I95" s="161"/>
      <c r="L95" s="157"/>
      <c r="M95" s="162"/>
      <c r="T95" s="163"/>
      <c r="AT95" s="158" t="s">
        <v>127</v>
      </c>
      <c r="AU95" s="158" t="s">
        <v>81</v>
      </c>
      <c r="AV95" s="14" t="s">
        <v>123</v>
      </c>
      <c r="AW95" s="14" t="s">
        <v>32</v>
      </c>
      <c r="AX95" s="14" t="s">
        <v>79</v>
      </c>
      <c r="AY95" s="158" t="s">
        <v>116</v>
      </c>
    </row>
    <row r="96" spans="2:65" s="1" customFormat="1" ht="14.45" customHeight="1">
      <c r="B96" s="32"/>
      <c r="C96" s="127" t="s">
        <v>81</v>
      </c>
      <c r="D96" s="127" t="s">
        <v>118</v>
      </c>
      <c r="E96" s="128" t="s">
        <v>131</v>
      </c>
      <c r="F96" s="129" t="s">
        <v>132</v>
      </c>
      <c r="G96" s="130" t="s">
        <v>133</v>
      </c>
      <c r="H96" s="131">
        <v>70</v>
      </c>
      <c r="I96" s="132"/>
      <c r="J96" s="133">
        <f>ROUND(I96*H96,2)</f>
        <v>0</v>
      </c>
      <c r="K96" s="129" t="s">
        <v>122</v>
      </c>
      <c r="L96" s="32"/>
      <c r="M96" s="134" t="s">
        <v>19</v>
      </c>
      <c r="N96" s="135" t="s">
        <v>42</v>
      </c>
      <c r="P96" s="136">
        <f>O96*H96</f>
        <v>0</v>
      </c>
      <c r="Q96" s="136">
        <v>0.03363</v>
      </c>
      <c r="R96" s="136">
        <f>Q96*H96</f>
        <v>2.3541</v>
      </c>
      <c r="S96" s="136">
        <v>0</v>
      </c>
      <c r="T96" s="137">
        <f>S96*H96</f>
        <v>0</v>
      </c>
      <c r="AR96" s="138" t="s">
        <v>123</v>
      </c>
      <c r="AT96" s="138" t="s">
        <v>118</v>
      </c>
      <c r="AU96" s="138" t="s">
        <v>81</v>
      </c>
      <c r="AY96" s="17" t="s">
        <v>116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79</v>
      </c>
      <c r="BK96" s="139">
        <f>ROUND(I96*H96,2)</f>
        <v>0</v>
      </c>
      <c r="BL96" s="17" t="s">
        <v>123</v>
      </c>
      <c r="BM96" s="138" t="s">
        <v>134</v>
      </c>
    </row>
    <row r="97" spans="2:47" s="1" customFormat="1" ht="19.5">
      <c r="B97" s="32"/>
      <c r="D97" s="140" t="s">
        <v>125</v>
      </c>
      <c r="F97" s="141" t="s">
        <v>135</v>
      </c>
      <c r="I97" s="142"/>
      <c r="L97" s="32"/>
      <c r="M97" s="143"/>
      <c r="T97" s="51"/>
      <c r="AT97" s="17" t="s">
        <v>125</v>
      </c>
      <c r="AU97" s="17" t="s">
        <v>81</v>
      </c>
    </row>
    <row r="98" spans="2:51" s="12" customFormat="1" ht="12">
      <c r="B98" s="144"/>
      <c r="D98" s="140" t="s">
        <v>127</v>
      </c>
      <c r="E98" s="145" t="s">
        <v>19</v>
      </c>
      <c r="F98" s="146" t="s">
        <v>136</v>
      </c>
      <c r="H98" s="145" t="s">
        <v>19</v>
      </c>
      <c r="I98" s="147"/>
      <c r="L98" s="144"/>
      <c r="M98" s="148"/>
      <c r="T98" s="149"/>
      <c r="AT98" s="145" t="s">
        <v>127</v>
      </c>
      <c r="AU98" s="145" t="s">
        <v>81</v>
      </c>
      <c r="AV98" s="12" t="s">
        <v>79</v>
      </c>
      <c r="AW98" s="12" t="s">
        <v>32</v>
      </c>
      <c r="AX98" s="12" t="s">
        <v>71</v>
      </c>
      <c r="AY98" s="145" t="s">
        <v>116</v>
      </c>
    </row>
    <row r="99" spans="2:51" s="13" customFormat="1" ht="12">
      <c r="B99" s="150"/>
      <c r="D99" s="140" t="s">
        <v>127</v>
      </c>
      <c r="E99" s="151" t="s">
        <v>19</v>
      </c>
      <c r="F99" s="152" t="s">
        <v>137</v>
      </c>
      <c r="H99" s="153">
        <v>70</v>
      </c>
      <c r="I99" s="154"/>
      <c r="L99" s="150"/>
      <c r="M99" s="155"/>
      <c r="T99" s="156"/>
      <c r="AT99" s="151" t="s">
        <v>127</v>
      </c>
      <c r="AU99" s="151" t="s">
        <v>81</v>
      </c>
      <c r="AV99" s="13" t="s">
        <v>81</v>
      </c>
      <c r="AW99" s="13" t="s">
        <v>32</v>
      </c>
      <c r="AX99" s="13" t="s">
        <v>71</v>
      </c>
      <c r="AY99" s="151" t="s">
        <v>116</v>
      </c>
    </row>
    <row r="100" spans="2:51" s="14" customFormat="1" ht="12">
      <c r="B100" s="157"/>
      <c r="D100" s="140" t="s">
        <v>127</v>
      </c>
      <c r="E100" s="158" t="s">
        <v>19</v>
      </c>
      <c r="F100" s="159" t="s">
        <v>130</v>
      </c>
      <c r="H100" s="160">
        <v>70</v>
      </c>
      <c r="I100" s="161"/>
      <c r="L100" s="157"/>
      <c r="M100" s="162"/>
      <c r="T100" s="163"/>
      <c r="AT100" s="158" t="s">
        <v>127</v>
      </c>
      <c r="AU100" s="158" t="s">
        <v>81</v>
      </c>
      <c r="AV100" s="14" t="s">
        <v>123</v>
      </c>
      <c r="AW100" s="14" t="s">
        <v>32</v>
      </c>
      <c r="AX100" s="14" t="s">
        <v>79</v>
      </c>
      <c r="AY100" s="158" t="s">
        <v>116</v>
      </c>
    </row>
    <row r="101" spans="2:65" s="1" customFormat="1" ht="24.2" customHeight="1">
      <c r="B101" s="32"/>
      <c r="C101" s="127" t="s">
        <v>138</v>
      </c>
      <c r="D101" s="127" t="s">
        <v>118</v>
      </c>
      <c r="E101" s="128" t="s">
        <v>139</v>
      </c>
      <c r="F101" s="129" t="s">
        <v>140</v>
      </c>
      <c r="G101" s="130" t="s">
        <v>133</v>
      </c>
      <c r="H101" s="131">
        <v>70</v>
      </c>
      <c r="I101" s="132"/>
      <c r="J101" s="133">
        <f>ROUND(I101*H101,2)</f>
        <v>0</v>
      </c>
      <c r="K101" s="129" t="s">
        <v>122</v>
      </c>
      <c r="L101" s="32"/>
      <c r="M101" s="134" t="s">
        <v>19</v>
      </c>
      <c r="N101" s="135" t="s">
        <v>42</v>
      </c>
      <c r="P101" s="136">
        <f>O101*H101</f>
        <v>0</v>
      </c>
      <c r="Q101" s="136">
        <v>0.00037</v>
      </c>
      <c r="R101" s="136">
        <f>Q101*H101</f>
        <v>0.0259</v>
      </c>
      <c r="S101" s="136">
        <v>0</v>
      </c>
      <c r="T101" s="137">
        <f>S101*H101</f>
        <v>0</v>
      </c>
      <c r="AR101" s="138" t="s">
        <v>123</v>
      </c>
      <c r="AT101" s="138" t="s">
        <v>118</v>
      </c>
      <c r="AU101" s="138" t="s">
        <v>81</v>
      </c>
      <c r="AY101" s="17" t="s">
        <v>116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7" t="s">
        <v>79</v>
      </c>
      <c r="BK101" s="139">
        <f>ROUND(I101*H101,2)</f>
        <v>0</v>
      </c>
      <c r="BL101" s="17" t="s">
        <v>123</v>
      </c>
      <c r="BM101" s="138" t="s">
        <v>141</v>
      </c>
    </row>
    <row r="102" spans="2:47" s="1" customFormat="1" ht="19.5">
      <c r="B102" s="32"/>
      <c r="D102" s="140" t="s">
        <v>125</v>
      </c>
      <c r="F102" s="141" t="s">
        <v>142</v>
      </c>
      <c r="I102" s="142"/>
      <c r="L102" s="32"/>
      <c r="M102" s="143"/>
      <c r="T102" s="51"/>
      <c r="AT102" s="17" t="s">
        <v>125</v>
      </c>
      <c r="AU102" s="17" t="s">
        <v>81</v>
      </c>
    </row>
    <row r="103" spans="2:51" s="12" customFormat="1" ht="12">
      <c r="B103" s="144"/>
      <c r="D103" s="140" t="s">
        <v>127</v>
      </c>
      <c r="E103" s="145" t="s">
        <v>19</v>
      </c>
      <c r="F103" s="146" t="s">
        <v>136</v>
      </c>
      <c r="H103" s="145" t="s">
        <v>19</v>
      </c>
      <c r="I103" s="147"/>
      <c r="L103" s="144"/>
      <c r="M103" s="148"/>
      <c r="T103" s="149"/>
      <c r="AT103" s="145" t="s">
        <v>127</v>
      </c>
      <c r="AU103" s="145" t="s">
        <v>81</v>
      </c>
      <c r="AV103" s="12" t="s">
        <v>79</v>
      </c>
      <c r="AW103" s="12" t="s">
        <v>32</v>
      </c>
      <c r="AX103" s="12" t="s">
        <v>71</v>
      </c>
      <c r="AY103" s="145" t="s">
        <v>116</v>
      </c>
    </row>
    <row r="104" spans="2:51" s="13" customFormat="1" ht="12">
      <c r="B104" s="150"/>
      <c r="D104" s="140" t="s">
        <v>127</v>
      </c>
      <c r="E104" s="151" t="s">
        <v>19</v>
      </c>
      <c r="F104" s="152" t="s">
        <v>143</v>
      </c>
      <c r="H104" s="153">
        <v>70</v>
      </c>
      <c r="I104" s="154"/>
      <c r="L104" s="150"/>
      <c r="M104" s="155"/>
      <c r="T104" s="156"/>
      <c r="AT104" s="151" t="s">
        <v>127</v>
      </c>
      <c r="AU104" s="151" t="s">
        <v>81</v>
      </c>
      <c r="AV104" s="13" t="s">
        <v>81</v>
      </c>
      <c r="AW104" s="13" t="s">
        <v>32</v>
      </c>
      <c r="AX104" s="13" t="s">
        <v>71</v>
      </c>
      <c r="AY104" s="151" t="s">
        <v>116</v>
      </c>
    </row>
    <row r="105" spans="2:51" s="14" customFormat="1" ht="12">
      <c r="B105" s="157"/>
      <c r="D105" s="140" t="s">
        <v>127</v>
      </c>
      <c r="E105" s="158" t="s">
        <v>19</v>
      </c>
      <c r="F105" s="159" t="s">
        <v>130</v>
      </c>
      <c r="H105" s="160">
        <v>70</v>
      </c>
      <c r="I105" s="161"/>
      <c r="L105" s="157"/>
      <c r="M105" s="162"/>
      <c r="T105" s="163"/>
      <c r="AT105" s="158" t="s">
        <v>127</v>
      </c>
      <c r="AU105" s="158" t="s">
        <v>81</v>
      </c>
      <c r="AV105" s="14" t="s">
        <v>123</v>
      </c>
      <c r="AW105" s="14" t="s">
        <v>32</v>
      </c>
      <c r="AX105" s="14" t="s">
        <v>79</v>
      </c>
      <c r="AY105" s="158" t="s">
        <v>116</v>
      </c>
    </row>
    <row r="106" spans="2:65" s="1" customFormat="1" ht="14.45" customHeight="1">
      <c r="B106" s="32"/>
      <c r="C106" s="127" t="s">
        <v>123</v>
      </c>
      <c r="D106" s="127" t="s">
        <v>118</v>
      </c>
      <c r="E106" s="128" t="s">
        <v>144</v>
      </c>
      <c r="F106" s="129" t="s">
        <v>145</v>
      </c>
      <c r="G106" s="130" t="s">
        <v>146</v>
      </c>
      <c r="H106" s="131">
        <v>10</v>
      </c>
      <c r="I106" s="132"/>
      <c r="J106" s="133">
        <f>ROUND(I106*H106,2)</f>
        <v>0</v>
      </c>
      <c r="K106" s="129" t="s">
        <v>122</v>
      </c>
      <c r="L106" s="32"/>
      <c r="M106" s="134" t="s">
        <v>19</v>
      </c>
      <c r="N106" s="135" t="s">
        <v>42</v>
      </c>
      <c r="P106" s="136">
        <f>O106*H106</f>
        <v>0</v>
      </c>
      <c r="Q106" s="136">
        <v>0.00369</v>
      </c>
      <c r="R106" s="136">
        <f>Q106*H106</f>
        <v>0.0369</v>
      </c>
      <c r="S106" s="136">
        <v>0</v>
      </c>
      <c r="T106" s="137">
        <f>S106*H106</f>
        <v>0</v>
      </c>
      <c r="AR106" s="138" t="s">
        <v>123</v>
      </c>
      <c r="AT106" s="138" t="s">
        <v>118</v>
      </c>
      <c r="AU106" s="138" t="s">
        <v>81</v>
      </c>
      <c r="AY106" s="17" t="s">
        <v>116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79</v>
      </c>
      <c r="BK106" s="139">
        <f>ROUND(I106*H106,2)</f>
        <v>0</v>
      </c>
      <c r="BL106" s="17" t="s">
        <v>123</v>
      </c>
      <c r="BM106" s="138" t="s">
        <v>147</v>
      </c>
    </row>
    <row r="107" spans="2:47" s="1" customFormat="1" ht="19.5">
      <c r="B107" s="32"/>
      <c r="D107" s="140" t="s">
        <v>125</v>
      </c>
      <c r="F107" s="141" t="s">
        <v>148</v>
      </c>
      <c r="I107" s="142"/>
      <c r="L107" s="32"/>
      <c r="M107" s="143"/>
      <c r="T107" s="51"/>
      <c r="AT107" s="17" t="s">
        <v>125</v>
      </c>
      <c r="AU107" s="17" t="s">
        <v>81</v>
      </c>
    </row>
    <row r="108" spans="2:51" s="12" customFormat="1" ht="12">
      <c r="B108" s="144"/>
      <c r="D108" s="140" t="s">
        <v>127</v>
      </c>
      <c r="E108" s="145" t="s">
        <v>19</v>
      </c>
      <c r="F108" s="146" t="s">
        <v>136</v>
      </c>
      <c r="H108" s="145" t="s">
        <v>19</v>
      </c>
      <c r="I108" s="147"/>
      <c r="L108" s="144"/>
      <c r="M108" s="148"/>
      <c r="T108" s="149"/>
      <c r="AT108" s="145" t="s">
        <v>127</v>
      </c>
      <c r="AU108" s="145" t="s">
        <v>81</v>
      </c>
      <c r="AV108" s="12" t="s">
        <v>79</v>
      </c>
      <c r="AW108" s="12" t="s">
        <v>32</v>
      </c>
      <c r="AX108" s="12" t="s">
        <v>71</v>
      </c>
      <c r="AY108" s="145" t="s">
        <v>116</v>
      </c>
    </row>
    <row r="109" spans="2:51" s="13" customFormat="1" ht="12">
      <c r="B109" s="150"/>
      <c r="D109" s="140" t="s">
        <v>127</v>
      </c>
      <c r="E109" s="151" t="s">
        <v>19</v>
      </c>
      <c r="F109" s="152" t="s">
        <v>149</v>
      </c>
      <c r="H109" s="153">
        <v>10</v>
      </c>
      <c r="I109" s="154"/>
      <c r="L109" s="150"/>
      <c r="M109" s="155"/>
      <c r="T109" s="156"/>
      <c r="AT109" s="151" t="s">
        <v>127</v>
      </c>
      <c r="AU109" s="151" t="s">
        <v>81</v>
      </c>
      <c r="AV109" s="13" t="s">
        <v>81</v>
      </c>
      <c r="AW109" s="13" t="s">
        <v>32</v>
      </c>
      <c r="AX109" s="13" t="s">
        <v>71</v>
      </c>
      <c r="AY109" s="151" t="s">
        <v>116</v>
      </c>
    </row>
    <row r="110" spans="2:51" s="14" customFormat="1" ht="12">
      <c r="B110" s="157"/>
      <c r="D110" s="140" t="s">
        <v>127</v>
      </c>
      <c r="E110" s="158" t="s">
        <v>19</v>
      </c>
      <c r="F110" s="159" t="s">
        <v>130</v>
      </c>
      <c r="H110" s="160">
        <v>10</v>
      </c>
      <c r="I110" s="161"/>
      <c r="L110" s="157"/>
      <c r="M110" s="162"/>
      <c r="T110" s="163"/>
      <c r="AT110" s="158" t="s">
        <v>127</v>
      </c>
      <c r="AU110" s="158" t="s">
        <v>81</v>
      </c>
      <c r="AV110" s="14" t="s">
        <v>123</v>
      </c>
      <c r="AW110" s="14" t="s">
        <v>32</v>
      </c>
      <c r="AX110" s="14" t="s">
        <v>79</v>
      </c>
      <c r="AY110" s="158" t="s">
        <v>116</v>
      </c>
    </row>
    <row r="111" spans="2:65" s="1" customFormat="1" ht="14.45" customHeight="1">
      <c r="B111" s="32"/>
      <c r="C111" s="164" t="s">
        <v>150</v>
      </c>
      <c r="D111" s="164" t="s">
        <v>151</v>
      </c>
      <c r="E111" s="165" t="s">
        <v>152</v>
      </c>
      <c r="F111" s="166" t="s">
        <v>153</v>
      </c>
      <c r="G111" s="167" t="s">
        <v>133</v>
      </c>
      <c r="H111" s="168">
        <v>70</v>
      </c>
      <c r="I111" s="169"/>
      <c r="J111" s="170">
        <f>ROUND(I111*H111,2)</f>
        <v>0</v>
      </c>
      <c r="K111" s="166" t="s">
        <v>122</v>
      </c>
      <c r="L111" s="171"/>
      <c r="M111" s="172" t="s">
        <v>19</v>
      </c>
      <c r="N111" s="173" t="s">
        <v>42</v>
      </c>
      <c r="P111" s="136">
        <f>O111*H111</f>
        <v>0</v>
      </c>
      <c r="Q111" s="136">
        <v>0.00247</v>
      </c>
      <c r="R111" s="136">
        <f>Q111*H111</f>
        <v>0.1729</v>
      </c>
      <c r="S111" s="136">
        <v>0</v>
      </c>
      <c r="T111" s="137">
        <f>S111*H111</f>
        <v>0</v>
      </c>
      <c r="AR111" s="138" t="s">
        <v>154</v>
      </c>
      <c r="AT111" s="138" t="s">
        <v>151</v>
      </c>
      <c r="AU111" s="138" t="s">
        <v>81</v>
      </c>
      <c r="AY111" s="17" t="s">
        <v>116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79</v>
      </c>
      <c r="BK111" s="139">
        <f>ROUND(I111*H111,2)</f>
        <v>0</v>
      </c>
      <c r="BL111" s="17" t="s">
        <v>123</v>
      </c>
      <c r="BM111" s="138" t="s">
        <v>155</v>
      </c>
    </row>
    <row r="112" spans="2:47" s="1" customFormat="1" ht="12">
      <c r="B112" s="32"/>
      <c r="D112" s="140" t="s">
        <v>125</v>
      </c>
      <c r="F112" s="141" t="s">
        <v>153</v>
      </c>
      <c r="I112" s="142"/>
      <c r="L112" s="32"/>
      <c r="M112" s="143"/>
      <c r="T112" s="51"/>
      <c r="AT112" s="17" t="s">
        <v>125</v>
      </c>
      <c r="AU112" s="17" t="s">
        <v>81</v>
      </c>
    </row>
    <row r="113" spans="2:51" s="12" customFormat="1" ht="12">
      <c r="B113" s="144"/>
      <c r="D113" s="140" t="s">
        <v>127</v>
      </c>
      <c r="E113" s="145" t="s">
        <v>19</v>
      </c>
      <c r="F113" s="146" t="s">
        <v>136</v>
      </c>
      <c r="H113" s="145" t="s">
        <v>19</v>
      </c>
      <c r="I113" s="147"/>
      <c r="L113" s="144"/>
      <c r="M113" s="148"/>
      <c r="T113" s="149"/>
      <c r="AT113" s="145" t="s">
        <v>127</v>
      </c>
      <c r="AU113" s="145" t="s">
        <v>81</v>
      </c>
      <c r="AV113" s="12" t="s">
        <v>79</v>
      </c>
      <c r="AW113" s="12" t="s">
        <v>32</v>
      </c>
      <c r="AX113" s="12" t="s">
        <v>71</v>
      </c>
      <c r="AY113" s="145" t="s">
        <v>116</v>
      </c>
    </row>
    <row r="114" spans="2:51" s="13" customFormat="1" ht="12">
      <c r="B114" s="150"/>
      <c r="D114" s="140" t="s">
        <v>127</v>
      </c>
      <c r="E114" s="151" t="s">
        <v>19</v>
      </c>
      <c r="F114" s="152" t="s">
        <v>137</v>
      </c>
      <c r="H114" s="153">
        <v>70</v>
      </c>
      <c r="I114" s="154"/>
      <c r="L114" s="150"/>
      <c r="M114" s="155"/>
      <c r="T114" s="156"/>
      <c r="AT114" s="151" t="s">
        <v>127</v>
      </c>
      <c r="AU114" s="151" t="s">
        <v>81</v>
      </c>
      <c r="AV114" s="13" t="s">
        <v>81</v>
      </c>
      <c r="AW114" s="13" t="s">
        <v>32</v>
      </c>
      <c r="AX114" s="13" t="s">
        <v>71</v>
      </c>
      <c r="AY114" s="151" t="s">
        <v>116</v>
      </c>
    </row>
    <row r="115" spans="2:51" s="14" customFormat="1" ht="12">
      <c r="B115" s="157"/>
      <c r="D115" s="140" t="s">
        <v>127</v>
      </c>
      <c r="E115" s="158" t="s">
        <v>19</v>
      </c>
      <c r="F115" s="159" t="s">
        <v>130</v>
      </c>
      <c r="H115" s="160">
        <v>70</v>
      </c>
      <c r="I115" s="161"/>
      <c r="L115" s="157"/>
      <c r="M115" s="162"/>
      <c r="T115" s="163"/>
      <c r="AT115" s="158" t="s">
        <v>127</v>
      </c>
      <c r="AU115" s="158" t="s">
        <v>81</v>
      </c>
      <c r="AV115" s="14" t="s">
        <v>123</v>
      </c>
      <c r="AW115" s="14" t="s">
        <v>32</v>
      </c>
      <c r="AX115" s="14" t="s">
        <v>79</v>
      </c>
      <c r="AY115" s="158" t="s">
        <v>116</v>
      </c>
    </row>
    <row r="116" spans="2:65" s="1" customFormat="1" ht="24.2" customHeight="1">
      <c r="B116" s="32"/>
      <c r="C116" s="164" t="s">
        <v>156</v>
      </c>
      <c r="D116" s="164" t="s">
        <v>151</v>
      </c>
      <c r="E116" s="165" t="s">
        <v>157</v>
      </c>
      <c r="F116" s="166" t="s">
        <v>158</v>
      </c>
      <c r="G116" s="167" t="s">
        <v>146</v>
      </c>
      <c r="H116" s="168">
        <v>10</v>
      </c>
      <c r="I116" s="169"/>
      <c r="J116" s="170">
        <f>ROUND(I116*H116,2)</f>
        <v>0</v>
      </c>
      <c r="K116" s="166" t="s">
        <v>122</v>
      </c>
      <c r="L116" s="171"/>
      <c r="M116" s="172" t="s">
        <v>19</v>
      </c>
      <c r="N116" s="173" t="s">
        <v>42</v>
      </c>
      <c r="P116" s="136">
        <f>O116*H116</f>
        <v>0</v>
      </c>
      <c r="Q116" s="136">
        <v>0.00026</v>
      </c>
      <c r="R116" s="136">
        <f>Q116*H116</f>
        <v>0.0026</v>
      </c>
      <c r="S116" s="136">
        <v>0</v>
      </c>
      <c r="T116" s="137">
        <f>S116*H116</f>
        <v>0</v>
      </c>
      <c r="AR116" s="138" t="s">
        <v>154</v>
      </c>
      <c r="AT116" s="138" t="s">
        <v>151</v>
      </c>
      <c r="AU116" s="138" t="s">
        <v>81</v>
      </c>
      <c r="AY116" s="17" t="s">
        <v>116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79</v>
      </c>
      <c r="BK116" s="139">
        <f>ROUND(I116*H116,2)</f>
        <v>0</v>
      </c>
      <c r="BL116" s="17" t="s">
        <v>123</v>
      </c>
      <c r="BM116" s="138" t="s">
        <v>159</v>
      </c>
    </row>
    <row r="117" spans="2:47" s="1" customFormat="1" ht="12">
      <c r="B117" s="32"/>
      <c r="D117" s="140" t="s">
        <v>125</v>
      </c>
      <c r="F117" s="141" t="s">
        <v>158</v>
      </c>
      <c r="I117" s="142"/>
      <c r="L117" s="32"/>
      <c r="M117" s="143"/>
      <c r="T117" s="51"/>
      <c r="AT117" s="17" t="s">
        <v>125</v>
      </c>
      <c r="AU117" s="17" t="s">
        <v>81</v>
      </c>
    </row>
    <row r="118" spans="2:65" s="1" customFormat="1" ht="24.2" customHeight="1">
      <c r="B118" s="32"/>
      <c r="C118" s="164" t="s">
        <v>160</v>
      </c>
      <c r="D118" s="164" t="s">
        <v>151</v>
      </c>
      <c r="E118" s="165" t="s">
        <v>161</v>
      </c>
      <c r="F118" s="166" t="s">
        <v>162</v>
      </c>
      <c r="G118" s="167" t="s">
        <v>146</v>
      </c>
      <c r="H118" s="168">
        <v>10</v>
      </c>
      <c r="I118" s="169"/>
      <c r="J118" s="170">
        <f>ROUND(I118*H118,2)</f>
        <v>0</v>
      </c>
      <c r="K118" s="166" t="s">
        <v>122</v>
      </c>
      <c r="L118" s="171"/>
      <c r="M118" s="172" t="s">
        <v>19</v>
      </c>
      <c r="N118" s="173" t="s">
        <v>42</v>
      </c>
      <c r="P118" s="136">
        <f>O118*H118</f>
        <v>0</v>
      </c>
      <c r="Q118" s="136">
        <v>0.0062</v>
      </c>
      <c r="R118" s="136">
        <f>Q118*H118</f>
        <v>0.062</v>
      </c>
      <c r="S118" s="136">
        <v>0</v>
      </c>
      <c r="T118" s="137">
        <f>S118*H118</f>
        <v>0</v>
      </c>
      <c r="AR118" s="138" t="s">
        <v>154</v>
      </c>
      <c r="AT118" s="138" t="s">
        <v>151</v>
      </c>
      <c r="AU118" s="138" t="s">
        <v>81</v>
      </c>
      <c r="AY118" s="17" t="s">
        <v>116</v>
      </c>
      <c r="BE118" s="139">
        <f>IF(N118="základní",J118,0)</f>
        <v>0</v>
      </c>
      <c r="BF118" s="139">
        <f>IF(N118="snížená",J118,0)</f>
        <v>0</v>
      </c>
      <c r="BG118" s="139">
        <f>IF(N118="zákl. přenesená",J118,0)</f>
        <v>0</v>
      </c>
      <c r="BH118" s="139">
        <f>IF(N118="sníž. přenesená",J118,0)</f>
        <v>0</v>
      </c>
      <c r="BI118" s="139">
        <f>IF(N118="nulová",J118,0)</f>
        <v>0</v>
      </c>
      <c r="BJ118" s="17" t="s">
        <v>79</v>
      </c>
      <c r="BK118" s="139">
        <f>ROUND(I118*H118,2)</f>
        <v>0</v>
      </c>
      <c r="BL118" s="17" t="s">
        <v>123</v>
      </c>
      <c r="BM118" s="138" t="s">
        <v>163</v>
      </c>
    </row>
    <row r="119" spans="2:47" s="1" customFormat="1" ht="12">
      <c r="B119" s="32"/>
      <c r="D119" s="140" t="s">
        <v>125</v>
      </c>
      <c r="F119" s="141" t="s">
        <v>162</v>
      </c>
      <c r="I119" s="142"/>
      <c r="L119" s="32"/>
      <c r="M119" s="143"/>
      <c r="T119" s="51"/>
      <c r="AT119" s="17" t="s">
        <v>125</v>
      </c>
      <c r="AU119" s="17" t="s">
        <v>81</v>
      </c>
    </row>
    <row r="120" spans="2:65" s="1" customFormat="1" ht="24.2" customHeight="1">
      <c r="B120" s="32"/>
      <c r="C120" s="164" t="s">
        <v>154</v>
      </c>
      <c r="D120" s="164" t="s">
        <v>151</v>
      </c>
      <c r="E120" s="165" t="s">
        <v>164</v>
      </c>
      <c r="F120" s="166" t="s">
        <v>165</v>
      </c>
      <c r="G120" s="167" t="s">
        <v>146</v>
      </c>
      <c r="H120" s="168">
        <v>10</v>
      </c>
      <c r="I120" s="169"/>
      <c r="J120" s="170">
        <f>ROUND(I120*H120,2)</f>
        <v>0</v>
      </c>
      <c r="K120" s="166" t="s">
        <v>122</v>
      </c>
      <c r="L120" s="171"/>
      <c r="M120" s="172" t="s">
        <v>19</v>
      </c>
      <c r="N120" s="173" t="s">
        <v>42</v>
      </c>
      <c r="P120" s="136">
        <f>O120*H120</f>
        <v>0</v>
      </c>
      <c r="Q120" s="136">
        <v>0.00052</v>
      </c>
      <c r="R120" s="136">
        <f>Q120*H120</f>
        <v>0.0052</v>
      </c>
      <c r="S120" s="136">
        <v>0</v>
      </c>
      <c r="T120" s="137">
        <f>S120*H120</f>
        <v>0</v>
      </c>
      <c r="AR120" s="138" t="s">
        <v>154</v>
      </c>
      <c r="AT120" s="138" t="s">
        <v>151</v>
      </c>
      <c r="AU120" s="138" t="s">
        <v>81</v>
      </c>
      <c r="AY120" s="17" t="s">
        <v>116</v>
      </c>
      <c r="BE120" s="139">
        <f>IF(N120="základní",J120,0)</f>
        <v>0</v>
      </c>
      <c r="BF120" s="139">
        <f>IF(N120="snížená",J120,0)</f>
        <v>0</v>
      </c>
      <c r="BG120" s="139">
        <f>IF(N120="zákl. přenesená",J120,0)</f>
        <v>0</v>
      </c>
      <c r="BH120" s="139">
        <f>IF(N120="sníž. přenesená",J120,0)</f>
        <v>0</v>
      </c>
      <c r="BI120" s="139">
        <f>IF(N120="nulová",J120,0)</f>
        <v>0</v>
      </c>
      <c r="BJ120" s="17" t="s">
        <v>79</v>
      </c>
      <c r="BK120" s="139">
        <f>ROUND(I120*H120,2)</f>
        <v>0</v>
      </c>
      <c r="BL120" s="17" t="s">
        <v>123</v>
      </c>
      <c r="BM120" s="138" t="s">
        <v>166</v>
      </c>
    </row>
    <row r="121" spans="2:47" s="1" customFormat="1" ht="12">
      <c r="B121" s="32"/>
      <c r="D121" s="140" t="s">
        <v>125</v>
      </c>
      <c r="F121" s="141" t="s">
        <v>165</v>
      </c>
      <c r="I121" s="142"/>
      <c r="L121" s="32"/>
      <c r="M121" s="143"/>
      <c r="T121" s="51"/>
      <c r="AT121" s="17" t="s">
        <v>125</v>
      </c>
      <c r="AU121" s="17" t="s">
        <v>81</v>
      </c>
    </row>
    <row r="122" spans="2:65" s="1" customFormat="1" ht="14.45" customHeight="1">
      <c r="B122" s="32"/>
      <c r="C122" s="127" t="s">
        <v>167</v>
      </c>
      <c r="D122" s="127" t="s">
        <v>118</v>
      </c>
      <c r="E122" s="128" t="s">
        <v>168</v>
      </c>
      <c r="F122" s="129" t="s">
        <v>169</v>
      </c>
      <c r="G122" s="130" t="s">
        <v>146</v>
      </c>
      <c r="H122" s="131">
        <v>10</v>
      </c>
      <c r="I122" s="132"/>
      <c r="J122" s="133">
        <f>ROUND(I122*H122,2)</f>
        <v>0</v>
      </c>
      <c r="K122" s="129" t="s">
        <v>19</v>
      </c>
      <c r="L122" s="32"/>
      <c r="M122" s="134" t="s">
        <v>19</v>
      </c>
      <c r="N122" s="135" t="s">
        <v>42</v>
      </c>
      <c r="P122" s="136">
        <f>O122*H122</f>
        <v>0</v>
      </c>
      <c r="Q122" s="136">
        <v>0.0216</v>
      </c>
      <c r="R122" s="136">
        <f>Q122*H122</f>
        <v>0.21600000000000003</v>
      </c>
      <c r="S122" s="136">
        <v>0</v>
      </c>
      <c r="T122" s="137">
        <f>S122*H122</f>
        <v>0</v>
      </c>
      <c r="AR122" s="138" t="s">
        <v>123</v>
      </c>
      <c r="AT122" s="138" t="s">
        <v>118</v>
      </c>
      <c r="AU122" s="138" t="s">
        <v>81</v>
      </c>
      <c r="AY122" s="17" t="s">
        <v>116</v>
      </c>
      <c r="BE122" s="139">
        <f>IF(N122="základní",J122,0)</f>
        <v>0</v>
      </c>
      <c r="BF122" s="139">
        <f>IF(N122="snížená",J122,0)</f>
        <v>0</v>
      </c>
      <c r="BG122" s="139">
        <f>IF(N122="zákl. přenesená",J122,0)</f>
        <v>0</v>
      </c>
      <c r="BH122" s="139">
        <f>IF(N122="sníž. přenesená",J122,0)</f>
        <v>0</v>
      </c>
      <c r="BI122" s="139">
        <f>IF(N122="nulová",J122,0)</f>
        <v>0</v>
      </c>
      <c r="BJ122" s="17" t="s">
        <v>79</v>
      </c>
      <c r="BK122" s="139">
        <f>ROUND(I122*H122,2)</f>
        <v>0</v>
      </c>
      <c r="BL122" s="17" t="s">
        <v>123</v>
      </c>
      <c r="BM122" s="138" t="s">
        <v>170</v>
      </c>
    </row>
    <row r="123" spans="2:47" s="1" customFormat="1" ht="12">
      <c r="B123" s="32"/>
      <c r="D123" s="140" t="s">
        <v>125</v>
      </c>
      <c r="F123" s="141" t="s">
        <v>171</v>
      </c>
      <c r="I123" s="142"/>
      <c r="L123" s="32"/>
      <c r="M123" s="143"/>
      <c r="T123" s="51"/>
      <c r="AT123" s="17" t="s">
        <v>125</v>
      </c>
      <c r="AU123" s="17" t="s">
        <v>81</v>
      </c>
    </row>
    <row r="124" spans="2:51" s="12" customFormat="1" ht="12">
      <c r="B124" s="144"/>
      <c r="D124" s="140" t="s">
        <v>127</v>
      </c>
      <c r="E124" s="145" t="s">
        <v>19</v>
      </c>
      <c r="F124" s="146" t="s">
        <v>136</v>
      </c>
      <c r="H124" s="145" t="s">
        <v>19</v>
      </c>
      <c r="I124" s="147"/>
      <c r="L124" s="144"/>
      <c r="M124" s="148"/>
      <c r="T124" s="149"/>
      <c r="AT124" s="145" t="s">
        <v>127</v>
      </c>
      <c r="AU124" s="145" t="s">
        <v>81</v>
      </c>
      <c r="AV124" s="12" t="s">
        <v>79</v>
      </c>
      <c r="AW124" s="12" t="s">
        <v>32</v>
      </c>
      <c r="AX124" s="12" t="s">
        <v>71</v>
      </c>
      <c r="AY124" s="145" t="s">
        <v>116</v>
      </c>
    </row>
    <row r="125" spans="2:51" s="13" customFormat="1" ht="12">
      <c r="B125" s="150"/>
      <c r="D125" s="140" t="s">
        <v>127</v>
      </c>
      <c r="E125" s="151" t="s">
        <v>19</v>
      </c>
      <c r="F125" s="152" t="s">
        <v>149</v>
      </c>
      <c r="H125" s="153">
        <v>10</v>
      </c>
      <c r="I125" s="154"/>
      <c r="L125" s="150"/>
      <c r="M125" s="155"/>
      <c r="T125" s="156"/>
      <c r="AT125" s="151" t="s">
        <v>127</v>
      </c>
      <c r="AU125" s="151" t="s">
        <v>81</v>
      </c>
      <c r="AV125" s="13" t="s">
        <v>81</v>
      </c>
      <c r="AW125" s="13" t="s">
        <v>32</v>
      </c>
      <c r="AX125" s="13" t="s">
        <v>71</v>
      </c>
      <c r="AY125" s="151" t="s">
        <v>116</v>
      </c>
    </row>
    <row r="126" spans="2:51" s="14" customFormat="1" ht="12">
      <c r="B126" s="157"/>
      <c r="D126" s="140" t="s">
        <v>127</v>
      </c>
      <c r="E126" s="158" t="s">
        <v>19</v>
      </c>
      <c r="F126" s="159" t="s">
        <v>130</v>
      </c>
      <c r="H126" s="160">
        <v>10</v>
      </c>
      <c r="I126" s="161"/>
      <c r="L126" s="157"/>
      <c r="M126" s="162"/>
      <c r="T126" s="163"/>
      <c r="AT126" s="158" t="s">
        <v>127</v>
      </c>
      <c r="AU126" s="158" t="s">
        <v>81</v>
      </c>
      <c r="AV126" s="14" t="s">
        <v>123</v>
      </c>
      <c r="AW126" s="14" t="s">
        <v>32</v>
      </c>
      <c r="AX126" s="14" t="s">
        <v>79</v>
      </c>
      <c r="AY126" s="158" t="s">
        <v>116</v>
      </c>
    </row>
    <row r="127" spans="2:65" s="1" customFormat="1" ht="24.2" customHeight="1">
      <c r="B127" s="32"/>
      <c r="C127" s="127" t="s">
        <v>149</v>
      </c>
      <c r="D127" s="127" t="s">
        <v>118</v>
      </c>
      <c r="E127" s="128" t="s">
        <v>172</v>
      </c>
      <c r="F127" s="129" t="s">
        <v>173</v>
      </c>
      <c r="G127" s="130" t="s">
        <v>121</v>
      </c>
      <c r="H127" s="131">
        <v>82</v>
      </c>
      <c r="I127" s="132"/>
      <c r="J127" s="133">
        <f>ROUND(I127*H127,2)</f>
        <v>0</v>
      </c>
      <c r="K127" s="129" t="s">
        <v>122</v>
      </c>
      <c r="L127" s="32"/>
      <c r="M127" s="134" t="s">
        <v>19</v>
      </c>
      <c r="N127" s="135" t="s">
        <v>42</v>
      </c>
      <c r="P127" s="136">
        <f>O127*H127</f>
        <v>0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AR127" s="138" t="s">
        <v>123</v>
      </c>
      <c r="AT127" s="138" t="s">
        <v>118</v>
      </c>
      <c r="AU127" s="138" t="s">
        <v>81</v>
      </c>
      <c r="AY127" s="17" t="s">
        <v>116</v>
      </c>
      <c r="BE127" s="139">
        <f>IF(N127="základní",J127,0)</f>
        <v>0</v>
      </c>
      <c r="BF127" s="139">
        <f>IF(N127="snížená",J127,0)</f>
        <v>0</v>
      </c>
      <c r="BG127" s="139">
        <f>IF(N127="zákl. přenesená",J127,0)</f>
        <v>0</v>
      </c>
      <c r="BH127" s="139">
        <f>IF(N127="sníž. přenesená",J127,0)</f>
        <v>0</v>
      </c>
      <c r="BI127" s="139">
        <f>IF(N127="nulová",J127,0)</f>
        <v>0</v>
      </c>
      <c r="BJ127" s="17" t="s">
        <v>79</v>
      </c>
      <c r="BK127" s="139">
        <f>ROUND(I127*H127,2)</f>
        <v>0</v>
      </c>
      <c r="BL127" s="17" t="s">
        <v>123</v>
      </c>
      <c r="BM127" s="138" t="s">
        <v>174</v>
      </c>
    </row>
    <row r="128" spans="2:47" s="1" customFormat="1" ht="19.5">
      <c r="B128" s="32"/>
      <c r="D128" s="140" t="s">
        <v>125</v>
      </c>
      <c r="F128" s="141" t="s">
        <v>175</v>
      </c>
      <c r="I128" s="142"/>
      <c r="L128" s="32"/>
      <c r="M128" s="143"/>
      <c r="T128" s="51"/>
      <c r="AT128" s="17" t="s">
        <v>125</v>
      </c>
      <c r="AU128" s="17" t="s">
        <v>81</v>
      </c>
    </row>
    <row r="129" spans="2:51" s="12" customFormat="1" ht="12">
      <c r="B129" s="144"/>
      <c r="D129" s="140" t="s">
        <v>127</v>
      </c>
      <c r="E129" s="145" t="s">
        <v>19</v>
      </c>
      <c r="F129" s="146" t="s">
        <v>176</v>
      </c>
      <c r="H129" s="145" t="s">
        <v>19</v>
      </c>
      <c r="I129" s="147"/>
      <c r="L129" s="144"/>
      <c r="M129" s="148"/>
      <c r="T129" s="149"/>
      <c r="AT129" s="145" t="s">
        <v>127</v>
      </c>
      <c r="AU129" s="145" t="s">
        <v>81</v>
      </c>
      <c r="AV129" s="12" t="s">
        <v>79</v>
      </c>
      <c r="AW129" s="12" t="s">
        <v>32</v>
      </c>
      <c r="AX129" s="12" t="s">
        <v>71</v>
      </c>
      <c r="AY129" s="145" t="s">
        <v>116</v>
      </c>
    </row>
    <row r="130" spans="2:51" s="13" customFormat="1" ht="12">
      <c r="B130" s="150"/>
      <c r="D130" s="140" t="s">
        <v>127</v>
      </c>
      <c r="E130" s="151" t="s">
        <v>19</v>
      </c>
      <c r="F130" s="152" t="s">
        <v>129</v>
      </c>
      <c r="H130" s="153">
        <v>82</v>
      </c>
      <c r="I130" s="154"/>
      <c r="L130" s="150"/>
      <c r="M130" s="155"/>
      <c r="T130" s="156"/>
      <c r="AT130" s="151" t="s">
        <v>127</v>
      </c>
      <c r="AU130" s="151" t="s">
        <v>81</v>
      </c>
      <c r="AV130" s="13" t="s">
        <v>81</v>
      </c>
      <c r="AW130" s="13" t="s">
        <v>32</v>
      </c>
      <c r="AX130" s="13" t="s">
        <v>71</v>
      </c>
      <c r="AY130" s="151" t="s">
        <v>116</v>
      </c>
    </row>
    <row r="131" spans="2:51" s="14" customFormat="1" ht="12">
      <c r="B131" s="157"/>
      <c r="D131" s="140" t="s">
        <v>127</v>
      </c>
      <c r="E131" s="158" t="s">
        <v>19</v>
      </c>
      <c r="F131" s="159" t="s">
        <v>130</v>
      </c>
      <c r="H131" s="160">
        <v>82</v>
      </c>
      <c r="I131" s="161"/>
      <c r="L131" s="157"/>
      <c r="M131" s="162"/>
      <c r="T131" s="163"/>
      <c r="AT131" s="158" t="s">
        <v>127</v>
      </c>
      <c r="AU131" s="158" t="s">
        <v>81</v>
      </c>
      <c r="AV131" s="14" t="s">
        <v>123</v>
      </c>
      <c r="AW131" s="14" t="s">
        <v>32</v>
      </c>
      <c r="AX131" s="14" t="s">
        <v>79</v>
      </c>
      <c r="AY131" s="158" t="s">
        <v>116</v>
      </c>
    </row>
    <row r="132" spans="2:65" s="1" customFormat="1" ht="14.45" customHeight="1">
      <c r="B132" s="32"/>
      <c r="C132" s="164" t="s">
        <v>177</v>
      </c>
      <c r="D132" s="164" t="s">
        <v>151</v>
      </c>
      <c r="E132" s="165" t="s">
        <v>178</v>
      </c>
      <c r="F132" s="166" t="s">
        <v>179</v>
      </c>
      <c r="G132" s="167" t="s">
        <v>180</v>
      </c>
      <c r="H132" s="168">
        <v>13.12</v>
      </c>
      <c r="I132" s="169"/>
      <c r="J132" s="170">
        <f>ROUND(I132*H132,2)</f>
        <v>0</v>
      </c>
      <c r="K132" s="166" t="s">
        <v>122</v>
      </c>
      <c r="L132" s="171"/>
      <c r="M132" s="172" t="s">
        <v>19</v>
      </c>
      <c r="N132" s="173" t="s">
        <v>42</v>
      </c>
      <c r="P132" s="136">
        <f>O132*H132</f>
        <v>0</v>
      </c>
      <c r="Q132" s="136">
        <v>1</v>
      </c>
      <c r="R132" s="136">
        <f>Q132*H132</f>
        <v>13.12</v>
      </c>
      <c r="S132" s="136">
        <v>0</v>
      </c>
      <c r="T132" s="137">
        <f>S132*H132</f>
        <v>0</v>
      </c>
      <c r="AR132" s="138" t="s">
        <v>154</v>
      </c>
      <c r="AT132" s="138" t="s">
        <v>151</v>
      </c>
      <c r="AU132" s="138" t="s">
        <v>81</v>
      </c>
      <c r="AY132" s="17" t="s">
        <v>116</v>
      </c>
      <c r="BE132" s="139">
        <f>IF(N132="základní",J132,0)</f>
        <v>0</v>
      </c>
      <c r="BF132" s="139">
        <f>IF(N132="snížená",J132,0)</f>
        <v>0</v>
      </c>
      <c r="BG132" s="139">
        <f>IF(N132="zákl. přenesená",J132,0)</f>
        <v>0</v>
      </c>
      <c r="BH132" s="139">
        <f>IF(N132="sníž. přenesená",J132,0)</f>
        <v>0</v>
      </c>
      <c r="BI132" s="139">
        <f>IF(N132="nulová",J132,0)</f>
        <v>0</v>
      </c>
      <c r="BJ132" s="17" t="s">
        <v>79</v>
      </c>
      <c r="BK132" s="139">
        <f>ROUND(I132*H132,2)</f>
        <v>0</v>
      </c>
      <c r="BL132" s="17" t="s">
        <v>123</v>
      </c>
      <c r="BM132" s="138" t="s">
        <v>181</v>
      </c>
    </row>
    <row r="133" spans="2:47" s="1" customFormat="1" ht="12">
      <c r="B133" s="32"/>
      <c r="D133" s="140" t="s">
        <v>125</v>
      </c>
      <c r="F133" s="141" t="s">
        <v>179</v>
      </c>
      <c r="I133" s="142"/>
      <c r="L133" s="32"/>
      <c r="M133" s="143"/>
      <c r="T133" s="51"/>
      <c r="AT133" s="17" t="s">
        <v>125</v>
      </c>
      <c r="AU133" s="17" t="s">
        <v>81</v>
      </c>
    </row>
    <row r="134" spans="2:51" s="12" customFormat="1" ht="12">
      <c r="B134" s="144"/>
      <c r="D134" s="140" t="s">
        <v>127</v>
      </c>
      <c r="E134" s="145" t="s">
        <v>19</v>
      </c>
      <c r="F134" s="146" t="s">
        <v>176</v>
      </c>
      <c r="H134" s="145" t="s">
        <v>19</v>
      </c>
      <c r="I134" s="147"/>
      <c r="L134" s="144"/>
      <c r="M134" s="148"/>
      <c r="T134" s="149"/>
      <c r="AT134" s="145" t="s">
        <v>127</v>
      </c>
      <c r="AU134" s="145" t="s">
        <v>81</v>
      </c>
      <c r="AV134" s="12" t="s">
        <v>79</v>
      </c>
      <c r="AW134" s="12" t="s">
        <v>32</v>
      </c>
      <c r="AX134" s="12" t="s">
        <v>71</v>
      </c>
      <c r="AY134" s="145" t="s">
        <v>116</v>
      </c>
    </row>
    <row r="135" spans="2:51" s="13" customFormat="1" ht="12">
      <c r="B135" s="150"/>
      <c r="D135" s="140" t="s">
        <v>127</v>
      </c>
      <c r="E135" s="151" t="s">
        <v>19</v>
      </c>
      <c r="F135" s="152" t="s">
        <v>182</v>
      </c>
      <c r="H135" s="153">
        <v>13.12</v>
      </c>
      <c r="I135" s="154"/>
      <c r="L135" s="150"/>
      <c r="M135" s="155"/>
      <c r="T135" s="156"/>
      <c r="AT135" s="151" t="s">
        <v>127</v>
      </c>
      <c r="AU135" s="151" t="s">
        <v>81</v>
      </c>
      <c r="AV135" s="13" t="s">
        <v>81</v>
      </c>
      <c r="AW135" s="13" t="s">
        <v>32</v>
      </c>
      <c r="AX135" s="13" t="s">
        <v>71</v>
      </c>
      <c r="AY135" s="151" t="s">
        <v>116</v>
      </c>
    </row>
    <row r="136" spans="2:51" s="14" customFormat="1" ht="12">
      <c r="B136" s="157"/>
      <c r="D136" s="140" t="s">
        <v>127</v>
      </c>
      <c r="E136" s="158" t="s">
        <v>19</v>
      </c>
      <c r="F136" s="159" t="s">
        <v>130</v>
      </c>
      <c r="H136" s="160">
        <v>13.12</v>
      </c>
      <c r="I136" s="161"/>
      <c r="L136" s="157"/>
      <c r="M136" s="162"/>
      <c r="T136" s="163"/>
      <c r="AT136" s="158" t="s">
        <v>127</v>
      </c>
      <c r="AU136" s="158" t="s">
        <v>81</v>
      </c>
      <c r="AV136" s="14" t="s">
        <v>123</v>
      </c>
      <c r="AW136" s="14" t="s">
        <v>32</v>
      </c>
      <c r="AX136" s="14" t="s">
        <v>79</v>
      </c>
      <c r="AY136" s="158" t="s">
        <v>116</v>
      </c>
    </row>
    <row r="137" spans="2:65" s="1" customFormat="1" ht="24.2" customHeight="1">
      <c r="B137" s="32"/>
      <c r="C137" s="127" t="s">
        <v>183</v>
      </c>
      <c r="D137" s="127" t="s">
        <v>118</v>
      </c>
      <c r="E137" s="128" t="s">
        <v>184</v>
      </c>
      <c r="F137" s="129" t="s">
        <v>185</v>
      </c>
      <c r="G137" s="130" t="s">
        <v>121</v>
      </c>
      <c r="H137" s="131">
        <v>82</v>
      </c>
      <c r="I137" s="132"/>
      <c r="J137" s="133">
        <f>ROUND(I137*H137,2)</f>
        <v>0</v>
      </c>
      <c r="K137" s="129" t="s">
        <v>122</v>
      </c>
      <c r="L137" s="32"/>
      <c r="M137" s="134" t="s">
        <v>19</v>
      </c>
      <c r="N137" s="135" t="s">
        <v>42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123</v>
      </c>
      <c r="AT137" s="138" t="s">
        <v>118</v>
      </c>
      <c r="AU137" s="138" t="s">
        <v>81</v>
      </c>
      <c r="AY137" s="17" t="s">
        <v>116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79</v>
      </c>
      <c r="BK137" s="139">
        <f>ROUND(I137*H137,2)</f>
        <v>0</v>
      </c>
      <c r="BL137" s="17" t="s">
        <v>123</v>
      </c>
      <c r="BM137" s="138" t="s">
        <v>186</v>
      </c>
    </row>
    <row r="138" spans="2:47" s="1" customFormat="1" ht="19.5">
      <c r="B138" s="32"/>
      <c r="D138" s="140" t="s">
        <v>125</v>
      </c>
      <c r="F138" s="141" t="s">
        <v>187</v>
      </c>
      <c r="I138" s="142"/>
      <c r="L138" s="32"/>
      <c r="M138" s="143"/>
      <c r="T138" s="51"/>
      <c r="AT138" s="17" t="s">
        <v>125</v>
      </c>
      <c r="AU138" s="17" t="s">
        <v>81</v>
      </c>
    </row>
    <row r="139" spans="2:51" s="12" customFormat="1" ht="12">
      <c r="B139" s="144"/>
      <c r="D139" s="140" t="s">
        <v>127</v>
      </c>
      <c r="E139" s="145" t="s">
        <v>19</v>
      </c>
      <c r="F139" s="146" t="s">
        <v>188</v>
      </c>
      <c r="H139" s="145" t="s">
        <v>19</v>
      </c>
      <c r="I139" s="147"/>
      <c r="L139" s="144"/>
      <c r="M139" s="148"/>
      <c r="T139" s="149"/>
      <c r="AT139" s="145" t="s">
        <v>127</v>
      </c>
      <c r="AU139" s="145" t="s">
        <v>81</v>
      </c>
      <c r="AV139" s="12" t="s">
        <v>79</v>
      </c>
      <c r="AW139" s="12" t="s">
        <v>32</v>
      </c>
      <c r="AX139" s="12" t="s">
        <v>71</v>
      </c>
      <c r="AY139" s="145" t="s">
        <v>116</v>
      </c>
    </row>
    <row r="140" spans="2:51" s="13" customFormat="1" ht="12">
      <c r="B140" s="150"/>
      <c r="D140" s="140" t="s">
        <v>127</v>
      </c>
      <c r="E140" s="151" t="s">
        <v>19</v>
      </c>
      <c r="F140" s="152" t="s">
        <v>129</v>
      </c>
      <c r="H140" s="153">
        <v>82</v>
      </c>
      <c r="I140" s="154"/>
      <c r="L140" s="150"/>
      <c r="M140" s="155"/>
      <c r="T140" s="156"/>
      <c r="AT140" s="151" t="s">
        <v>127</v>
      </c>
      <c r="AU140" s="151" t="s">
        <v>81</v>
      </c>
      <c r="AV140" s="13" t="s">
        <v>81</v>
      </c>
      <c r="AW140" s="13" t="s">
        <v>32</v>
      </c>
      <c r="AX140" s="13" t="s">
        <v>71</v>
      </c>
      <c r="AY140" s="151" t="s">
        <v>116</v>
      </c>
    </row>
    <row r="141" spans="2:51" s="14" customFormat="1" ht="12">
      <c r="B141" s="157"/>
      <c r="D141" s="140" t="s">
        <v>127</v>
      </c>
      <c r="E141" s="158" t="s">
        <v>19</v>
      </c>
      <c r="F141" s="159" t="s">
        <v>130</v>
      </c>
      <c r="H141" s="160">
        <v>82</v>
      </c>
      <c r="I141" s="161"/>
      <c r="L141" s="157"/>
      <c r="M141" s="162"/>
      <c r="T141" s="163"/>
      <c r="AT141" s="158" t="s">
        <v>127</v>
      </c>
      <c r="AU141" s="158" t="s">
        <v>81</v>
      </c>
      <c r="AV141" s="14" t="s">
        <v>123</v>
      </c>
      <c r="AW141" s="14" t="s">
        <v>32</v>
      </c>
      <c r="AX141" s="14" t="s">
        <v>79</v>
      </c>
      <c r="AY141" s="158" t="s">
        <v>116</v>
      </c>
    </row>
    <row r="142" spans="2:65" s="1" customFormat="1" ht="14.45" customHeight="1">
      <c r="B142" s="32"/>
      <c r="C142" s="164" t="s">
        <v>189</v>
      </c>
      <c r="D142" s="164" t="s">
        <v>151</v>
      </c>
      <c r="E142" s="165" t="s">
        <v>190</v>
      </c>
      <c r="F142" s="166" t="s">
        <v>191</v>
      </c>
      <c r="G142" s="167" t="s">
        <v>192</v>
      </c>
      <c r="H142" s="168">
        <v>3.28</v>
      </c>
      <c r="I142" s="169"/>
      <c r="J142" s="170">
        <f>ROUND(I142*H142,2)</f>
        <v>0</v>
      </c>
      <c r="K142" s="166" t="s">
        <v>122</v>
      </c>
      <c r="L142" s="171"/>
      <c r="M142" s="172" t="s">
        <v>19</v>
      </c>
      <c r="N142" s="173" t="s">
        <v>42</v>
      </c>
      <c r="P142" s="136">
        <f>O142*H142</f>
        <v>0</v>
      </c>
      <c r="Q142" s="136">
        <v>0.001</v>
      </c>
      <c r="R142" s="136">
        <f>Q142*H142</f>
        <v>0.00328</v>
      </c>
      <c r="S142" s="136">
        <v>0</v>
      </c>
      <c r="T142" s="137">
        <f>S142*H142</f>
        <v>0</v>
      </c>
      <c r="AR142" s="138" t="s">
        <v>154</v>
      </c>
      <c r="AT142" s="138" t="s">
        <v>151</v>
      </c>
      <c r="AU142" s="138" t="s">
        <v>81</v>
      </c>
      <c r="AY142" s="17" t="s">
        <v>116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7" t="s">
        <v>79</v>
      </c>
      <c r="BK142" s="139">
        <f>ROUND(I142*H142,2)</f>
        <v>0</v>
      </c>
      <c r="BL142" s="17" t="s">
        <v>123</v>
      </c>
      <c r="BM142" s="138" t="s">
        <v>193</v>
      </c>
    </row>
    <row r="143" spans="2:47" s="1" customFormat="1" ht="12">
      <c r="B143" s="32"/>
      <c r="D143" s="140" t="s">
        <v>125</v>
      </c>
      <c r="F143" s="141" t="s">
        <v>191</v>
      </c>
      <c r="I143" s="142"/>
      <c r="L143" s="32"/>
      <c r="M143" s="143"/>
      <c r="T143" s="51"/>
      <c r="AT143" s="17" t="s">
        <v>125</v>
      </c>
      <c r="AU143" s="17" t="s">
        <v>81</v>
      </c>
    </row>
    <row r="144" spans="2:51" s="13" customFormat="1" ht="12">
      <c r="B144" s="150"/>
      <c r="D144" s="140" t="s">
        <v>127</v>
      </c>
      <c r="E144" s="151" t="s">
        <v>19</v>
      </c>
      <c r="F144" s="152" t="s">
        <v>129</v>
      </c>
      <c r="H144" s="153">
        <v>82</v>
      </c>
      <c r="I144" s="154"/>
      <c r="L144" s="150"/>
      <c r="M144" s="155"/>
      <c r="T144" s="156"/>
      <c r="AT144" s="151" t="s">
        <v>127</v>
      </c>
      <c r="AU144" s="151" t="s">
        <v>81</v>
      </c>
      <c r="AV144" s="13" t="s">
        <v>81</v>
      </c>
      <c r="AW144" s="13" t="s">
        <v>32</v>
      </c>
      <c r="AX144" s="13" t="s">
        <v>79</v>
      </c>
      <c r="AY144" s="151" t="s">
        <v>116</v>
      </c>
    </row>
    <row r="145" spans="2:51" s="13" customFormat="1" ht="12">
      <c r="B145" s="150"/>
      <c r="D145" s="140" t="s">
        <v>127</v>
      </c>
      <c r="F145" s="152" t="s">
        <v>194</v>
      </c>
      <c r="H145" s="153">
        <v>3.28</v>
      </c>
      <c r="I145" s="154"/>
      <c r="L145" s="150"/>
      <c r="M145" s="155"/>
      <c r="T145" s="156"/>
      <c r="AT145" s="151" t="s">
        <v>127</v>
      </c>
      <c r="AU145" s="151" t="s">
        <v>81</v>
      </c>
      <c r="AV145" s="13" t="s">
        <v>81</v>
      </c>
      <c r="AW145" s="13" t="s">
        <v>4</v>
      </c>
      <c r="AX145" s="13" t="s">
        <v>79</v>
      </c>
      <c r="AY145" s="151" t="s">
        <v>116</v>
      </c>
    </row>
    <row r="146" spans="2:65" s="1" customFormat="1" ht="24.2" customHeight="1">
      <c r="B146" s="32"/>
      <c r="C146" s="127" t="s">
        <v>195</v>
      </c>
      <c r="D146" s="127" t="s">
        <v>118</v>
      </c>
      <c r="E146" s="128" t="s">
        <v>196</v>
      </c>
      <c r="F146" s="129" t="s">
        <v>197</v>
      </c>
      <c r="G146" s="130" t="s">
        <v>121</v>
      </c>
      <c r="H146" s="131">
        <v>82</v>
      </c>
      <c r="I146" s="132"/>
      <c r="J146" s="133">
        <f>ROUND(I146*H146,2)</f>
        <v>0</v>
      </c>
      <c r="K146" s="129" t="s">
        <v>122</v>
      </c>
      <c r="L146" s="32"/>
      <c r="M146" s="134" t="s">
        <v>19</v>
      </c>
      <c r="N146" s="135" t="s">
        <v>42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123</v>
      </c>
      <c r="AT146" s="138" t="s">
        <v>118</v>
      </c>
      <c r="AU146" s="138" t="s">
        <v>81</v>
      </c>
      <c r="AY146" s="17" t="s">
        <v>116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7" t="s">
        <v>79</v>
      </c>
      <c r="BK146" s="139">
        <f>ROUND(I146*H146,2)</f>
        <v>0</v>
      </c>
      <c r="BL146" s="17" t="s">
        <v>123</v>
      </c>
      <c r="BM146" s="138" t="s">
        <v>198</v>
      </c>
    </row>
    <row r="147" spans="2:47" s="1" customFormat="1" ht="19.5">
      <c r="B147" s="32"/>
      <c r="D147" s="140" t="s">
        <v>125</v>
      </c>
      <c r="F147" s="141" t="s">
        <v>199</v>
      </c>
      <c r="I147" s="142"/>
      <c r="L147" s="32"/>
      <c r="M147" s="143"/>
      <c r="T147" s="51"/>
      <c r="AT147" s="17" t="s">
        <v>125</v>
      </c>
      <c r="AU147" s="17" t="s">
        <v>81</v>
      </c>
    </row>
    <row r="148" spans="2:51" s="12" customFormat="1" ht="12">
      <c r="B148" s="144"/>
      <c r="D148" s="140" t="s">
        <v>127</v>
      </c>
      <c r="E148" s="145" t="s">
        <v>19</v>
      </c>
      <c r="F148" s="146" t="s">
        <v>200</v>
      </c>
      <c r="H148" s="145" t="s">
        <v>19</v>
      </c>
      <c r="I148" s="147"/>
      <c r="L148" s="144"/>
      <c r="M148" s="148"/>
      <c r="T148" s="149"/>
      <c r="AT148" s="145" t="s">
        <v>127</v>
      </c>
      <c r="AU148" s="145" t="s">
        <v>81</v>
      </c>
      <c r="AV148" s="12" t="s">
        <v>79</v>
      </c>
      <c r="AW148" s="12" t="s">
        <v>32</v>
      </c>
      <c r="AX148" s="12" t="s">
        <v>71</v>
      </c>
      <c r="AY148" s="145" t="s">
        <v>116</v>
      </c>
    </row>
    <row r="149" spans="2:51" s="13" customFormat="1" ht="12">
      <c r="B149" s="150"/>
      <c r="D149" s="140" t="s">
        <v>127</v>
      </c>
      <c r="E149" s="151" t="s">
        <v>19</v>
      </c>
      <c r="F149" s="152" t="s">
        <v>129</v>
      </c>
      <c r="H149" s="153">
        <v>82</v>
      </c>
      <c r="I149" s="154"/>
      <c r="L149" s="150"/>
      <c r="M149" s="155"/>
      <c r="T149" s="156"/>
      <c r="AT149" s="151" t="s">
        <v>127</v>
      </c>
      <c r="AU149" s="151" t="s">
        <v>81</v>
      </c>
      <c r="AV149" s="13" t="s">
        <v>81</v>
      </c>
      <c r="AW149" s="13" t="s">
        <v>32</v>
      </c>
      <c r="AX149" s="13" t="s">
        <v>71</v>
      </c>
      <c r="AY149" s="151" t="s">
        <v>116</v>
      </c>
    </row>
    <row r="150" spans="2:51" s="14" customFormat="1" ht="12">
      <c r="B150" s="157"/>
      <c r="D150" s="140" t="s">
        <v>127</v>
      </c>
      <c r="E150" s="158" t="s">
        <v>19</v>
      </c>
      <c r="F150" s="159" t="s">
        <v>130</v>
      </c>
      <c r="H150" s="160">
        <v>82</v>
      </c>
      <c r="I150" s="161"/>
      <c r="L150" s="157"/>
      <c r="M150" s="162"/>
      <c r="T150" s="163"/>
      <c r="AT150" s="158" t="s">
        <v>127</v>
      </c>
      <c r="AU150" s="158" t="s">
        <v>81</v>
      </c>
      <c r="AV150" s="14" t="s">
        <v>123</v>
      </c>
      <c r="AW150" s="14" t="s">
        <v>32</v>
      </c>
      <c r="AX150" s="14" t="s">
        <v>79</v>
      </c>
      <c r="AY150" s="158" t="s">
        <v>116</v>
      </c>
    </row>
    <row r="151" spans="2:63" s="11" customFormat="1" ht="22.9" customHeight="1">
      <c r="B151" s="115"/>
      <c r="D151" s="116" t="s">
        <v>70</v>
      </c>
      <c r="E151" s="125" t="s">
        <v>81</v>
      </c>
      <c r="F151" s="125" t="s">
        <v>201</v>
      </c>
      <c r="I151" s="118"/>
      <c r="J151" s="126">
        <f>BK151</f>
        <v>0</v>
      </c>
      <c r="L151" s="115"/>
      <c r="M151" s="120"/>
      <c r="P151" s="121">
        <f>SUM(P152:P204)</f>
        <v>0</v>
      </c>
      <c r="R151" s="121">
        <f>SUM(R152:R204)</f>
        <v>4.073099979999999</v>
      </c>
      <c r="T151" s="122">
        <f>SUM(T152:T204)</f>
        <v>0</v>
      </c>
      <c r="AR151" s="116" t="s">
        <v>79</v>
      </c>
      <c r="AT151" s="123" t="s">
        <v>70</v>
      </c>
      <c r="AU151" s="123" t="s">
        <v>79</v>
      </c>
      <c r="AY151" s="116" t="s">
        <v>116</v>
      </c>
      <c r="BK151" s="124">
        <f>SUM(BK152:BK204)</f>
        <v>0</v>
      </c>
    </row>
    <row r="152" spans="2:65" s="1" customFormat="1" ht="14.45" customHeight="1">
      <c r="B152" s="32"/>
      <c r="C152" s="127" t="s">
        <v>8</v>
      </c>
      <c r="D152" s="127" t="s">
        <v>118</v>
      </c>
      <c r="E152" s="128" t="s">
        <v>202</v>
      </c>
      <c r="F152" s="129" t="s">
        <v>203</v>
      </c>
      <c r="G152" s="130" t="s">
        <v>133</v>
      </c>
      <c r="H152" s="131">
        <v>38</v>
      </c>
      <c r="I152" s="132"/>
      <c r="J152" s="133">
        <f>ROUND(I152*H152,2)</f>
        <v>0</v>
      </c>
      <c r="K152" s="129" t="s">
        <v>19</v>
      </c>
      <c r="L152" s="32"/>
      <c r="M152" s="134" t="s">
        <v>19</v>
      </c>
      <c r="N152" s="135" t="s">
        <v>42</v>
      </c>
      <c r="P152" s="136">
        <f>O152*H152</f>
        <v>0</v>
      </c>
      <c r="Q152" s="136">
        <v>0.005</v>
      </c>
      <c r="R152" s="136">
        <f>Q152*H152</f>
        <v>0.19</v>
      </c>
      <c r="S152" s="136">
        <v>0</v>
      </c>
      <c r="T152" s="137">
        <f>S152*H152</f>
        <v>0</v>
      </c>
      <c r="AR152" s="138" t="s">
        <v>123</v>
      </c>
      <c r="AT152" s="138" t="s">
        <v>118</v>
      </c>
      <c r="AU152" s="138" t="s">
        <v>81</v>
      </c>
      <c r="AY152" s="17" t="s">
        <v>116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7" t="s">
        <v>79</v>
      </c>
      <c r="BK152" s="139">
        <f>ROUND(I152*H152,2)</f>
        <v>0</v>
      </c>
      <c r="BL152" s="17" t="s">
        <v>123</v>
      </c>
      <c r="BM152" s="138" t="s">
        <v>204</v>
      </c>
    </row>
    <row r="153" spans="2:47" s="1" customFormat="1" ht="12">
      <c r="B153" s="32"/>
      <c r="D153" s="140" t="s">
        <v>125</v>
      </c>
      <c r="F153" s="141" t="s">
        <v>203</v>
      </c>
      <c r="I153" s="142"/>
      <c r="L153" s="32"/>
      <c r="M153" s="143"/>
      <c r="T153" s="51"/>
      <c r="AT153" s="17" t="s">
        <v>125</v>
      </c>
      <c r="AU153" s="17" t="s">
        <v>81</v>
      </c>
    </row>
    <row r="154" spans="2:51" s="12" customFormat="1" ht="12">
      <c r="B154" s="144"/>
      <c r="D154" s="140" t="s">
        <v>127</v>
      </c>
      <c r="E154" s="145" t="s">
        <v>19</v>
      </c>
      <c r="F154" s="146" t="s">
        <v>205</v>
      </c>
      <c r="H154" s="145" t="s">
        <v>19</v>
      </c>
      <c r="I154" s="147"/>
      <c r="L154" s="144"/>
      <c r="M154" s="148"/>
      <c r="T154" s="149"/>
      <c r="AT154" s="145" t="s">
        <v>127</v>
      </c>
      <c r="AU154" s="145" t="s">
        <v>81</v>
      </c>
      <c r="AV154" s="12" t="s">
        <v>79</v>
      </c>
      <c r="AW154" s="12" t="s">
        <v>32</v>
      </c>
      <c r="AX154" s="12" t="s">
        <v>71</v>
      </c>
      <c r="AY154" s="145" t="s">
        <v>116</v>
      </c>
    </row>
    <row r="155" spans="2:51" s="13" customFormat="1" ht="12">
      <c r="B155" s="150"/>
      <c r="D155" s="140" t="s">
        <v>127</v>
      </c>
      <c r="E155" s="151" t="s">
        <v>19</v>
      </c>
      <c r="F155" s="152" t="s">
        <v>206</v>
      </c>
      <c r="H155" s="153">
        <v>38</v>
      </c>
      <c r="I155" s="154"/>
      <c r="L155" s="150"/>
      <c r="M155" s="155"/>
      <c r="T155" s="156"/>
      <c r="AT155" s="151" t="s">
        <v>127</v>
      </c>
      <c r="AU155" s="151" t="s">
        <v>81</v>
      </c>
      <c r="AV155" s="13" t="s">
        <v>81</v>
      </c>
      <c r="AW155" s="13" t="s">
        <v>32</v>
      </c>
      <c r="AX155" s="13" t="s">
        <v>71</v>
      </c>
      <c r="AY155" s="151" t="s">
        <v>116</v>
      </c>
    </row>
    <row r="156" spans="2:51" s="14" customFormat="1" ht="12">
      <c r="B156" s="157"/>
      <c r="D156" s="140" t="s">
        <v>127</v>
      </c>
      <c r="E156" s="158" t="s">
        <v>19</v>
      </c>
      <c r="F156" s="159" t="s">
        <v>130</v>
      </c>
      <c r="H156" s="160">
        <v>38</v>
      </c>
      <c r="I156" s="161"/>
      <c r="L156" s="157"/>
      <c r="M156" s="162"/>
      <c r="T156" s="163"/>
      <c r="AT156" s="158" t="s">
        <v>127</v>
      </c>
      <c r="AU156" s="158" t="s">
        <v>81</v>
      </c>
      <c r="AV156" s="14" t="s">
        <v>123</v>
      </c>
      <c r="AW156" s="14" t="s">
        <v>32</v>
      </c>
      <c r="AX156" s="14" t="s">
        <v>79</v>
      </c>
      <c r="AY156" s="158" t="s">
        <v>116</v>
      </c>
    </row>
    <row r="157" spans="2:65" s="1" customFormat="1" ht="24.2" customHeight="1">
      <c r="B157" s="32"/>
      <c r="C157" s="127" t="s">
        <v>207</v>
      </c>
      <c r="D157" s="127" t="s">
        <v>118</v>
      </c>
      <c r="E157" s="128" t="s">
        <v>208</v>
      </c>
      <c r="F157" s="129" t="s">
        <v>209</v>
      </c>
      <c r="G157" s="130" t="s">
        <v>133</v>
      </c>
      <c r="H157" s="131">
        <v>60</v>
      </c>
      <c r="I157" s="132"/>
      <c r="J157" s="133">
        <f>ROUND(I157*H157,2)</f>
        <v>0</v>
      </c>
      <c r="K157" s="129" t="s">
        <v>122</v>
      </c>
      <c r="L157" s="32"/>
      <c r="M157" s="134" t="s">
        <v>19</v>
      </c>
      <c r="N157" s="135" t="s">
        <v>42</v>
      </c>
      <c r="P157" s="136">
        <f>O157*H157</f>
        <v>0</v>
      </c>
      <c r="Q157" s="136">
        <v>0.00022</v>
      </c>
      <c r="R157" s="136">
        <f>Q157*H157</f>
        <v>0.0132</v>
      </c>
      <c r="S157" s="136">
        <v>0</v>
      </c>
      <c r="T157" s="137">
        <f>S157*H157</f>
        <v>0</v>
      </c>
      <c r="AR157" s="138" t="s">
        <v>123</v>
      </c>
      <c r="AT157" s="138" t="s">
        <v>118</v>
      </c>
      <c r="AU157" s="138" t="s">
        <v>81</v>
      </c>
      <c r="AY157" s="17" t="s">
        <v>116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7" t="s">
        <v>79</v>
      </c>
      <c r="BK157" s="139">
        <f>ROUND(I157*H157,2)</f>
        <v>0</v>
      </c>
      <c r="BL157" s="17" t="s">
        <v>123</v>
      </c>
      <c r="BM157" s="138" t="s">
        <v>210</v>
      </c>
    </row>
    <row r="158" spans="2:47" s="1" customFormat="1" ht="19.5">
      <c r="B158" s="32"/>
      <c r="D158" s="140" t="s">
        <v>125</v>
      </c>
      <c r="F158" s="141" t="s">
        <v>211</v>
      </c>
      <c r="I158" s="142"/>
      <c r="L158" s="32"/>
      <c r="M158" s="143"/>
      <c r="T158" s="51"/>
      <c r="AT158" s="17" t="s">
        <v>125</v>
      </c>
      <c r="AU158" s="17" t="s">
        <v>81</v>
      </c>
    </row>
    <row r="159" spans="2:51" s="12" customFormat="1" ht="12">
      <c r="B159" s="144"/>
      <c r="D159" s="140" t="s">
        <v>127</v>
      </c>
      <c r="E159" s="145" t="s">
        <v>19</v>
      </c>
      <c r="F159" s="146" t="s">
        <v>136</v>
      </c>
      <c r="H159" s="145" t="s">
        <v>19</v>
      </c>
      <c r="I159" s="147"/>
      <c r="L159" s="144"/>
      <c r="M159" s="148"/>
      <c r="T159" s="149"/>
      <c r="AT159" s="145" t="s">
        <v>127</v>
      </c>
      <c r="AU159" s="145" t="s">
        <v>81</v>
      </c>
      <c r="AV159" s="12" t="s">
        <v>79</v>
      </c>
      <c r="AW159" s="12" t="s">
        <v>32</v>
      </c>
      <c r="AX159" s="12" t="s">
        <v>71</v>
      </c>
      <c r="AY159" s="145" t="s">
        <v>116</v>
      </c>
    </row>
    <row r="160" spans="2:51" s="13" customFormat="1" ht="12">
      <c r="B160" s="150"/>
      <c r="D160" s="140" t="s">
        <v>127</v>
      </c>
      <c r="E160" s="151" t="s">
        <v>19</v>
      </c>
      <c r="F160" s="152" t="s">
        <v>212</v>
      </c>
      <c r="H160" s="153">
        <v>60</v>
      </c>
      <c r="I160" s="154"/>
      <c r="L160" s="150"/>
      <c r="M160" s="155"/>
      <c r="T160" s="156"/>
      <c r="AT160" s="151" t="s">
        <v>127</v>
      </c>
      <c r="AU160" s="151" t="s">
        <v>81</v>
      </c>
      <c r="AV160" s="13" t="s">
        <v>81</v>
      </c>
      <c r="AW160" s="13" t="s">
        <v>32</v>
      </c>
      <c r="AX160" s="13" t="s">
        <v>71</v>
      </c>
      <c r="AY160" s="151" t="s">
        <v>116</v>
      </c>
    </row>
    <row r="161" spans="2:51" s="14" customFormat="1" ht="12">
      <c r="B161" s="157"/>
      <c r="D161" s="140" t="s">
        <v>127</v>
      </c>
      <c r="E161" s="158" t="s">
        <v>19</v>
      </c>
      <c r="F161" s="159" t="s">
        <v>130</v>
      </c>
      <c r="H161" s="160">
        <v>60</v>
      </c>
      <c r="I161" s="161"/>
      <c r="L161" s="157"/>
      <c r="M161" s="162"/>
      <c r="T161" s="163"/>
      <c r="AT161" s="158" t="s">
        <v>127</v>
      </c>
      <c r="AU161" s="158" t="s">
        <v>81</v>
      </c>
      <c r="AV161" s="14" t="s">
        <v>123</v>
      </c>
      <c r="AW161" s="14" t="s">
        <v>32</v>
      </c>
      <c r="AX161" s="14" t="s">
        <v>79</v>
      </c>
      <c r="AY161" s="158" t="s">
        <v>116</v>
      </c>
    </row>
    <row r="162" spans="2:65" s="1" customFormat="1" ht="14.45" customHeight="1">
      <c r="B162" s="32"/>
      <c r="C162" s="127" t="s">
        <v>213</v>
      </c>
      <c r="D162" s="127" t="s">
        <v>118</v>
      </c>
      <c r="E162" s="128" t="s">
        <v>214</v>
      </c>
      <c r="F162" s="129" t="s">
        <v>215</v>
      </c>
      <c r="G162" s="130" t="s">
        <v>133</v>
      </c>
      <c r="H162" s="131">
        <v>70</v>
      </c>
      <c r="I162" s="132"/>
      <c r="J162" s="133">
        <f>ROUND(I162*H162,2)</f>
        <v>0</v>
      </c>
      <c r="K162" s="129" t="s">
        <v>122</v>
      </c>
      <c r="L162" s="32"/>
      <c r="M162" s="134" t="s">
        <v>19</v>
      </c>
      <c r="N162" s="135" t="s">
        <v>42</v>
      </c>
      <c r="P162" s="136">
        <f>O162*H162</f>
        <v>0</v>
      </c>
      <c r="Q162" s="136">
        <v>0</v>
      </c>
      <c r="R162" s="136">
        <f>Q162*H162</f>
        <v>0</v>
      </c>
      <c r="S162" s="136">
        <v>0</v>
      </c>
      <c r="T162" s="137">
        <f>S162*H162</f>
        <v>0</v>
      </c>
      <c r="AR162" s="138" t="s">
        <v>123</v>
      </c>
      <c r="AT162" s="138" t="s">
        <v>118</v>
      </c>
      <c r="AU162" s="138" t="s">
        <v>81</v>
      </c>
      <c r="AY162" s="17" t="s">
        <v>116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7" t="s">
        <v>79</v>
      </c>
      <c r="BK162" s="139">
        <f>ROUND(I162*H162,2)</f>
        <v>0</v>
      </c>
      <c r="BL162" s="17" t="s">
        <v>123</v>
      </c>
      <c r="BM162" s="138" t="s">
        <v>216</v>
      </c>
    </row>
    <row r="163" spans="2:47" s="1" customFormat="1" ht="12">
      <c r="B163" s="32"/>
      <c r="D163" s="140" t="s">
        <v>125</v>
      </c>
      <c r="F163" s="141" t="s">
        <v>215</v>
      </c>
      <c r="I163" s="142"/>
      <c r="L163" s="32"/>
      <c r="M163" s="143"/>
      <c r="T163" s="51"/>
      <c r="AT163" s="17" t="s">
        <v>125</v>
      </c>
      <c r="AU163" s="17" t="s">
        <v>81</v>
      </c>
    </row>
    <row r="164" spans="2:51" s="12" customFormat="1" ht="12">
      <c r="B164" s="144"/>
      <c r="D164" s="140" t="s">
        <v>127</v>
      </c>
      <c r="E164" s="145" t="s">
        <v>19</v>
      </c>
      <c r="F164" s="146" t="s">
        <v>136</v>
      </c>
      <c r="H164" s="145" t="s">
        <v>19</v>
      </c>
      <c r="I164" s="147"/>
      <c r="L164" s="144"/>
      <c r="M164" s="148"/>
      <c r="T164" s="149"/>
      <c r="AT164" s="145" t="s">
        <v>127</v>
      </c>
      <c r="AU164" s="145" t="s">
        <v>81</v>
      </c>
      <c r="AV164" s="12" t="s">
        <v>79</v>
      </c>
      <c r="AW164" s="12" t="s">
        <v>32</v>
      </c>
      <c r="AX164" s="12" t="s">
        <v>71</v>
      </c>
      <c r="AY164" s="145" t="s">
        <v>116</v>
      </c>
    </row>
    <row r="165" spans="2:51" s="13" customFormat="1" ht="12">
      <c r="B165" s="150"/>
      <c r="D165" s="140" t="s">
        <v>127</v>
      </c>
      <c r="E165" s="151" t="s">
        <v>19</v>
      </c>
      <c r="F165" s="152" t="s">
        <v>137</v>
      </c>
      <c r="H165" s="153">
        <v>70</v>
      </c>
      <c r="I165" s="154"/>
      <c r="L165" s="150"/>
      <c r="M165" s="155"/>
      <c r="T165" s="156"/>
      <c r="AT165" s="151" t="s">
        <v>127</v>
      </c>
      <c r="AU165" s="151" t="s">
        <v>81</v>
      </c>
      <c r="AV165" s="13" t="s">
        <v>81</v>
      </c>
      <c r="AW165" s="13" t="s">
        <v>32</v>
      </c>
      <c r="AX165" s="13" t="s">
        <v>71</v>
      </c>
      <c r="AY165" s="151" t="s">
        <v>116</v>
      </c>
    </row>
    <row r="166" spans="2:51" s="14" customFormat="1" ht="12">
      <c r="B166" s="157"/>
      <c r="D166" s="140" t="s">
        <v>127</v>
      </c>
      <c r="E166" s="158" t="s">
        <v>19</v>
      </c>
      <c r="F166" s="159" t="s">
        <v>130</v>
      </c>
      <c r="H166" s="160">
        <v>70</v>
      </c>
      <c r="I166" s="161"/>
      <c r="L166" s="157"/>
      <c r="M166" s="162"/>
      <c r="T166" s="163"/>
      <c r="AT166" s="158" t="s">
        <v>127</v>
      </c>
      <c r="AU166" s="158" t="s">
        <v>81</v>
      </c>
      <c r="AV166" s="14" t="s">
        <v>123</v>
      </c>
      <c r="AW166" s="14" t="s">
        <v>32</v>
      </c>
      <c r="AX166" s="14" t="s">
        <v>79</v>
      </c>
      <c r="AY166" s="158" t="s">
        <v>116</v>
      </c>
    </row>
    <row r="167" spans="2:65" s="1" customFormat="1" ht="24.2" customHeight="1">
      <c r="B167" s="32"/>
      <c r="C167" s="127" t="s">
        <v>217</v>
      </c>
      <c r="D167" s="127" t="s">
        <v>118</v>
      </c>
      <c r="E167" s="128" t="s">
        <v>218</v>
      </c>
      <c r="F167" s="129" t="s">
        <v>219</v>
      </c>
      <c r="G167" s="130" t="s">
        <v>220</v>
      </c>
      <c r="H167" s="131">
        <v>5.833</v>
      </c>
      <c r="I167" s="132"/>
      <c r="J167" s="133">
        <f>ROUND(I167*H167,2)</f>
        <v>0</v>
      </c>
      <c r="K167" s="129" t="s">
        <v>122</v>
      </c>
      <c r="L167" s="32"/>
      <c r="M167" s="134" t="s">
        <v>19</v>
      </c>
      <c r="N167" s="135" t="s">
        <v>42</v>
      </c>
      <c r="P167" s="136">
        <f>O167*H167</f>
        <v>0</v>
      </c>
      <c r="Q167" s="136">
        <v>6E-05</v>
      </c>
      <c r="R167" s="136">
        <f>Q167*H167</f>
        <v>0.00034998</v>
      </c>
      <c r="S167" s="136">
        <v>0</v>
      </c>
      <c r="T167" s="137">
        <f>S167*H167</f>
        <v>0</v>
      </c>
      <c r="AR167" s="138" t="s">
        <v>123</v>
      </c>
      <c r="AT167" s="138" t="s">
        <v>118</v>
      </c>
      <c r="AU167" s="138" t="s">
        <v>81</v>
      </c>
      <c r="AY167" s="17" t="s">
        <v>116</v>
      </c>
      <c r="BE167" s="139">
        <f>IF(N167="základní",J167,0)</f>
        <v>0</v>
      </c>
      <c r="BF167" s="139">
        <f>IF(N167="snížená",J167,0)</f>
        <v>0</v>
      </c>
      <c r="BG167" s="139">
        <f>IF(N167="zákl. přenesená",J167,0)</f>
        <v>0</v>
      </c>
      <c r="BH167" s="139">
        <f>IF(N167="sníž. přenesená",J167,0)</f>
        <v>0</v>
      </c>
      <c r="BI167" s="139">
        <f>IF(N167="nulová",J167,0)</f>
        <v>0</v>
      </c>
      <c r="BJ167" s="17" t="s">
        <v>79</v>
      </c>
      <c r="BK167" s="139">
        <f>ROUND(I167*H167,2)</f>
        <v>0</v>
      </c>
      <c r="BL167" s="17" t="s">
        <v>123</v>
      </c>
      <c r="BM167" s="138" t="s">
        <v>221</v>
      </c>
    </row>
    <row r="168" spans="2:47" s="1" customFormat="1" ht="12">
      <c r="B168" s="32"/>
      <c r="D168" s="140" t="s">
        <v>125</v>
      </c>
      <c r="F168" s="141" t="s">
        <v>222</v>
      </c>
      <c r="I168" s="142"/>
      <c r="L168" s="32"/>
      <c r="M168" s="143"/>
      <c r="T168" s="51"/>
      <c r="AT168" s="17" t="s">
        <v>125</v>
      </c>
      <c r="AU168" s="17" t="s">
        <v>81</v>
      </c>
    </row>
    <row r="169" spans="2:51" s="12" customFormat="1" ht="12">
      <c r="B169" s="144"/>
      <c r="D169" s="140" t="s">
        <v>127</v>
      </c>
      <c r="E169" s="145" t="s">
        <v>19</v>
      </c>
      <c r="F169" s="146" t="s">
        <v>136</v>
      </c>
      <c r="H169" s="145" t="s">
        <v>19</v>
      </c>
      <c r="I169" s="147"/>
      <c r="L169" s="144"/>
      <c r="M169" s="148"/>
      <c r="T169" s="149"/>
      <c r="AT169" s="145" t="s">
        <v>127</v>
      </c>
      <c r="AU169" s="145" t="s">
        <v>81</v>
      </c>
      <c r="AV169" s="12" t="s">
        <v>79</v>
      </c>
      <c r="AW169" s="12" t="s">
        <v>32</v>
      </c>
      <c r="AX169" s="12" t="s">
        <v>71</v>
      </c>
      <c r="AY169" s="145" t="s">
        <v>116</v>
      </c>
    </row>
    <row r="170" spans="2:51" s="12" customFormat="1" ht="12">
      <c r="B170" s="144"/>
      <c r="D170" s="140" t="s">
        <v>127</v>
      </c>
      <c r="E170" s="145" t="s">
        <v>19</v>
      </c>
      <c r="F170" s="146" t="s">
        <v>223</v>
      </c>
      <c r="H170" s="145" t="s">
        <v>19</v>
      </c>
      <c r="I170" s="147"/>
      <c r="L170" s="144"/>
      <c r="M170" s="148"/>
      <c r="T170" s="149"/>
      <c r="AT170" s="145" t="s">
        <v>127</v>
      </c>
      <c r="AU170" s="145" t="s">
        <v>81</v>
      </c>
      <c r="AV170" s="12" t="s">
        <v>79</v>
      </c>
      <c r="AW170" s="12" t="s">
        <v>32</v>
      </c>
      <c r="AX170" s="12" t="s">
        <v>71</v>
      </c>
      <c r="AY170" s="145" t="s">
        <v>116</v>
      </c>
    </row>
    <row r="171" spans="2:51" s="13" customFormat="1" ht="12">
      <c r="B171" s="150"/>
      <c r="D171" s="140" t="s">
        <v>127</v>
      </c>
      <c r="E171" s="151" t="s">
        <v>19</v>
      </c>
      <c r="F171" s="152" t="s">
        <v>224</v>
      </c>
      <c r="H171" s="153">
        <v>5.833</v>
      </c>
      <c r="I171" s="154"/>
      <c r="L171" s="150"/>
      <c r="M171" s="155"/>
      <c r="T171" s="156"/>
      <c r="AT171" s="151" t="s">
        <v>127</v>
      </c>
      <c r="AU171" s="151" t="s">
        <v>81</v>
      </c>
      <c r="AV171" s="13" t="s">
        <v>81</v>
      </c>
      <c r="AW171" s="13" t="s">
        <v>32</v>
      </c>
      <c r="AX171" s="13" t="s">
        <v>71</v>
      </c>
      <c r="AY171" s="151" t="s">
        <v>116</v>
      </c>
    </row>
    <row r="172" spans="2:51" s="14" customFormat="1" ht="12">
      <c r="B172" s="157"/>
      <c r="D172" s="140" t="s">
        <v>127</v>
      </c>
      <c r="E172" s="158" t="s">
        <v>19</v>
      </c>
      <c r="F172" s="159" t="s">
        <v>130</v>
      </c>
      <c r="H172" s="160">
        <v>5.833</v>
      </c>
      <c r="I172" s="161"/>
      <c r="L172" s="157"/>
      <c r="M172" s="162"/>
      <c r="T172" s="163"/>
      <c r="AT172" s="158" t="s">
        <v>127</v>
      </c>
      <c r="AU172" s="158" t="s">
        <v>81</v>
      </c>
      <c r="AV172" s="14" t="s">
        <v>123</v>
      </c>
      <c r="AW172" s="14" t="s">
        <v>32</v>
      </c>
      <c r="AX172" s="14" t="s">
        <v>79</v>
      </c>
      <c r="AY172" s="158" t="s">
        <v>116</v>
      </c>
    </row>
    <row r="173" spans="2:65" s="1" customFormat="1" ht="24.2" customHeight="1">
      <c r="B173" s="32"/>
      <c r="C173" s="127" t="s">
        <v>225</v>
      </c>
      <c r="D173" s="127" t="s">
        <v>118</v>
      </c>
      <c r="E173" s="128" t="s">
        <v>226</v>
      </c>
      <c r="F173" s="129" t="s">
        <v>227</v>
      </c>
      <c r="G173" s="130" t="s">
        <v>220</v>
      </c>
      <c r="H173" s="131">
        <v>3.75</v>
      </c>
      <c r="I173" s="132"/>
      <c r="J173" s="133">
        <f>ROUND(I173*H173,2)</f>
        <v>0</v>
      </c>
      <c r="K173" s="129" t="s">
        <v>122</v>
      </c>
      <c r="L173" s="32"/>
      <c r="M173" s="134" t="s">
        <v>19</v>
      </c>
      <c r="N173" s="135" t="s">
        <v>42</v>
      </c>
      <c r="P173" s="136">
        <f>O173*H173</f>
        <v>0</v>
      </c>
      <c r="Q173" s="136">
        <v>8E-05</v>
      </c>
      <c r="R173" s="136">
        <f>Q173*H173</f>
        <v>0.00030000000000000003</v>
      </c>
      <c r="S173" s="136">
        <v>0</v>
      </c>
      <c r="T173" s="137">
        <f>S173*H173</f>
        <v>0</v>
      </c>
      <c r="AR173" s="138" t="s">
        <v>123</v>
      </c>
      <c r="AT173" s="138" t="s">
        <v>118</v>
      </c>
      <c r="AU173" s="138" t="s">
        <v>81</v>
      </c>
      <c r="AY173" s="17" t="s">
        <v>116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79</v>
      </c>
      <c r="BK173" s="139">
        <f>ROUND(I173*H173,2)</f>
        <v>0</v>
      </c>
      <c r="BL173" s="17" t="s">
        <v>123</v>
      </c>
      <c r="BM173" s="138" t="s">
        <v>228</v>
      </c>
    </row>
    <row r="174" spans="2:47" s="1" customFormat="1" ht="19.5">
      <c r="B174" s="32"/>
      <c r="D174" s="140" t="s">
        <v>125</v>
      </c>
      <c r="F174" s="141" t="s">
        <v>229</v>
      </c>
      <c r="I174" s="142"/>
      <c r="L174" s="32"/>
      <c r="M174" s="143"/>
      <c r="T174" s="51"/>
      <c r="AT174" s="17" t="s">
        <v>125</v>
      </c>
      <c r="AU174" s="17" t="s">
        <v>81</v>
      </c>
    </row>
    <row r="175" spans="2:51" s="12" customFormat="1" ht="12">
      <c r="B175" s="144"/>
      <c r="D175" s="140" t="s">
        <v>127</v>
      </c>
      <c r="E175" s="145" t="s">
        <v>19</v>
      </c>
      <c r="F175" s="146" t="s">
        <v>136</v>
      </c>
      <c r="H175" s="145" t="s">
        <v>19</v>
      </c>
      <c r="I175" s="147"/>
      <c r="L175" s="144"/>
      <c r="M175" s="148"/>
      <c r="T175" s="149"/>
      <c r="AT175" s="145" t="s">
        <v>127</v>
      </c>
      <c r="AU175" s="145" t="s">
        <v>81</v>
      </c>
      <c r="AV175" s="12" t="s">
        <v>79</v>
      </c>
      <c r="AW175" s="12" t="s">
        <v>32</v>
      </c>
      <c r="AX175" s="12" t="s">
        <v>71</v>
      </c>
      <c r="AY175" s="145" t="s">
        <v>116</v>
      </c>
    </row>
    <row r="176" spans="2:51" s="12" customFormat="1" ht="12">
      <c r="B176" s="144"/>
      <c r="D176" s="140" t="s">
        <v>127</v>
      </c>
      <c r="E176" s="145" t="s">
        <v>19</v>
      </c>
      <c r="F176" s="146" t="s">
        <v>230</v>
      </c>
      <c r="H176" s="145" t="s">
        <v>19</v>
      </c>
      <c r="I176" s="147"/>
      <c r="L176" s="144"/>
      <c r="M176" s="148"/>
      <c r="T176" s="149"/>
      <c r="AT176" s="145" t="s">
        <v>127</v>
      </c>
      <c r="AU176" s="145" t="s">
        <v>81</v>
      </c>
      <c r="AV176" s="12" t="s">
        <v>79</v>
      </c>
      <c r="AW176" s="12" t="s">
        <v>32</v>
      </c>
      <c r="AX176" s="12" t="s">
        <v>71</v>
      </c>
      <c r="AY176" s="145" t="s">
        <v>116</v>
      </c>
    </row>
    <row r="177" spans="2:51" s="13" customFormat="1" ht="12">
      <c r="B177" s="150"/>
      <c r="D177" s="140" t="s">
        <v>127</v>
      </c>
      <c r="E177" s="151" t="s">
        <v>19</v>
      </c>
      <c r="F177" s="152" t="s">
        <v>231</v>
      </c>
      <c r="H177" s="153">
        <v>3.75</v>
      </c>
      <c r="I177" s="154"/>
      <c r="L177" s="150"/>
      <c r="M177" s="155"/>
      <c r="T177" s="156"/>
      <c r="AT177" s="151" t="s">
        <v>127</v>
      </c>
      <c r="AU177" s="151" t="s">
        <v>81</v>
      </c>
      <c r="AV177" s="13" t="s">
        <v>81</v>
      </c>
      <c r="AW177" s="13" t="s">
        <v>32</v>
      </c>
      <c r="AX177" s="13" t="s">
        <v>71</v>
      </c>
      <c r="AY177" s="151" t="s">
        <v>116</v>
      </c>
    </row>
    <row r="178" spans="2:51" s="14" customFormat="1" ht="12">
      <c r="B178" s="157"/>
      <c r="D178" s="140" t="s">
        <v>127</v>
      </c>
      <c r="E178" s="158" t="s">
        <v>19</v>
      </c>
      <c r="F178" s="159" t="s">
        <v>130</v>
      </c>
      <c r="H178" s="160">
        <v>3.75</v>
      </c>
      <c r="I178" s="161"/>
      <c r="L178" s="157"/>
      <c r="M178" s="162"/>
      <c r="T178" s="163"/>
      <c r="AT178" s="158" t="s">
        <v>127</v>
      </c>
      <c r="AU178" s="158" t="s">
        <v>81</v>
      </c>
      <c r="AV178" s="14" t="s">
        <v>123</v>
      </c>
      <c r="AW178" s="14" t="s">
        <v>32</v>
      </c>
      <c r="AX178" s="14" t="s">
        <v>79</v>
      </c>
      <c r="AY178" s="158" t="s">
        <v>116</v>
      </c>
    </row>
    <row r="179" spans="2:65" s="1" customFormat="1" ht="14.45" customHeight="1">
      <c r="B179" s="32"/>
      <c r="C179" s="164" t="s">
        <v>232</v>
      </c>
      <c r="D179" s="164" t="s">
        <v>151</v>
      </c>
      <c r="E179" s="165" t="s">
        <v>233</v>
      </c>
      <c r="F179" s="166" t="s">
        <v>234</v>
      </c>
      <c r="G179" s="167" t="s">
        <v>180</v>
      </c>
      <c r="H179" s="168">
        <v>3.655</v>
      </c>
      <c r="I179" s="169"/>
      <c r="J179" s="170">
        <f>ROUND(I179*H179,2)</f>
        <v>0</v>
      </c>
      <c r="K179" s="166" t="s">
        <v>122</v>
      </c>
      <c r="L179" s="171"/>
      <c r="M179" s="172" t="s">
        <v>19</v>
      </c>
      <c r="N179" s="173" t="s">
        <v>42</v>
      </c>
      <c r="P179" s="136">
        <f>O179*H179</f>
        <v>0</v>
      </c>
      <c r="Q179" s="136">
        <v>1</v>
      </c>
      <c r="R179" s="136">
        <f>Q179*H179</f>
        <v>3.655</v>
      </c>
      <c r="S179" s="136">
        <v>0</v>
      </c>
      <c r="T179" s="137">
        <f>S179*H179</f>
        <v>0</v>
      </c>
      <c r="AR179" s="138" t="s">
        <v>154</v>
      </c>
      <c r="AT179" s="138" t="s">
        <v>151</v>
      </c>
      <c r="AU179" s="138" t="s">
        <v>81</v>
      </c>
      <c r="AY179" s="17" t="s">
        <v>116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7" t="s">
        <v>79</v>
      </c>
      <c r="BK179" s="139">
        <f>ROUND(I179*H179,2)</f>
        <v>0</v>
      </c>
      <c r="BL179" s="17" t="s">
        <v>123</v>
      </c>
      <c r="BM179" s="138" t="s">
        <v>235</v>
      </c>
    </row>
    <row r="180" spans="2:47" s="1" customFormat="1" ht="12">
      <c r="B180" s="32"/>
      <c r="D180" s="140" t="s">
        <v>125</v>
      </c>
      <c r="F180" s="141" t="s">
        <v>234</v>
      </c>
      <c r="I180" s="142"/>
      <c r="L180" s="32"/>
      <c r="M180" s="143"/>
      <c r="T180" s="51"/>
      <c r="AT180" s="17" t="s">
        <v>125</v>
      </c>
      <c r="AU180" s="17" t="s">
        <v>81</v>
      </c>
    </row>
    <row r="181" spans="2:51" s="12" customFormat="1" ht="12">
      <c r="B181" s="144"/>
      <c r="D181" s="140" t="s">
        <v>127</v>
      </c>
      <c r="E181" s="145" t="s">
        <v>19</v>
      </c>
      <c r="F181" s="146" t="s">
        <v>136</v>
      </c>
      <c r="H181" s="145" t="s">
        <v>19</v>
      </c>
      <c r="I181" s="147"/>
      <c r="L181" s="144"/>
      <c r="M181" s="148"/>
      <c r="T181" s="149"/>
      <c r="AT181" s="145" t="s">
        <v>127</v>
      </c>
      <c r="AU181" s="145" t="s">
        <v>81</v>
      </c>
      <c r="AV181" s="12" t="s">
        <v>79</v>
      </c>
      <c r="AW181" s="12" t="s">
        <v>32</v>
      </c>
      <c r="AX181" s="12" t="s">
        <v>71</v>
      </c>
      <c r="AY181" s="145" t="s">
        <v>116</v>
      </c>
    </row>
    <row r="182" spans="2:51" s="12" customFormat="1" ht="12">
      <c r="B182" s="144"/>
      <c r="D182" s="140" t="s">
        <v>127</v>
      </c>
      <c r="E182" s="145" t="s">
        <v>19</v>
      </c>
      <c r="F182" s="146" t="s">
        <v>236</v>
      </c>
      <c r="H182" s="145" t="s">
        <v>19</v>
      </c>
      <c r="I182" s="147"/>
      <c r="L182" s="144"/>
      <c r="M182" s="148"/>
      <c r="T182" s="149"/>
      <c r="AT182" s="145" t="s">
        <v>127</v>
      </c>
      <c r="AU182" s="145" t="s">
        <v>81</v>
      </c>
      <c r="AV182" s="12" t="s">
        <v>79</v>
      </c>
      <c r="AW182" s="12" t="s">
        <v>32</v>
      </c>
      <c r="AX182" s="12" t="s">
        <v>71</v>
      </c>
      <c r="AY182" s="145" t="s">
        <v>116</v>
      </c>
    </row>
    <row r="183" spans="2:51" s="13" customFormat="1" ht="12">
      <c r="B183" s="150"/>
      <c r="D183" s="140" t="s">
        <v>127</v>
      </c>
      <c r="E183" s="151" t="s">
        <v>19</v>
      </c>
      <c r="F183" s="152" t="s">
        <v>237</v>
      </c>
      <c r="H183" s="153">
        <v>0.28</v>
      </c>
      <c r="I183" s="154"/>
      <c r="L183" s="150"/>
      <c r="M183" s="155"/>
      <c r="T183" s="156"/>
      <c r="AT183" s="151" t="s">
        <v>127</v>
      </c>
      <c r="AU183" s="151" t="s">
        <v>81</v>
      </c>
      <c r="AV183" s="13" t="s">
        <v>81</v>
      </c>
      <c r="AW183" s="13" t="s">
        <v>32</v>
      </c>
      <c r="AX183" s="13" t="s">
        <v>71</v>
      </c>
      <c r="AY183" s="151" t="s">
        <v>116</v>
      </c>
    </row>
    <row r="184" spans="2:51" s="12" customFormat="1" ht="12">
      <c r="B184" s="144"/>
      <c r="D184" s="140" t="s">
        <v>127</v>
      </c>
      <c r="E184" s="145" t="s">
        <v>19</v>
      </c>
      <c r="F184" s="146" t="s">
        <v>238</v>
      </c>
      <c r="H184" s="145" t="s">
        <v>19</v>
      </c>
      <c r="I184" s="147"/>
      <c r="L184" s="144"/>
      <c r="M184" s="148"/>
      <c r="T184" s="149"/>
      <c r="AT184" s="145" t="s">
        <v>127</v>
      </c>
      <c r="AU184" s="145" t="s">
        <v>81</v>
      </c>
      <c r="AV184" s="12" t="s">
        <v>79</v>
      </c>
      <c r="AW184" s="12" t="s">
        <v>32</v>
      </c>
      <c r="AX184" s="12" t="s">
        <v>71</v>
      </c>
      <c r="AY184" s="145" t="s">
        <v>116</v>
      </c>
    </row>
    <row r="185" spans="2:51" s="13" customFormat="1" ht="12">
      <c r="B185" s="150"/>
      <c r="D185" s="140" t="s">
        <v>127</v>
      </c>
      <c r="E185" s="151" t="s">
        <v>19</v>
      </c>
      <c r="F185" s="152" t="s">
        <v>239</v>
      </c>
      <c r="H185" s="153">
        <v>3.375</v>
      </c>
      <c r="I185" s="154"/>
      <c r="L185" s="150"/>
      <c r="M185" s="155"/>
      <c r="T185" s="156"/>
      <c r="AT185" s="151" t="s">
        <v>127</v>
      </c>
      <c r="AU185" s="151" t="s">
        <v>81</v>
      </c>
      <c r="AV185" s="13" t="s">
        <v>81</v>
      </c>
      <c r="AW185" s="13" t="s">
        <v>32</v>
      </c>
      <c r="AX185" s="13" t="s">
        <v>71</v>
      </c>
      <c r="AY185" s="151" t="s">
        <v>116</v>
      </c>
    </row>
    <row r="186" spans="2:51" s="14" customFormat="1" ht="12">
      <c r="B186" s="157"/>
      <c r="D186" s="140" t="s">
        <v>127</v>
      </c>
      <c r="E186" s="158" t="s">
        <v>19</v>
      </c>
      <c r="F186" s="159" t="s">
        <v>130</v>
      </c>
      <c r="H186" s="160">
        <v>3.6550000000000002</v>
      </c>
      <c r="I186" s="161"/>
      <c r="L186" s="157"/>
      <c r="M186" s="162"/>
      <c r="T186" s="163"/>
      <c r="AT186" s="158" t="s">
        <v>127</v>
      </c>
      <c r="AU186" s="158" t="s">
        <v>81</v>
      </c>
      <c r="AV186" s="14" t="s">
        <v>123</v>
      </c>
      <c r="AW186" s="14" t="s">
        <v>32</v>
      </c>
      <c r="AX186" s="14" t="s">
        <v>79</v>
      </c>
      <c r="AY186" s="158" t="s">
        <v>116</v>
      </c>
    </row>
    <row r="187" spans="2:65" s="1" customFormat="1" ht="24.2" customHeight="1">
      <c r="B187" s="32"/>
      <c r="C187" s="127" t="s">
        <v>7</v>
      </c>
      <c r="D187" s="127" t="s">
        <v>118</v>
      </c>
      <c r="E187" s="128" t="s">
        <v>240</v>
      </c>
      <c r="F187" s="129" t="s">
        <v>241</v>
      </c>
      <c r="G187" s="130" t="s">
        <v>133</v>
      </c>
      <c r="H187" s="131">
        <v>70</v>
      </c>
      <c r="I187" s="132"/>
      <c r="J187" s="133">
        <f>ROUND(I187*H187,2)</f>
        <v>0</v>
      </c>
      <c r="K187" s="129" t="s">
        <v>122</v>
      </c>
      <c r="L187" s="32"/>
      <c r="M187" s="134" t="s">
        <v>19</v>
      </c>
      <c r="N187" s="135" t="s">
        <v>42</v>
      </c>
      <c r="P187" s="136">
        <f>O187*H187</f>
        <v>0</v>
      </c>
      <c r="Q187" s="136">
        <v>0.001</v>
      </c>
      <c r="R187" s="136">
        <f>Q187*H187</f>
        <v>0.07</v>
      </c>
      <c r="S187" s="136">
        <v>0</v>
      </c>
      <c r="T187" s="137">
        <f>S187*H187</f>
        <v>0</v>
      </c>
      <c r="AR187" s="138" t="s">
        <v>123</v>
      </c>
      <c r="AT187" s="138" t="s">
        <v>118</v>
      </c>
      <c r="AU187" s="138" t="s">
        <v>81</v>
      </c>
      <c r="AY187" s="17" t="s">
        <v>116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7" t="s">
        <v>79</v>
      </c>
      <c r="BK187" s="139">
        <f>ROUND(I187*H187,2)</f>
        <v>0</v>
      </c>
      <c r="BL187" s="17" t="s">
        <v>123</v>
      </c>
      <c r="BM187" s="138" t="s">
        <v>242</v>
      </c>
    </row>
    <row r="188" spans="2:47" s="1" customFormat="1" ht="29.25">
      <c r="B188" s="32"/>
      <c r="D188" s="140" t="s">
        <v>125</v>
      </c>
      <c r="F188" s="141" t="s">
        <v>243</v>
      </c>
      <c r="I188" s="142"/>
      <c r="L188" s="32"/>
      <c r="M188" s="143"/>
      <c r="T188" s="51"/>
      <c r="AT188" s="17" t="s">
        <v>125</v>
      </c>
      <c r="AU188" s="17" t="s">
        <v>81</v>
      </c>
    </row>
    <row r="189" spans="2:51" s="12" customFormat="1" ht="12">
      <c r="B189" s="144"/>
      <c r="D189" s="140" t="s">
        <v>127</v>
      </c>
      <c r="E189" s="145" t="s">
        <v>19</v>
      </c>
      <c r="F189" s="146" t="s">
        <v>136</v>
      </c>
      <c r="H189" s="145" t="s">
        <v>19</v>
      </c>
      <c r="I189" s="147"/>
      <c r="L189" s="144"/>
      <c r="M189" s="148"/>
      <c r="T189" s="149"/>
      <c r="AT189" s="145" t="s">
        <v>127</v>
      </c>
      <c r="AU189" s="145" t="s">
        <v>81</v>
      </c>
      <c r="AV189" s="12" t="s">
        <v>79</v>
      </c>
      <c r="AW189" s="12" t="s">
        <v>32</v>
      </c>
      <c r="AX189" s="12" t="s">
        <v>71</v>
      </c>
      <c r="AY189" s="145" t="s">
        <v>116</v>
      </c>
    </row>
    <row r="190" spans="2:51" s="12" customFormat="1" ht="12">
      <c r="B190" s="144"/>
      <c r="D190" s="140" t="s">
        <v>127</v>
      </c>
      <c r="E190" s="145" t="s">
        <v>19</v>
      </c>
      <c r="F190" s="146" t="s">
        <v>244</v>
      </c>
      <c r="H190" s="145" t="s">
        <v>19</v>
      </c>
      <c r="I190" s="147"/>
      <c r="L190" s="144"/>
      <c r="M190" s="148"/>
      <c r="T190" s="149"/>
      <c r="AT190" s="145" t="s">
        <v>127</v>
      </c>
      <c r="AU190" s="145" t="s">
        <v>81</v>
      </c>
      <c r="AV190" s="12" t="s">
        <v>79</v>
      </c>
      <c r="AW190" s="12" t="s">
        <v>32</v>
      </c>
      <c r="AX190" s="12" t="s">
        <v>71</v>
      </c>
      <c r="AY190" s="145" t="s">
        <v>116</v>
      </c>
    </row>
    <row r="191" spans="2:51" s="13" customFormat="1" ht="12">
      <c r="B191" s="150"/>
      <c r="D191" s="140" t="s">
        <v>127</v>
      </c>
      <c r="E191" s="151" t="s">
        <v>19</v>
      </c>
      <c r="F191" s="152" t="s">
        <v>137</v>
      </c>
      <c r="H191" s="153">
        <v>70</v>
      </c>
      <c r="I191" s="154"/>
      <c r="L191" s="150"/>
      <c r="M191" s="155"/>
      <c r="T191" s="156"/>
      <c r="AT191" s="151" t="s">
        <v>127</v>
      </c>
      <c r="AU191" s="151" t="s">
        <v>81</v>
      </c>
      <c r="AV191" s="13" t="s">
        <v>81</v>
      </c>
      <c r="AW191" s="13" t="s">
        <v>32</v>
      </c>
      <c r="AX191" s="13" t="s">
        <v>71</v>
      </c>
      <c r="AY191" s="151" t="s">
        <v>116</v>
      </c>
    </row>
    <row r="192" spans="2:51" s="14" customFormat="1" ht="12">
      <c r="B192" s="157"/>
      <c r="D192" s="140" t="s">
        <v>127</v>
      </c>
      <c r="E192" s="158" t="s">
        <v>19</v>
      </c>
      <c r="F192" s="159" t="s">
        <v>130</v>
      </c>
      <c r="H192" s="160">
        <v>70</v>
      </c>
      <c r="I192" s="161"/>
      <c r="L192" s="157"/>
      <c r="M192" s="162"/>
      <c r="T192" s="163"/>
      <c r="AT192" s="158" t="s">
        <v>127</v>
      </c>
      <c r="AU192" s="158" t="s">
        <v>81</v>
      </c>
      <c r="AV192" s="14" t="s">
        <v>123</v>
      </c>
      <c r="AW192" s="14" t="s">
        <v>32</v>
      </c>
      <c r="AX192" s="14" t="s">
        <v>79</v>
      </c>
      <c r="AY192" s="158" t="s">
        <v>116</v>
      </c>
    </row>
    <row r="193" spans="2:65" s="1" customFormat="1" ht="24.2" customHeight="1">
      <c r="B193" s="32"/>
      <c r="C193" s="127" t="s">
        <v>245</v>
      </c>
      <c r="D193" s="127" t="s">
        <v>118</v>
      </c>
      <c r="E193" s="128" t="s">
        <v>246</v>
      </c>
      <c r="F193" s="129" t="s">
        <v>247</v>
      </c>
      <c r="G193" s="130" t="s">
        <v>133</v>
      </c>
      <c r="H193" s="131">
        <v>20</v>
      </c>
      <c r="I193" s="132"/>
      <c r="J193" s="133">
        <f>ROUND(I193*H193,2)</f>
        <v>0</v>
      </c>
      <c r="K193" s="129" t="s">
        <v>122</v>
      </c>
      <c r="L193" s="32"/>
      <c r="M193" s="134" t="s">
        <v>19</v>
      </c>
      <c r="N193" s="135" t="s">
        <v>42</v>
      </c>
      <c r="P193" s="136">
        <f>O193*H193</f>
        <v>0</v>
      </c>
      <c r="Q193" s="136">
        <v>0.00152</v>
      </c>
      <c r="R193" s="136">
        <f>Q193*H193</f>
        <v>0.030400000000000003</v>
      </c>
      <c r="S193" s="136">
        <v>0</v>
      </c>
      <c r="T193" s="137">
        <f>S193*H193</f>
        <v>0</v>
      </c>
      <c r="AR193" s="138" t="s">
        <v>123</v>
      </c>
      <c r="AT193" s="138" t="s">
        <v>118</v>
      </c>
      <c r="AU193" s="138" t="s">
        <v>81</v>
      </c>
      <c r="AY193" s="17" t="s">
        <v>116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7" t="s">
        <v>79</v>
      </c>
      <c r="BK193" s="139">
        <f>ROUND(I193*H193,2)</f>
        <v>0</v>
      </c>
      <c r="BL193" s="17" t="s">
        <v>123</v>
      </c>
      <c r="BM193" s="138" t="s">
        <v>248</v>
      </c>
    </row>
    <row r="194" spans="2:47" s="1" customFormat="1" ht="29.25">
      <c r="B194" s="32"/>
      <c r="D194" s="140" t="s">
        <v>125</v>
      </c>
      <c r="F194" s="141" t="s">
        <v>249</v>
      </c>
      <c r="I194" s="142"/>
      <c r="L194" s="32"/>
      <c r="M194" s="143"/>
      <c r="T194" s="51"/>
      <c r="AT194" s="17" t="s">
        <v>125</v>
      </c>
      <c r="AU194" s="17" t="s">
        <v>81</v>
      </c>
    </row>
    <row r="195" spans="2:51" s="12" customFormat="1" ht="12">
      <c r="B195" s="144"/>
      <c r="D195" s="140" t="s">
        <v>127</v>
      </c>
      <c r="E195" s="145" t="s">
        <v>19</v>
      </c>
      <c r="F195" s="146" t="s">
        <v>250</v>
      </c>
      <c r="H195" s="145" t="s">
        <v>19</v>
      </c>
      <c r="I195" s="147"/>
      <c r="L195" s="144"/>
      <c r="M195" s="148"/>
      <c r="T195" s="149"/>
      <c r="AT195" s="145" t="s">
        <v>127</v>
      </c>
      <c r="AU195" s="145" t="s">
        <v>81</v>
      </c>
      <c r="AV195" s="12" t="s">
        <v>79</v>
      </c>
      <c r="AW195" s="12" t="s">
        <v>32</v>
      </c>
      <c r="AX195" s="12" t="s">
        <v>71</v>
      </c>
      <c r="AY195" s="145" t="s">
        <v>116</v>
      </c>
    </row>
    <row r="196" spans="2:51" s="12" customFormat="1" ht="12">
      <c r="B196" s="144"/>
      <c r="D196" s="140" t="s">
        <v>127</v>
      </c>
      <c r="E196" s="145" t="s">
        <v>19</v>
      </c>
      <c r="F196" s="146" t="s">
        <v>251</v>
      </c>
      <c r="H196" s="145" t="s">
        <v>19</v>
      </c>
      <c r="I196" s="147"/>
      <c r="L196" s="144"/>
      <c r="M196" s="148"/>
      <c r="T196" s="149"/>
      <c r="AT196" s="145" t="s">
        <v>127</v>
      </c>
      <c r="AU196" s="145" t="s">
        <v>81</v>
      </c>
      <c r="AV196" s="12" t="s">
        <v>79</v>
      </c>
      <c r="AW196" s="12" t="s">
        <v>32</v>
      </c>
      <c r="AX196" s="12" t="s">
        <v>71</v>
      </c>
      <c r="AY196" s="145" t="s">
        <v>116</v>
      </c>
    </row>
    <row r="197" spans="2:51" s="13" customFormat="1" ht="12">
      <c r="B197" s="150"/>
      <c r="D197" s="140" t="s">
        <v>127</v>
      </c>
      <c r="E197" s="151" t="s">
        <v>19</v>
      </c>
      <c r="F197" s="152" t="s">
        <v>252</v>
      </c>
      <c r="H197" s="153">
        <v>20</v>
      </c>
      <c r="I197" s="154"/>
      <c r="L197" s="150"/>
      <c r="M197" s="155"/>
      <c r="T197" s="156"/>
      <c r="AT197" s="151" t="s">
        <v>127</v>
      </c>
      <c r="AU197" s="151" t="s">
        <v>81</v>
      </c>
      <c r="AV197" s="13" t="s">
        <v>81</v>
      </c>
      <c r="AW197" s="13" t="s">
        <v>32</v>
      </c>
      <c r="AX197" s="13" t="s">
        <v>71</v>
      </c>
      <c r="AY197" s="151" t="s">
        <v>116</v>
      </c>
    </row>
    <row r="198" spans="2:51" s="14" customFormat="1" ht="12">
      <c r="B198" s="157"/>
      <c r="D198" s="140" t="s">
        <v>127</v>
      </c>
      <c r="E198" s="158" t="s">
        <v>19</v>
      </c>
      <c r="F198" s="159" t="s">
        <v>130</v>
      </c>
      <c r="H198" s="160">
        <v>20</v>
      </c>
      <c r="I198" s="161"/>
      <c r="L198" s="157"/>
      <c r="M198" s="162"/>
      <c r="T198" s="163"/>
      <c r="AT198" s="158" t="s">
        <v>127</v>
      </c>
      <c r="AU198" s="158" t="s">
        <v>81</v>
      </c>
      <c r="AV198" s="14" t="s">
        <v>123</v>
      </c>
      <c r="AW198" s="14" t="s">
        <v>32</v>
      </c>
      <c r="AX198" s="14" t="s">
        <v>79</v>
      </c>
      <c r="AY198" s="158" t="s">
        <v>116</v>
      </c>
    </row>
    <row r="199" spans="2:65" s="1" customFormat="1" ht="24.2" customHeight="1">
      <c r="B199" s="32"/>
      <c r="C199" s="127" t="s">
        <v>253</v>
      </c>
      <c r="D199" s="127" t="s">
        <v>118</v>
      </c>
      <c r="E199" s="128" t="s">
        <v>254</v>
      </c>
      <c r="F199" s="129" t="s">
        <v>255</v>
      </c>
      <c r="G199" s="130" t="s">
        <v>133</v>
      </c>
      <c r="H199" s="131">
        <v>45</v>
      </c>
      <c r="I199" s="132"/>
      <c r="J199" s="133">
        <f>ROUND(I199*H199,2)</f>
        <v>0</v>
      </c>
      <c r="K199" s="129" t="s">
        <v>122</v>
      </c>
      <c r="L199" s="32"/>
      <c r="M199" s="134" t="s">
        <v>19</v>
      </c>
      <c r="N199" s="135" t="s">
        <v>42</v>
      </c>
      <c r="P199" s="136">
        <f>O199*H199</f>
        <v>0</v>
      </c>
      <c r="Q199" s="136">
        <v>0.00253</v>
      </c>
      <c r="R199" s="136">
        <f>Q199*H199</f>
        <v>0.11385</v>
      </c>
      <c r="S199" s="136">
        <v>0</v>
      </c>
      <c r="T199" s="137">
        <f>S199*H199</f>
        <v>0</v>
      </c>
      <c r="AR199" s="138" t="s">
        <v>123</v>
      </c>
      <c r="AT199" s="138" t="s">
        <v>118</v>
      </c>
      <c r="AU199" s="138" t="s">
        <v>81</v>
      </c>
      <c r="AY199" s="17" t="s">
        <v>116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7" t="s">
        <v>79</v>
      </c>
      <c r="BK199" s="139">
        <f>ROUND(I199*H199,2)</f>
        <v>0</v>
      </c>
      <c r="BL199" s="17" t="s">
        <v>123</v>
      </c>
      <c r="BM199" s="138" t="s">
        <v>256</v>
      </c>
    </row>
    <row r="200" spans="2:47" s="1" customFormat="1" ht="29.25">
      <c r="B200" s="32"/>
      <c r="D200" s="140" t="s">
        <v>125</v>
      </c>
      <c r="F200" s="141" t="s">
        <v>257</v>
      </c>
      <c r="I200" s="142"/>
      <c r="L200" s="32"/>
      <c r="M200" s="143"/>
      <c r="T200" s="51"/>
      <c r="AT200" s="17" t="s">
        <v>125</v>
      </c>
      <c r="AU200" s="17" t="s">
        <v>81</v>
      </c>
    </row>
    <row r="201" spans="2:51" s="12" customFormat="1" ht="12">
      <c r="B201" s="144"/>
      <c r="D201" s="140" t="s">
        <v>127</v>
      </c>
      <c r="E201" s="145" t="s">
        <v>19</v>
      </c>
      <c r="F201" s="146" t="s">
        <v>136</v>
      </c>
      <c r="H201" s="145" t="s">
        <v>19</v>
      </c>
      <c r="I201" s="147"/>
      <c r="L201" s="144"/>
      <c r="M201" s="148"/>
      <c r="T201" s="149"/>
      <c r="AT201" s="145" t="s">
        <v>127</v>
      </c>
      <c r="AU201" s="145" t="s">
        <v>81</v>
      </c>
      <c r="AV201" s="12" t="s">
        <v>79</v>
      </c>
      <c r="AW201" s="12" t="s">
        <v>32</v>
      </c>
      <c r="AX201" s="12" t="s">
        <v>71</v>
      </c>
      <c r="AY201" s="145" t="s">
        <v>116</v>
      </c>
    </row>
    <row r="202" spans="2:51" s="12" customFormat="1" ht="12">
      <c r="B202" s="144"/>
      <c r="D202" s="140" t="s">
        <v>127</v>
      </c>
      <c r="E202" s="145" t="s">
        <v>19</v>
      </c>
      <c r="F202" s="146" t="s">
        <v>258</v>
      </c>
      <c r="H202" s="145" t="s">
        <v>19</v>
      </c>
      <c r="I202" s="147"/>
      <c r="L202" s="144"/>
      <c r="M202" s="148"/>
      <c r="T202" s="149"/>
      <c r="AT202" s="145" t="s">
        <v>127</v>
      </c>
      <c r="AU202" s="145" t="s">
        <v>81</v>
      </c>
      <c r="AV202" s="12" t="s">
        <v>79</v>
      </c>
      <c r="AW202" s="12" t="s">
        <v>32</v>
      </c>
      <c r="AX202" s="12" t="s">
        <v>71</v>
      </c>
      <c r="AY202" s="145" t="s">
        <v>116</v>
      </c>
    </row>
    <row r="203" spans="2:51" s="13" customFormat="1" ht="12">
      <c r="B203" s="150"/>
      <c r="D203" s="140" t="s">
        <v>127</v>
      </c>
      <c r="E203" s="151" t="s">
        <v>19</v>
      </c>
      <c r="F203" s="152" t="s">
        <v>259</v>
      </c>
      <c r="H203" s="153">
        <v>45</v>
      </c>
      <c r="I203" s="154"/>
      <c r="L203" s="150"/>
      <c r="M203" s="155"/>
      <c r="T203" s="156"/>
      <c r="AT203" s="151" t="s">
        <v>127</v>
      </c>
      <c r="AU203" s="151" t="s">
        <v>81</v>
      </c>
      <c r="AV203" s="13" t="s">
        <v>81</v>
      </c>
      <c r="AW203" s="13" t="s">
        <v>32</v>
      </c>
      <c r="AX203" s="13" t="s">
        <v>71</v>
      </c>
      <c r="AY203" s="151" t="s">
        <v>116</v>
      </c>
    </row>
    <row r="204" spans="2:51" s="14" customFormat="1" ht="12">
      <c r="B204" s="157"/>
      <c r="D204" s="140" t="s">
        <v>127</v>
      </c>
      <c r="E204" s="158" t="s">
        <v>19</v>
      </c>
      <c r="F204" s="159" t="s">
        <v>130</v>
      </c>
      <c r="H204" s="160">
        <v>45</v>
      </c>
      <c r="I204" s="161"/>
      <c r="L204" s="157"/>
      <c r="M204" s="162"/>
      <c r="T204" s="163"/>
      <c r="AT204" s="158" t="s">
        <v>127</v>
      </c>
      <c r="AU204" s="158" t="s">
        <v>81</v>
      </c>
      <c r="AV204" s="14" t="s">
        <v>123</v>
      </c>
      <c r="AW204" s="14" t="s">
        <v>32</v>
      </c>
      <c r="AX204" s="14" t="s">
        <v>79</v>
      </c>
      <c r="AY204" s="158" t="s">
        <v>116</v>
      </c>
    </row>
    <row r="205" spans="2:63" s="11" customFormat="1" ht="22.9" customHeight="1">
      <c r="B205" s="115"/>
      <c r="D205" s="116" t="s">
        <v>70</v>
      </c>
      <c r="E205" s="125" t="s">
        <v>138</v>
      </c>
      <c r="F205" s="125" t="s">
        <v>260</v>
      </c>
      <c r="I205" s="118"/>
      <c r="J205" s="126">
        <f>BK205</f>
        <v>0</v>
      </c>
      <c r="L205" s="115"/>
      <c r="M205" s="120"/>
      <c r="P205" s="121">
        <f>SUM(P206:P228)</f>
        <v>0</v>
      </c>
      <c r="R205" s="121">
        <f>SUM(R206:R228)</f>
        <v>50.27388462</v>
      </c>
      <c r="T205" s="122">
        <f>SUM(T206:T228)</f>
        <v>0</v>
      </c>
      <c r="AR205" s="116" t="s">
        <v>79</v>
      </c>
      <c r="AT205" s="123" t="s">
        <v>70</v>
      </c>
      <c r="AU205" s="123" t="s">
        <v>79</v>
      </c>
      <c r="AY205" s="116" t="s">
        <v>116</v>
      </c>
      <c r="BK205" s="124">
        <f>SUM(BK206:BK228)</f>
        <v>0</v>
      </c>
    </row>
    <row r="206" spans="2:65" s="1" customFormat="1" ht="14.45" customHeight="1">
      <c r="B206" s="32"/>
      <c r="C206" s="127" t="s">
        <v>261</v>
      </c>
      <c r="D206" s="127" t="s">
        <v>118</v>
      </c>
      <c r="E206" s="128" t="s">
        <v>262</v>
      </c>
      <c r="F206" s="129" t="s">
        <v>263</v>
      </c>
      <c r="G206" s="130" t="s">
        <v>264</v>
      </c>
      <c r="H206" s="131">
        <v>19.349</v>
      </c>
      <c r="I206" s="132"/>
      <c r="J206" s="133">
        <f>ROUND(I206*H206,2)</f>
        <v>0</v>
      </c>
      <c r="K206" s="129" t="s">
        <v>122</v>
      </c>
      <c r="L206" s="32"/>
      <c r="M206" s="134" t="s">
        <v>19</v>
      </c>
      <c r="N206" s="135" t="s">
        <v>42</v>
      </c>
      <c r="P206" s="136">
        <f>O206*H206</f>
        <v>0</v>
      </c>
      <c r="Q206" s="136">
        <v>2.47057</v>
      </c>
      <c r="R206" s="136">
        <f>Q206*H206</f>
        <v>47.80305893</v>
      </c>
      <c r="S206" s="136">
        <v>0</v>
      </c>
      <c r="T206" s="137">
        <f>S206*H206</f>
        <v>0</v>
      </c>
      <c r="AR206" s="138" t="s">
        <v>123</v>
      </c>
      <c r="AT206" s="138" t="s">
        <v>118</v>
      </c>
      <c r="AU206" s="138" t="s">
        <v>81</v>
      </c>
      <c r="AY206" s="17" t="s">
        <v>116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7" t="s">
        <v>79</v>
      </c>
      <c r="BK206" s="139">
        <f>ROUND(I206*H206,2)</f>
        <v>0</v>
      </c>
      <c r="BL206" s="17" t="s">
        <v>123</v>
      </c>
      <c r="BM206" s="138" t="s">
        <v>265</v>
      </c>
    </row>
    <row r="207" spans="2:47" s="1" customFormat="1" ht="12">
      <c r="B207" s="32"/>
      <c r="D207" s="140" t="s">
        <v>125</v>
      </c>
      <c r="F207" s="141" t="s">
        <v>266</v>
      </c>
      <c r="I207" s="142"/>
      <c r="L207" s="32"/>
      <c r="M207" s="143"/>
      <c r="T207" s="51"/>
      <c r="AT207" s="17" t="s">
        <v>125</v>
      </c>
      <c r="AU207" s="17" t="s">
        <v>81</v>
      </c>
    </row>
    <row r="208" spans="2:51" s="12" customFormat="1" ht="12">
      <c r="B208" s="144"/>
      <c r="D208" s="140" t="s">
        <v>127</v>
      </c>
      <c r="E208" s="145" t="s">
        <v>19</v>
      </c>
      <c r="F208" s="146" t="s">
        <v>267</v>
      </c>
      <c r="H208" s="145" t="s">
        <v>19</v>
      </c>
      <c r="I208" s="147"/>
      <c r="L208" s="144"/>
      <c r="M208" s="148"/>
      <c r="T208" s="149"/>
      <c r="AT208" s="145" t="s">
        <v>127</v>
      </c>
      <c r="AU208" s="145" t="s">
        <v>81</v>
      </c>
      <c r="AV208" s="12" t="s">
        <v>79</v>
      </c>
      <c r="AW208" s="12" t="s">
        <v>32</v>
      </c>
      <c r="AX208" s="12" t="s">
        <v>71</v>
      </c>
      <c r="AY208" s="145" t="s">
        <v>116</v>
      </c>
    </row>
    <row r="209" spans="2:51" s="13" customFormat="1" ht="12">
      <c r="B209" s="150"/>
      <c r="D209" s="140" t="s">
        <v>127</v>
      </c>
      <c r="E209" s="151" t="s">
        <v>19</v>
      </c>
      <c r="F209" s="152" t="s">
        <v>268</v>
      </c>
      <c r="H209" s="153">
        <v>19.349</v>
      </c>
      <c r="I209" s="154"/>
      <c r="L209" s="150"/>
      <c r="M209" s="155"/>
      <c r="T209" s="156"/>
      <c r="AT209" s="151" t="s">
        <v>127</v>
      </c>
      <c r="AU209" s="151" t="s">
        <v>81</v>
      </c>
      <c r="AV209" s="13" t="s">
        <v>81</v>
      </c>
      <c r="AW209" s="13" t="s">
        <v>32</v>
      </c>
      <c r="AX209" s="13" t="s">
        <v>71</v>
      </c>
      <c r="AY209" s="151" t="s">
        <v>116</v>
      </c>
    </row>
    <row r="210" spans="2:51" s="14" customFormat="1" ht="12">
      <c r="B210" s="157"/>
      <c r="D210" s="140" t="s">
        <v>127</v>
      </c>
      <c r="E210" s="158" t="s">
        <v>19</v>
      </c>
      <c r="F210" s="159" t="s">
        <v>130</v>
      </c>
      <c r="H210" s="160">
        <v>19.349</v>
      </c>
      <c r="I210" s="161"/>
      <c r="L210" s="157"/>
      <c r="M210" s="162"/>
      <c r="T210" s="163"/>
      <c r="AT210" s="158" t="s">
        <v>127</v>
      </c>
      <c r="AU210" s="158" t="s">
        <v>81</v>
      </c>
      <c r="AV210" s="14" t="s">
        <v>123</v>
      </c>
      <c r="AW210" s="14" t="s">
        <v>32</v>
      </c>
      <c r="AX210" s="14" t="s">
        <v>79</v>
      </c>
      <c r="AY210" s="158" t="s">
        <v>116</v>
      </c>
    </row>
    <row r="211" spans="2:65" s="1" customFormat="1" ht="24.2" customHeight="1">
      <c r="B211" s="32"/>
      <c r="C211" s="127" t="s">
        <v>269</v>
      </c>
      <c r="D211" s="127" t="s">
        <v>118</v>
      </c>
      <c r="E211" s="128" t="s">
        <v>270</v>
      </c>
      <c r="F211" s="129" t="s">
        <v>271</v>
      </c>
      <c r="G211" s="130" t="s">
        <v>121</v>
      </c>
      <c r="H211" s="131">
        <v>63.659</v>
      </c>
      <c r="I211" s="132"/>
      <c r="J211" s="133">
        <f>ROUND(I211*H211,2)</f>
        <v>0</v>
      </c>
      <c r="K211" s="129" t="s">
        <v>122</v>
      </c>
      <c r="L211" s="32"/>
      <c r="M211" s="134" t="s">
        <v>19</v>
      </c>
      <c r="N211" s="135" t="s">
        <v>42</v>
      </c>
      <c r="P211" s="136">
        <f>O211*H211</f>
        <v>0</v>
      </c>
      <c r="Q211" s="136">
        <v>0.02519</v>
      </c>
      <c r="R211" s="136">
        <f>Q211*H211</f>
        <v>1.60357021</v>
      </c>
      <c r="S211" s="136">
        <v>0</v>
      </c>
      <c r="T211" s="137">
        <f>S211*H211</f>
        <v>0</v>
      </c>
      <c r="AR211" s="138" t="s">
        <v>123</v>
      </c>
      <c r="AT211" s="138" t="s">
        <v>118</v>
      </c>
      <c r="AU211" s="138" t="s">
        <v>81</v>
      </c>
      <c r="AY211" s="17" t="s">
        <v>116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17" t="s">
        <v>79</v>
      </c>
      <c r="BK211" s="139">
        <f>ROUND(I211*H211,2)</f>
        <v>0</v>
      </c>
      <c r="BL211" s="17" t="s">
        <v>123</v>
      </c>
      <c r="BM211" s="138" t="s">
        <v>272</v>
      </c>
    </row>
    <row r="212" spans="2:47" s="1" customFormat="1" ht="19.5">
      <c r="B212" s="32"/>
      <c r="D212" s="140" t="s">
        <v>125</v>
      </c>
      <c r="F212" s="141" t="s">
        <v>273</v>
      </c>
      <c r="I212" s="142"/>
      <c r="L212" s="32"/>
      <c r="M212" s="143"/>
      <c r="T212" s="51"/>
      <c r="AT212" s="17" t="s">
        <v>125</v>
      </c>
      <c r="AU212" s="17" t="s">
        <v>81</v>
      </c>
    </row>
    <row r="213" spans="2:51" s="12" customFormat="1" ht="12">
      <c r="B213" s="144"/>
      <c r="D213" s="140" t="s">
        <v>127</v>
      </c>
      <c r="E213" s="145" t="s">
        <v>19</v>
      </c>
      <c r="F213" s="146" t="s">
        <v>267</v>
      </c>
      <c r="H213" s="145" t="s">
        <v>19</v>
      </c>
      <c r="I213" s="147"/>
      <c r="L213" s="144"/>
      <c r="M213" s="148"/>
      <c r="T213" s="149"/>
      <c r="AT213" s="145" t="s">
        <v>127</v>
      </c>
      <c r="AU213" s="145" t="s">
        <v>81</v>
      </c>
      <c r="AV213" s="12" t="s">
        <v>79</v>
      </c>
      <c r="AW213" s="12" t="s">
        <v>32</v>
      </c>
      <c r="AX213" s="12" t="s">
        <v>71</v>
      </c>
      <c r="AY213" s="145" t="s">
        <v>116</v>
      </c>
    </row>
    <row r="214" spans="2:51" s="13" customFormat="1" ht="12">
      <c r="B214" s="150"/>
      <c r="D214" s="140" t="s">
        <v>127</v>
      </c>
      <c r="E214" s="151" t="s">
        <v>19</v>
      </c>
      <c r="F214" s="152" t="s">
        <v>274</v>
      </c>
      <c r="H214" s="153">
        <v>26.829</v>
      </c>
      <c r="I214" s="154"/>
      <c r="L214" s="150"/>
      <c r="M214" s="155"/>
      <c r="T214" s="156"/>
      <c r="AT214" s="151" t="s">
        <v>127</v>
      </c>
      <c r="AU214" s="151" t="s">
        <v>81</v>
      </c>
      <c r="AV214" s="13" t="s">
        <v>81</v>
      </c>
      <c r="AW214" s="13" t="s">
        <v>32</v>
      </c>
      <c r="AX214" s="13" t="s">
        <v>71</v>
      </c>
      <c r="AY214" s="151" t="s">
        <v>116</v>
      </c>
    </row>
    <row r="215" spans="2:51" s="13" customFormat="1" ht="12">
      <c r="B215" s="150"/>
      <c r="D215" s="140" t="s">
        <v>127</v>
      </c>
      <c r="E215" s="151" t="s">
        <v>19</v>
      </c>
      <c r="F215" s="152" t="s">
        <v>275</v>
      </c>
      <c r="H215" s="153">
        <v>28.455</v>
      </c>
      <c r="I215" s="154"/>
      <c r="L215" s="150"/>
      <c r="M215" s="155"/>
      <c r="T215" s="156"/>
      <c r="AT215" s="151" t="s">
        <v>127</v>
      </c>
      <c r="AU215" s="151" t="s">
        <v>81</v>
      </c>
      <c r="AV215" s="13" t="s">
        <v>81</v>
      </c>
      <c r="AW215" s="13" t="s">
        <v>32</v>
      </c>
      <c r="AX215" s="13" t="s">
        <v>71</v>
      </c>
      <c r="AY215" s="151" t="s">
        <v>116</v>
      </c>
    </row>
    <row r="216" spans="2:51" s="13" customFormat="1" ht="12">
      <c r="B216" s="150"/>
      <c r="D216" s="140" t="s">
        <v>127</v>
      </c>
      <c r="E216" s="151" t="s">
        <v>19</v>
      </c>
      <c r="F216" s="152" t="s">
        <v>276</v>
      </c>
      <c r="H216" s="153">
        <v>8.13</v>
      </c>
      <c r="I216" s="154"/>
      <c r="L216" s="150"/>
      <c r="M216" s="155"/>
      <c r="T216" s="156"/>
      <c r="AT216" s="151" t="s">
        <v>127</v>
      </c>
      <c r="AU216" s="151" t="s">
        <v>81</v>
      </c>
      <c r="AV216" s="13" t="s">
        <v>81</v>
      </c>
      <c r="AW216" s="13" t="s">
        <v>32</v>
      </c>
      <c r="AX216" s="13" t="s">
        <v>71</v>
      </c>
      <c r="AY216" s="151" t="s">
        <v>116</v>
      </c>
    </row>
    <row r="217" spans="2:51" s="13" customFormat="1" ht="12">
      <c r="B217" s="150"/>
      <c r="D217" s="140" t="s">
        <v>127</v>
      </c>
      <c r="E217" s="151" t="s">
        <v>19</v>
      </c>
      <c r="F217" s="152" t="s">
        <v>277</v>
      </c>
      <c r="H217" s="153">
        <v>0.245</v>
      </c>
      <c r="I217" s="154"/>
      <c r="L217" s="150"/>
      <c r="M217" s="155"/>
      <c r="T217" s="156"/>
      <c r="AT217" s="151" t="s">
        <v>127</v>
      </c>
      <c r="AU217" s="151" t="s">
        <v>81</v>
      </c>
      <c r="AV217" s="13" t="s">
        <v>81</v>
      </c>
      <c r="AW217" s="13" t="s">
        <v>32</v>
      </c>
      <c r="AX217" s="13" t="s">
        <v>71</v>
      </c>
      <c r="AY217" s="151" t="s">
        <v>116</v>
      </c>
    </row>
    <row r="218" spans="2:51" s="14" customFormat="1" ht="12">
      <c r="B218" s="157"/>
      <c r="D218" s="140" t="s">
        <v>127</v>
      </c>
      <c r="E218" s="158" t="s">
        <v>19</v>
      </c>
      <c r="F218" s="159" t="s">
        <v>130</v>
      </c>
      <c r="H218" s="160">
        <v>63.659</v>
      </c>
      <c r="I218" s="161"/>
      <c r="L218" s="157"/>
      <c r="M218" s="162"/>
      <c r="T218" s="163"/>
      <c r="AT218" s="158" t="s">
        <v>127</v>
      </c>
      <c r="AU218" s="158" t="s">
        <v>81</v>
      </c>
      <c r="AV218" s="14" t="s">
        <v>123</v>
      </c>
      <c r="AW218" s="14" t="s">
        <v>32</v>
      </c>
      <c r="AX218" s="14" t="s">
        <v>79</v>
      </c>
      <c r="AY218" s="158" t="s">
        <v>116</v>
      </c>
    </row>
    <row r="219" spans="2:65" s="1" customFormat="1" ht="24.2" customHeight="1">
      <c r="B219" s="32"/>
      <c r="C219" s="127" t="s">
        <v>278</v>
      </c>
      <c r="D219" s="127" t="s">
        <v>118</v>
      </c>
      <c r="E219" s="128" t="s">
        <v>279</v>
      </c>
      <c r="F219" s="129" t="s">
        <v>280</v>
      </c>
      <c r="G219" s="130" t="s">
        <v>121</v>
      </c>
      <c r="H219" s="131">
        <v>63.659</v>
      </c>
      <c r="I219" s="132"/>
      <c r="J219" s="133">
        <f>ROUND(I219*H219,2)</f>
        <v>0</v>
      </c>
      <c r="K219" s="129" t="s">
        <v>122</v>
      </c>
      <c r="L219" s="32"/>
      <c r="M219" s="134" t="s">
        <v>19</v>
      </c>
      <c r="N219" s="135" t="s">
        <v>42</v>
      </c>
      <c r="P219" s="136">
        <f>O219*H219</f>
        <v>0</v>
      </c>
      <c r="Q219" s="136">
        <v>0</v>
      </c>
      <c r="R219" s="136">
        <f>Q219*H219</f>
        <v>0</v>
      </c>
      <c r="S219" s="136">
        <v>0</v>
      </c>
      <c r="T219" s="137">
        <f>S219*H219</f>
        <v>0</v>
      </c>
      <c r="AR219" s="138" t="s">
        <v>123</v>
      </c>
      <c r="AT219" s="138" t="s">
        <v>118</v>
      </c>
      <c r="AU219" s="138" t="s">
        <v>81</v>
      </c>
      <c r="AY219" s="17" t="s">
        <v>116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79</v>
      </c>
      <c r="BK219" s="139">
        <f>ROUND(I219*H219,2)</f>
        <v>0</v>
      </c>
      <c r="BL219" s="17" t="s">
        <v>123</v>
      </c>
      <c r="BM219" s="138" t="s">
        <v>281</v>
      </c>
    </row>
    <row r="220" spans="2:47" s="1" customFormat="1" ht="19.5">
      <c r="B220" s="32"/>
      <c r="D220" s="140" t="s">
        <v>125</v>
      </c>
      <c r="F220" s="141" t="s">
        <v>282</v>
      </c>
      <c r="I220" s="142"/>
      <c r="L220" s="32"/>
      <c r="M220" s="143"/>
      <c r="T220" s="51"/>
      <c r="AT220" s="17" t="s">
        <v>125</v>
      </c>
      <c r="AU220" s="17" t="s">
        <v>81</v>
      </c>
    </row>
    <row r="221" spans="2:65" s="1" customFormat="1" ht="24.2" customHeight="1">
      <c r="B221" s="32"/>
      <c r="C221" s="127" t="s">
        <v>283</v>
      </c>
      <c r="D221" s="127" t="s">
        <v>118</v>
      </c>
      <c r="E221" s="128" t="s">
        <v>284</v>
      </c>
      <c r="F221" s="129" t="s">
        <v>285</v>
      </c>
      <c r="G221" s="130" t="s">
        <v>180</v>
      </c>
      <c r="H221" s="131">
        <v>0.828</v>
      </c>
      <c r="I221" s="132"/>
      <c r="J221" s="133">
        <f>ROUND(I221*H221,2)</f>
        <v>0</v>
      </c>
      <c r="K221" s="129" t="s">
        <v>122</v>
      </c>
      <c r="L221" s="32"/>
      <c r="M221" s="134" t="s">
        <v>19</v>
      </c>
      <c r="N221" s="135" t="s">
        <v>42</v>
      </c>
      <c r="P221" s="136">
        <f>O221*H221</f>
        <v>0</v>
      </c>
      <c r="Q221" s="136">
        <v>1.04741</v>
      </c>
      <c r="R221" s="136">
        <f>Q221*H221</f>
        <v>0.86725548</v>
      </c>
      <c r="S221" s="136">
        <v>0</v>
      </c>
      <c r="T221" s="137">
        <f>S221*H221</f>
        <v>0</v>
      </c>
      <c r="AR221" s="138" t="s">
        <v>123</v>
      </c>
      <c r="AT221" s="138" t="s">
        <v>118</v>
      </c>
      <c r="AU221" s="138" t="s">
        <v>81</v>
      </c>
      <c r="AY221" s="17" t="s">
        <v>116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7" t="s">
        <v>79</v>
      </c>
      <c r="BK221" s="139">
        <f>ROUND(I221*H221,2)</f>
        <v>0</v>
      </c>
      <c r="BL221" s="17" t="s">
        <v>123</v>
      </c>
      <c r="BM221" s="138" t="s">
        <v>286</v>
      </c>
    </row>
    <row r="222" spans="2:47" s="1" customFormat="1" ht="12">
      <c r="B222" s="32"/>
      <c r="D222" s="140" t="s">
        <v>125</v>
      </c>
      <c r="F222" s="141" t="s">
        <v>287</v>
      </c>
      <c r="I222" s="142"/>
      <c r="L222" s="32"/>
      <c r="M222" s="143"/>
      <c r="T222" s="51"/>
      <c r="AT222" s="17" t="s">
        <v>125</v>
      </c>
      <c r="AU222" s="17" t="s">
        <v>81</v>
      </c>
    </row>
    <row r="223" spans="2:51" s="12" customFormat="1" ht="12">
      <c r="B223" s="144"/>
      <c r="D223" s="140" t="s">
        <v>127</v>
      </c>
      <c r="E223" s="145" t="s">
        <v>19</v>
      </c>
      <c r="F223" s="146" t="s">
        <v>288</v>
      </c>
      <c r="H223" s="145" t="s">
        <v>19</v>
      </c>
      <c r="I223" s="147"/>
      <c r="L223" s="144"/>
      <c r="M223" s="148"/>
      <c r="T223" s="149"/>
      <c r="AT223" s="145" t="s">
        <v>127</v>
      </c>
      <c r="AU223" s="145" t="s">
        <v>81</v>
      </c>
      <c r="AV223" s="12" t="s">
        <v>79</v>
      </c>
      <c r="AW223" s="12" t="s">
        <v>32</v>
      </c>
      <c r="AX223" s="12" t="s">
        <v>71</v>
      </c>
      <c r="AY223" s="145" t="s">
        <v>116</v>
      </c>
    </row>
    <row r="224" spans="2:51" s="13" customFormat="1" ht="12">
      <c r="B224" s="150"/>
      <c r="D224" s="140" t="s">
        <v>127</v>
      </c>
      <c r="E224" s="151" t="s">
        <v>19</v>
      </c>
      <c r="F224" s="152" t="s">
        <v>289</v>
      </c>
      <c r="H224" s="153">
        <v>0.131</v>
      </c>
      <c r="I224" s="154"/>
      <c r="L224" s="150"/>
      <c r="M224" s="155"/>
      <c r="T224" s="156"/>
      <c r="AT224" s="151" t="s">
        <v>127</v>
      </c>
      <c r="AU224" s="151" t="s">
        <v>81</v>
      </c>
      <c r="AV224" s="13" t="s">
        <v>81</v>
      </c>
      <c r="AW224" s="13" t="s">
        <v>32</v>
      </c>
      <c r="AX224" s="13" t="s">
        <v>71</v>
      </c>
      <c r="AY224" s="151" t="s">
        <v>116</v>
      </c>
    </row>
    <row r="225" spans="2:51" s="13" customFormat="1" ht="12">
      <c r="B225" s="150"/>
      <c r="D225" s="140" t="s">
        <v>127</v>
      </c>
      <c r="E225" s="151" t="s">
        <v>19</v>
      </c>
      <c r="F225" s="152" t="s">
        <v>290</v>
      </c>
      <c r="H225" s="153">
        <v>0.139</v>
      </c>
      <c r="I225" s="154"/>
      <c r="L225" s="150"/>
      <c r="M225" s="155"/>
      <c r="T225" s="156"/>
      <c r="AT225" s="151" t="s">
        <v>127</v>
      </c>
      <c r="AU225" s="151" t="s">
        <v>81</v>
      </c>
      <c r="AV225" s="13" t="s">
        <v>81</v>
      </c>
      <c r="AW225" s="13" t="s">
        <v>32</v>
      </c>
      <c r="AX225" s="13" t="s">
        <v>71</v>
      </c>
      <c r="AY225" s="151" t="s">
        <v>116</v>
      </c>
    </row>
    <row r="226" spans="2:51" s="13" customFormat="1" ht="12">
      <c r="B226" s="150"/>
      <c r="D226" s="140" t="s">
        <v>127</v>
      </c>
      <c r="E226" s="151" t="s">
        <v>19</v>
      </c>
      <c r="F226" s="152" t="s">
        <v>291</v>
      </c>
      <c r="H226" s="153">
        <v>0.556</v>
      </c>
      <c r="I226" s="154"/>
      <c r="L226" s="150"/>
      <c r="M226" s="155"/>
      <c r="T226" s="156"/>
      <c r="AT226" s="151" t="s">
        <v>127</v>
      </c>
      <c r="AU226" s="151" t="s">
        <v>81</v>
      </c>
      <c r="AV226" s="13" t="s">
        <v>81</v>
      </c>
      <c r="AW226" s="13" t="s">
        <v>32</v>
      </c>
      <c r="AX226" s="13" t="s">
        <v>71</v>
      </c>
      <c r="AY226" s="151" t="s">
        <v>116</v>
      </c>
    </row>
    <row r="227" spans="2:51" s="13" customFormat="1" ht="12">
      <c r="B227" s="150"/>
      <c r="D227" s="140" t="s">
        <v>127</v>
      </c>
      <c r="E227" s="151" t="s">
        <v>19</v>
      </c>
      <c r="F227" s="152" t="s">
        <v>292</v>
      </c>
      <c r="H227" s="153">
        <v>0.002</v>
      </c>
      <c r="I227" s="154"/>
      <c r="L227" s="150"/>
      <c r="M227" s="155"/>
      <c r="T227" s="156"/>
      <c r="AT227" s="151" t="s">
        <v>127</v>
      </c>
      <c r="AU227" s="151" t="s">
        <v>81</v>
      </c>
      <c r="AV227" s="13" t="s">
        <v>81</v>
      </c>
      <c r="AW227" s="13" t="s">
        <v>32</v>
      </c>
      <c r="AX227" s="13" t="s">
        <v>71</v>
      </c>
      <c r="AY227" s="151" t="s">
        <v>116</v>
      </c>
    </row>
    <row r="228" spans="2:51" s="14" customFormat="1" ht="12">
      <c r="B228" s="157"/>
      <c r="D228" s="140" t="s">
        <v>127</v>
      </c>
      <c r="E228" s="158" t="s">
        <v>19</v>
      </c>
      <c r="F228" s="159" t="s">
        <v>130</v>
      </c>
      <c r="H228" s="160">
        <v>0.828</v>
      </c>
      <c r="I228" s="161"/>
      <c r="L228" s="157"/>
      <c r="M228" s="162"/>
      <c r="T228" s="163"/>
      <c r="AT228" s="158" t="s">
        <v>127</v>
      </c>
      <c r="AU228" s="158" t="s">
        <v>81</v>
      </c>
      <c r="AV228" s="14" t="s">
        <v>123</v>
      </c>
      <c r="AW228" s="14" t="s">
        <v>32</v>
      </c>
      <c r="AX228" s="14" t="s">
        <v>79</v>
      </c>
      <c r="AY228" s="158" t="s">
        <v>116</v>
      </c>
    </row>
    <row r="229" spans="2:63" s="11" customFormat="1" ht="22.9" customHeight="1">
      <c r="B229" s="115"/>
      <c r="D229" s="116" t="s">
        <v>70</v>
      </c>
      <c r="E229" s="125" t="s">
        <v>167</v>
      </c>
      <c r="F229" s="125" t="s">
        <v>293</v>
      </c>
      <c r="I229" s="118"/>
      <c r="J229" s="126">
        <f>BK229</f>
        <v>0</v>
      </c>
      <c r="L229" s="115"/>
      <c r="M229" s="120"/>
      <c r="P229" s="121">
        <f>SUM(P230:P306)</f>
        <v>0</v>
      </c>
      <c r="R229" s="121">
        <f>SUM(R230:R306)</f>
        <v>1.03272364</v>
      </c>
      <c r="T229" s="122">
        <f>SUM(T230:T306)</f>
        <v>24.472550000000002</v>
      </c>
      <c r="AR229" s="116" t="s">
        <v>79</v>
      </c>
      <c r="AT229" s="123" t="s">
        <v>70</v>
      </c>
      <c r="AU229" s="123" t="s">
        <v>79</v>
      </c>
      <c r="AY229" s="116" t="s">
        <v>116</v>
      </c>
      <c r="BK229" s="124">
        <f>SUM(BK230:BK306)</f>
        <v>0</v>
      </c>
    </row>
    <row r="230" spans="2:65" s="1" customFormat="1" ht="24.2" customHeight="1">
      <c r="B230" s="32"/>
      <c r="C230" s="127" t="s">
        <v>294</v>
      </c>
      <c r="D230" s="127" t="s">
        <v>118</v>
      </c>
      <c r="E230" s="128" t="s">
        <v>295</v>
      </c>
      <c r="F230" s="129" t="s">
        <v>296</v>
      </c>
      <c r="G230" s="130" t="s">
        <v>121</v>
      </c>
      <c r="H230" s="131">
        <v>300</v>
      </c>
      <c r="I230" s="132"/>
      <c r="J230" s="133">
        <f>ROUND(I230*H230,2)</f>
        <v>0</v>
      </c>
      <c r="K230" s="129" t="s">
        <v>122</v>
      </c>
      <c r="L230" s="32"/>
      <c r="M230" s="134" t="s">
        <v>19</v>
      </c>
      <c r="N230" s="135" t="s">
        <v>42</v>
      </c>
      <c r="P230" s="136">
        <f>O230*H230</f>
        <v>0</v>
      </c>
      <c r="Q230" s="136">
        <v>0</v>
      </c>
      <c r="R230" s="136">
        <f>Q230*H230</f>
        <v>0</v>
      </c>
      <c r="S230" s="136">
        <v>0</v>
      </c>
      <c r="T230" s="137">
        <f>S230*H230</f>
        <v>0</v>
      </c>
      <c r="AR230" s="138" t="s">
        <v>123</v>
      </c>
      <c r="AT230" s="138" t="s">
        <v>118</v>
      </c>
      <c r="AU230" s="138" t="s">
        <v>81</v>
      </c>
      <c r="AY230" s="17" t="s">
        <v>116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79</v>
      </c>
      <c r="BK230" s="139">
        <f>ROUND(I230*H230,2)</f>
        <v>0</v>
      </c>
      <c r="BL230" s="17" t="s">
        <v>123</v>
      </c>
      <c r="BM230" s="138" t="s">
        <v>297</v>
      </c>
    </row>
    <row r="231" spans="2:47" s="1" customFormat="1" ht="29.25">
      <c r="B231" s="32"/>
      <c r="D231" s="140" t="s">
        <v>125</v>
      </c>
      <c r="F231" s="141" t="s">
        <v>298</v>
      </c>
      <c r="I231" s="142"/>
      <c r="L231" s="32"/>
      <c r="M231" s="143"/>
      <c r="T231" s="51"/>
      <c r="AT231" s="17" t="s">
        <v>125</v>
      </c>
      <c r="AU231" s="17" t="s">
        <v>81</v>
      </c>
    </row>
    <row r="232" spans="2:65" s="1" customFormat="1" ht="24.2" customHeight="1">
      <c r="B232" s="32"/>
      <c r="C232" s="127" t="s">
        <v>299</v>
      </c>
      <c r="D232" s="127" t="s">
        <v>118</v>
      </c>
      <c r="E232" s="128" t="s">
        <v>300</v>
      </c>
      <c r="F232" s="129" t="s">
        <v>301</v>
      </c>
      <c r="G232" s="130" t="s">
        <v>121</v>
      </c>
      <c r="H232" s="131">
        <v>18000</v>
      </c>
      <c r="I232" s="132"/>
      <c r="J232" s="133">
        <f>ROUND(I232*H232,2)</f>
        <v>0</v>
      </c>
      <c r="K232" s="129" t="s">
        <v>122</v>
      </c>
      <c r="L232" s="32"/>
      <c r="M232" s="134" t="s">
        <v>19</v>
      </c>
      <c r="N232" s="135" t="s">
        <v>42</v>
      </c>
      <c r="P232" s="136">
        <f>O232*H232</f>
        <v>0</v>
      </c>
      <c r="Q232" s="136">
        <v>0</v>
      </c>
      <c r="R232" s="136">
        <f>Q232*H232</f>
        <v>0</v>
      </c>
      <c r="S232" s="136">
        <v>0</v>
      </c>
      <c r="T232" s="137">
        <f>S232*H232</f>
        <v>0</v>
      </c>
      <c r="AR232" s="138" t="s">
        <v>123</v>
      </c>
      <c r="AT232" s="138" t="s">
        <v>118</v>
      </c>
      <c r="AU232" s="138" t="s">
        <v>81</v>
      </c>
      <c r="AY232" s="17" t="s">
        <v>116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7" t="s">
        <v>79</v>
      </c>
      <c r="BK232" s="139">
        <f>ROUND(I232*H232,2)</f>
        <v>0</v>
      </c>
      <c r="BL232" s="17" t="s">
        <v>123</v>
      </c>
      <c r="BM232" s="138" t="s">
        <v>302</v>
      </c>
    </row>
    <row r="233" spans="2:47" s="1" customFormat="1" ht="19.5">
      <c r="B233" s="32"/>
      <c r="D233" s="140" t="s">
        <v>125</v>
      </c>
      <c r="F233" s="141" t="s">
        <v>303</v>
      </c>
      <c r="I233" s="142"/>
      <c r="L233" s="32"/>
      <c r="M233" s="143"/>
      <c r="T233" s="51"/>
      <c r="AT233" s="17" t="s">
        <v>125</v>
      </c>
      <c r="AU233" s="17" t="s">
        <v>81</v>
      </c>
    </row>
    <row r="234" spans="2:51" s="13" customFormat="1" ht="12">
      <c r="B234" s="150"/>
      <c r="D234" s="140" t="s">
        <v>127</v>
      </c>
      <c r="E234" s="151" t="s">
        <v>19</v>
      </c>
      <c r="F234" s="152" t="s">
        <v>304</v>
      </c>
      <c r="H234" s="153">
        <v>18000</v>
      </c>
      <c r="I234" s="154"/>
      <c r="L234" s="150"/>
      <c r="M234" s="155"/>
      <c r="T234" s="156"/>
      <c r="AT234" s="151" t="s">
        <v>127</v>
      </c>
      <c r="AU234" s="151" t="s">
        <v>81</v>
      </c>
      <c r="AV234" s="13" t="s">
        <v>81</v>
      </c>
      <c r="AW234" s="13" t="s">
        <v>32</v>
      </c>
      <c r="AX234" s="13" t="s">
        <v>79</v>
      </c>
      <c r="AY234" s="151" t="s">
        <v>116</v>
      </c>
    </row>
    <row r="235" spans="2:65" s="1" customFormat="1" ht="24.2" customHeight="1">
      <c r="B235" s="32"/>
      <c r="C235" s="127" t="s">
        <v>305</v>
      </c>
      <c r="D235" s="127" t="s">
        <v>118</v>
      </c>
      <c r="E235" s="128" t="s">
        <v>306</v>
      </c>
      <c r="F235" s="129" t="s">
        <v>307</v>
      </c>
      <c r="G235" s="130" t="s">
        <v>121</v>
      </c>
      <c r="H235" s="131">
        <v>300</v>
      </c>
      <c r="I235" s="132"/>
      <c r="J235" s="133">
        <f>ROUND(I235*H235,2)</f>
        <v>0</v>
      </c>
      <c r="K235" s="129" t="s">
        <v>122</v>
      </c>
      <c r="L235" s="32"/>
      <c r="M235" s="134" t="s">
        <v>19</v>
      </c>
      <c r="N235" s="135" t="s">
        <v>42</v>
      </c>
      <c r="P235" s="136">
        <f>O235*H235</f>
        <v>0</v>
      </c>
      <c r="Q235" s="136">
        <v>0</v>
      </c>
      <c r="R235" s="136">
        <f>Q235*H235</f>
        <v>0</v>
      </c>
      <c r="S235" s="136">
        <v>0</v>
      </c>
      <c r="T235" s="137">
        <f>S235*H235</f>
        <v>0</v>
      </c>
      <c r="AR235" s="138" t="s">
        <v>123</v>
      </c>
      <c r="AT235" s="138" t="s">
        <v>118</v>
      </c>
      <c r="AU235" s="138" t="s">
        <v>81</v>
      </c>
      <c r="AY235" s="17" t="s">
        <v>116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7" t="s">
        <v>79</v>
      </c>
      <c r="BK235" s="139">
        <f>ROUND(I235*H235,2)</f>
        <v>0</v>
      </c>
      <c r="BL235" s="17" t="s">
        <v>123</v>
      </c>
      <c r="BM235" s="138" t="s">
        <v>308</v>
      </c>
    </row>
    <row r="236" spans="2:47" s="1" customFormat="1" ht="29.25">
      <c r="B236" s="32"/>
      <c r="D236" s="140" t="s">
        <v>125</v>
      </c>
      <c r="F236" s="141" t="s">
        <v>309</v>
      </c>
      <c r="I236" s="142"/>
      <c r="L236" s="32"/>
      <c r="M236" s="143"/>
      <c r="T236" s="51"/>
      <c r="AT236" s="17" t="s">
        <v>125</v>
      </c>
      <c r="AU236" s="17" t="s">
        <v>81</v>
      </c>
    </row>
    <row r="237" spans="2:65" s="1" customFormat="1" ht="24.2" customHeight="1">
      <c r="B237" s="32"/>
      <c r="C237" s="127" t="s">
        <v>310</v>
      </c>
      <c r="D237" s="127" t="s">
        <v>118</v>
      </c>
      <c r="E237" s="128" t="s">
        <v>311</v>
      </c>
      <c r="F237" s="129" t="s">
        <v>312</v>
      </c>
      <c r="G237" s="130" t="s">
        <v>133</v>
      </c>
      <c r="H237" s="131">
        <v>85</v>
      </c>
      <c r="I237" s="132"/>
      <c r="J237" s="133">
        <f>ROUND(I237*H237,2)</f>
        <v>0</v>
      </c>
      <c r="K237" s="129" t="s">
        <v>122</v>
      </c>
      <c r="L237" s="32"/>
      <c r="M237" s="134" t="s">
        <v>19</v>
      </c>
      <c r="N237" s="135" t="s">
        <v>42</v>
      </c>
      <c r="P237" s="136">
        <f>O237*H237</f>
        <v>0</v>
      </c>
      <c r="Q237" s="136">
        <v>0</v>
      </c>
      <c r="R237" s="136">
        <f>Q237*H237</f>
        <v>0</v>
      </c>
      <c r="S237" s="136">
        <v>0</v>
      </c>
      <c r="T237" s="137">
        <f>S237*H237</f>
        <v>0</v>
      </c>
      <c r="AR237" s="138" t="s">
        <v>123</v>
      </c>
      <c r="AT237" s="138" t="s">
        <v>118</v>
      </c>
      <c r="AU237" s="138" t="s">
        <v>81</v>
      </c>
      <c r="AY237" s="17" t="s">
        <v>116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7" t="s">
        <v>79</v>
      </c>
      <c r="BK237" s="139">
        <f>ROUND(I237*H237,2)</f>
        <v>0</v>
      </c>
      <c r="BL237" s="17" t="s">
        <v>123</v>
      </c>
      <c r="BM237" s="138" t="s">
        <v>313</v>
      </c>
    </row>
    <row r="238" spans="2:47" s="1" customFormat="1" ht="19.5">
      <c r="B238" s="32"/>
      <c r="D238" s="140" t="s">
        <v>125</v>
      </c>
      <c r="F238" s="141" t="s">
        <v>312</v>
      </c>
      <c r="I238" s="142"/>
      <c r="L238" s="32"/>
      <c r="M238" s="143"/>
      <c r="T238" s="51"/>
      <c r="AT238" s="17" t="s">
        <v>125</v>
      </c>
      <c r="AU238" s="17" t="s">
        <v>81</v>
      </c>
    </row>
    <row r="239" spans="2:65" s="1" customFormat="1" ht="24.2" customHeight="1">
      <c r="B239" s="32"/>
      <c r="C239" s="127" t="s">
        <v>314</v>
      </c>
      <c r="D239" s="127" t="s">
        <v>118</v>
      </c>
      <c r="E239" s="128" t="s">
        <v>315</v>
      </c>
      <c r="F239" s="129" t="s">
        <v>316</v>
      </c>
      <c r="G239" s="130" t="s">
        <v>133</v>
      </c>
      <c r="H239" s="131">
        <v>5100</v>
      </c>
      <c r="I239" s="132"/>
      <c r="J239" s="133">
        <f>ROUND(I239*H239,2)</f>
        <v>0</v>
      </c>
      <c r="K239" s="129" t="s">
        <v>122</v>
      </c>
      <c r="L239" s="32"/>
      <c r="M239" s="134" t="s">
        <v>19</v>
      </c>
      <c r="N239" s="135" t="s">
        <v>42</v>
      </c>
      <c r="P239" s="136">
        <f>O239*H239</f>
        <v>0</v>
      </c>
      <c r="Q239" s="136">
        <v>0</v>
      </c>
      <c r="R239" s="136">
        <f>Q239*H239</f>
        <v>0</v>
      </c>
      <c r="S239" s="136">
        <v>0</v>
      </c>
      <c r="T239" s="137">
        <f>S239*H239</f>
        <v>0</v>
      </c>
      <c r="AR239" s="138" t="s">
        <v>123</v>
      </c>
      <c r="AT239" s="138" t="s">
        <v>118</v>
      </c>
      <c r="AU239" s="138" t="s">
        <v>81</v>
      </c>
      <c r="AY239" s="17" t="s">
        <v>116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17" t="s">
        <v>79</v>
      </c>
      <c r="BK239" s="139">
        <f>ROUND(I239*H239,2)</f>
        <v>0</v>
      </c>
      <c r="BL239" s="17" t="s">
        <v>123</v>
      </c>
      <c r="BM239" s="138" t="s">
        <v>317</v>
      </c>
    </row>
    <row r="240" spans="2:47" s="1" customFormat="1" ht="19.5">
      <c r="B240" s="32"/>
      <c r="D240" s="140" t="s">
        <v>125</v>
      </c>
      <c r="F240" s="141" t="s">
        <v>318</v>
      </c>
      <c r="I240" s="142"/>
      <c r="L240" s="32"/>
      <c r="M240" s="143"/>
      <c r="T240" s="51"/>
      <c r="AT240" s="17" t="s">
        <v>125</v>
      </c>
      <c r="AU240" s="17" t="s">
        <v>81</v>
      </c>
    </row>
    <row r="241" spans="2:51" s="13" customFormat="1" ht="12">
      <c r="B241" s="150"/>
      <c r="D241" s="140" t="s">
        <v>127</v>
      </c>
      <c r="E241" s="151" t="s">
        <v>19</v>
      </c>
      <c r="F241" s="152" t="s">
        <v>319</v>
      </c>
      <c r="H241" s="153">
        <v>5100</v>
      </c>
      <c r="I241" s="154"/>
      <c r="L241" s="150"/>
      <c r="M241" s="155"/>
      <c r="T241" s="156"/>
      <c r="AT241" s="151" t="s">
        <v>127</v>
      </c>
      <c r="AU241" s="151" t="s">
        <v>81</v>
      </c>
      <c r="AV241" s="13" t="s">
        <v>81</v>
      </c>
      <c r="AW241" s="13" t="s">
        <v>32</v>
      </c>
      <c r="AX241" s="13" t="s">
        <v>79</v>
      </c>
      <c r="AY241" s="151" t="s">
        <v>116</v>
      </c>
    </row>
    <row r="242" spans="2:65" s="1" customFormat="1" ht="24.2" customHeight="1">
      <c r="B242" s="32"/>
      <c r="C242" s="127" t="s">
        <v>320</v>
      </c>
      <c r="D242" s="127" t="s">
        <v>118</v>
      </c>
      <c r="E242" s="128" t="s">
        <v>321</v>
      </c>
      <c r="F242" s="129" t="s">
        <v>322</v>
      </c>
      <c r="G242" s="130" t="s">
        <v>133</v>
      </c>
      <c r="H242" s="131">
        <v>85</v>
      </c>
      <c r="I242" s="132"/>
      <c r="J242" s="133">
        <f>ROUND(I242*H242,2)</f>
        <v>0</v>
      </c>
      <c r="K242" s="129" t="s">
        <v>122</v>
      </c>
      <c r="L242" s="32"/>
      <c r="M242" s="134" t="s">
        <v>19</v>
      </c>
      <c r="N242" s="135" t="s">
        <v>42</v>
      </c>
      <c r="P242" s="136">
        <f>O242*H242</f>
        <v>0</v>
      </c>
      <c r="Q242" s="136">
        <v>0</v>
      </c>
      <c r="R242" s="136">
        <f>Q242*H242</f>
        <v>0</v>
      </c>
      <c r="S242" s="136">
        <v>0</v>
      </c>
      <c r="T242" s="137">
        <f>S242*H242</f>
        <v>0</v>
      </c>
      <c r="AR242" s="138" t="s">
        <v>123</v>
      </c>
      <c r="AT242" s="138" t="s">
        <v>118</v>
      </c>
      <c r="AU242" s="138" t="s">
        <v>81</v>
      </c>
      <c r="AY242" s="17" t="s">
        <v>116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79</v>
      </c>
      <c r="BK242" s="139">
        <f>ROUND(I242*H242,2)</f>
        <v>0</v>
      </c>
      <c r="BL242" s="17" t="s">
        <v>123</v>
      </c>
      <c r="BM242" s="138" t="s">
        <v>323</v>
      </c>
    </row>
    <row r="243" spans="2:47" s="1" customFormat="1" ht="19.5">
      <c r="B243" s="32"/>
      <c r="D243" s="140" t="s">
        <v>125</v>
      </c>
      <c r="F243" s="141" t="s">
        <v>322</v>
      </c>
      <c r="I243" s="142"/>
      <c r="L243" s="32"/>
      <c r="M243" s="143"/>
      <c r="T243" s="51"/>
      <c r="AT243" s="17" t="s">
        <v>125</v>
      </c>
      <c r="AU243" s="17" t="s">
        <v>81</v>
      </c>
    </row>
    <row r="244" spans="2:65" s="1" customFormat="1" ht="14.45" customHeight="1">
      <c r="B244" s="32"/>
      <c r="C244" s="127" t="s">
        <v>324</v>
      </c>
      <c r="D244" s="127" t="s">
        <v>118</v>
      </c>
      <c r="E244" s="128" t="s">
        <v>325</v>
      </c>
      <c r="F244" s="129" t="s">
        <v>326</v>
      </c>
      <c r="G244" s="130" t="s">
        <v>121</v>
      </c>
      <c r="H244" s="131">
        <v>300</v>
      </c>
      <c r="I244" s="132"/>
      <c r="J244" s="133">
        <f>ROUND(I244*H244,2)</f>
        <v>0</v>
      </c>
      <c r="K244" s="129" t="s">
        <v>122</v>
      </c>
      <c r="L244" s="32"/>
      <c r="M244" s="134" t="s">
        <v>19</v>
      </c>
      <c r="N244" s="135" t="s">
        <v>42</v>
      </c>
      <c r="P244" s="136">
        <f>O244*H244</f>
        <v>0</v>
      </c>
      <c r="Q244" s="136">
        <v>0</v>
      </c>
      <c r="R244" s="136">
        <f>Q244*H244</f>
        <v>0</v>
      </c>
      <c r="S244" s="136">
        <v>0</v>
      </c>
      <c r="T244" s="137">
        <f>S244*H244</f>
        <v>0</v>
      </c>
      <c r="AR244" s="138" t="s">
        <v>123</v>
      </c>
      <c r="AT244" s="138" t="s">
        <v>118</v>
      </c>
      <c r="AU244" s="138" t="s">
        <v>81</v>
      </c>
      <c r="AY244" s="17" t="s">
        <v>116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7" t="s">
        <v>79</v>
      </c>
      <c r="BK244" s="139">
        <f>ROUND(I244*H244,2)</f>
        <v>0</v>
      </c>
      <c r="BL244" s="17" t="s">
        <v>123</v>
      </c>
      <c r="BM244" s="138" t="s">
        <v>327</v>
      </c>
    </row>
    <row r="245" spans="2:47" s="1" customFormat="1" ht="19.5">
      <c r="B245" s="32"/>
      <c r="D245" s="140" t="s">
        <v>125</v>
      </c>
      <c r="F245" s="141" t="s">
        <v>328</v>
      </c>
      <c r="I245" s="142"/>
      <c r="L245" s="32"/>
      <c r="M245" s="143"/>
      <c r="T245" s="51"/>
      <c r="AT245" s="17" t="s">
        <v>125</v>
      </c>
      <c r="AU245" s="17" t="s">
        <v>81</v>
      </c>
    </row>
    <row r="246" spans="2:65" s="1" customFormat="1" ht="14.45" customHeight="1">
      <c r="B246" s="32"/>
      <c r="C246" s="127" t="s">
        <v>329</v>
      </c>
      <c r="D246" s="127" t="s">
        <v>118</v>
      </c>
      <c r="E246" s="128" t="s">
        <v>330</v>
      </c>
      <c r="F246" s="129" t="s">
        <v>331</v>
      </c>
      <c r="G246" s="130" t="s">
        <v>121</v>
      </c>
      <c r="H246" s="131">
        <v>18000</v>
      </c>
      <c r="I246" s="132"/>
      <c r="J246" s="133">
        <f>ROUND(I246*H246,2)</f>
        <v>0</v>
      </c>
      <c r="K246" s="129" t="s">
        <v>122</v>
      </c>
      <c r="L246" s="32"/>
      <c r="M246" s="134" t="s">
        <v>19</v>
      </c>
      <c r="N246" s="135" t="s">
        <v>42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123</v>
      </c>
      <c r="AT246" s="138" t="s">
        <v>118</v>
      </c>
      <c r="AU246" s="138" t="s">
        <v>81</v>
      </c>
      <c r="AY246" s="17" t="s">
        <v>116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17" t="s">
        <v>79</v>
      </c>
      <c r="BK246" s="139">
        <f>ROUND(I246*H246,2)</f>
        <v>0</v>
      </c>
      <c r="BL246" s="17" t="s">
        <v>123</v>
      </c>
      <c r="BM246" s="138" t="s">
        <v>332</v>
      </c>
    </row>
    <row r="247" spans="2:47" s="1" customFormat="1" ht="19.5">
      <c r="B247" s="32"/>
      <c r="D247" s="140" t="s">
        <v>125</v>
      </c>
      <c r="F247" s="141" t="s">
        <v>333</v>
      </c>
      <c r="I247" s="142"/>
      <c r="L247" s="32"/>
      <c r="M247" s="143"/>
      <c r="T247" s="51"/>
      <c r="AT247" s="17" t="s">
        <v>125</v>
      </c>
      <c r="AU247" s="17" t="s">
        <v>81</v>
      </c>
    </row>
    <row r="248" spans="2:51" s="13" customFormat="1" ht="12">
      <c r="B248" s="150"/>
      <c r="D248" s="140" t="s">
        <v>127</v>
      </c>
      <c r="E248" s="151" t="s">
        <v>19</v>
      </c>
      <c r="F248" s="152" t="s">
        <v>304</v>
      </c>
      <c r="H248" s="153">
        <v>18000</v>
      </c>
      <c r="I248" s="154"/>
      <c r="L248" s="150"/>
      <c r="M248" s="155"/>
      <c r="T248" s="156"/>
      <c r="AT248" s="151" t="s">
        <v>127</v>
      </c>
      <c r="AU248" s="151" t="s">
        <v>81</v>
      </c>
      <c r="AV248" s="13" t="s">
        <v>81</v>
      </c>
      <c r="AW248" s="13" t="s">
        <v>32</v>
      </c>
      <c r="AX248" s="13" t="s">
        <v>79</v>
      </c>
      <c r="AY248" s="151" t="s">
        <v>116</v>
      </c>
    </row>
    <row r="249" spans="2:65" s="1" customFormat="1" ht="14.45" customHeight="1">
      <c r="B249" s="32"/>
      <c r="C249" s="127" t="s">
        <v>334</v>
      </c>
      <c r="D249" s="127" t="s">
        <v>118</v>
      </c>
      <c r="E249" s="128" t="s">
        <v>335</v>
      </c>
      <c r="F249" s="129" t="s">
        <v>336</v>
      </c>
      <c r="G249" s="130" t="s">
        <v>121</v>
      </c>
      <c r="H249" s="131">
        <v>300</v>
      </c>
      <c r="I249" s="132"/>
      <c r="J249" s="133">
        <f>ROUND(I249*H249,2)</f>
        <v>0</v>
      </c>
      <c r="K249" s="129" t="s">
        <v>122</v>
      </c>
      <c r="L249" s="32"/>
      <c r="M249" s="134" t="s">
        <v>19</v>
      </c>
      <c r="N249" s="135" t="s">
        <v>42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AR249" s="138" t="s">
        <v>123</v>
      </c>
      <c r="AT249" s="138" t="s">
        <v>118</v>
      </c>
      <c r="AU249" s="138" t="s">
        <v>81</v>
      </c>
      <c r="AY249" s="17" t="s">
        <v>116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79</v>
      </c>
      <c r="BK249" s="139">
        <f>ROUND(I249*H249,2)</f>
        <v>0</v>
      </c>
      <c r="BL249" s="17" t="s">
        <v>123</v>
      </c>
      <c r="BM249" s="138" t="s">
        <v>337</v>
      </c>
    </row>
    <row r="250" spans="2:47" s="1" customFormat="1" ht="19.5">
      <c r="B250" s="32"/>
      <c r="D250" s="140" t="s">
        <v>125</v>
      </c>
      <c r="F250" s="141" t="s">
        <v>338</v>
      </c>
      <c r="I250" s="142"/>
      <c r="L250" s="32"/>
      <c r="M250" s="143"/>
      <c r="T250" s="51"/>
      <c r="AT250" s="17" t="s">
        <v>125</v>
      </c>
      <c r="AU250" s="17" t="s">
        <v>81</v>
      </c>
    </row>
    <row r="251" spans="2:65" s="1" customFormat="1" ht="24.2" customHeight="1">
      <c r="B251" s="32"/>
      <c r="C251" s="127" t="s">
        <v>339</v>
      </c>
      <c r="D251" s="127" t="s">
        <v>118</v>
      </c>
      <c r="E251" s="128" t="s">
        <v>340</v>
      </c>
      <c r="F251" s="129" t="s">
        <v>341</v>
      </c>
      <c r="G251" s="130" t="s">
        <v>146</v>
      </c>
      <c r="H251" s="131">
        <v>152</v>
      </c>
      <c r="I251" s="132"/>
      <c r="J251" s="133">
        <f>ROUND(I251*H251,2)</f>
        <v>0</v>
      </c>
      <c r="K251" s="129" t="s">
        <v>122</v>
      </c>
      <c r="L251" s="32"/>
      <c r="M251" s="134" t="s">
        <v>19</v>
      </c>
      <c r="N251" s="135" t="s">
        <v>42</v>
      </c>
      <c r="P251" s="136">
        <f>O251*H251</f>
        <v>0</v>
      </c>
      <c r="Q251" s="136">
        <v>1E-05</v>
      </c>
      <c r="R251" s="136">
        <f>Q251*H251</f>
        <v>0.00152</v>
      </c>
      <c r="S251" s="136">
        <v>0</v>
      </c>
      <c r="T251" s="137">
        <f>S251*H251</f>
        <v>0</v>
      </c>
      <c r="AR251" s="138" t="s">
        <v>123</v>
      </c>
      <c r="AT251" s="138" t="s">
        <v>118</v>
      </c>
      <c r="AU251" s="138" t="s">
        <v>81</v>
      </c>
      <c r="AY251" s="17" t="s">
        <v>116</v>
      </c>
      <c r="BE251" s="139">
        <f>IF(N251="základní",J251,0)</f>
        <v>0</v>
      </c>
      <c r="BF251" s="139">
        <f>IF(N251="snížená",J251,0)</f>
        <v>0</v>
      </c>
      <c r="BG251" s="139">
        <f>IF(N251="zákl. přenesená",J251,0)</f>
        <v>0</v>
      </c>
      <c r="BH251" s="139">
        <f>IF(N251="sníž. přenesená",J251,0)</f>
        <v>0</v>
      </c>
      <c r="BI251" s="139">
        <f>IF(N251="nulová",J251,0)</f>
        <v>0</v>
      </c>
      <c r="BJ251" s="17" t="s">
        <v>79</v>
      </c>
      <c r="BK251" s="139">
        <f>ROUND(I251*H251,2)</f>
        <v>0</v>
      </c>
      <c r="BL251" s="17" t="s">
        <v>123</v>
      </c>
      <c r="BM251" s="138" t="s">
        <v>342</v>
      </c>
    </row>
    <row r="252" spans="2:47" s="1" customFormat="1" ht="19.5">
      <c r="B252" s="32"/>
      <c r="D252" s="140" t="s">
        <v>125</v>
      </c>
      <c r="F252" s="141" t="s">
        <v>343</v>
      </c>
      <c r="I252" s="142"/>
      <c r="L252" s="32"/>
      <c r="M252" s="143"/>
      <c r="T252" s="51"/>
      <c r="AT252" s="17" t="s">
        <v>125</v>
      </c>
      <c r="AU252" s="17" t="s">
        <v>81</v>
      </c>
    </row>
    <row r="253" spans="2:51" s="12" customFormat="1" ht="12">
      <c r="B253" s="144"/>
      <c r="D253" s="140" t="s">
        <v>127</v>
      </c>
      <c r="E253" s="145" t="s">
        <v>19</v>
      </c>
      <c r="F253" s="146" t="s">
        <v>344</v>
      </c>
      <c r="H253" s="145" t="s">
        <v>19</v>
      </c>
      <c r="I253" s="147"/>
      <c r="L253" s="144"/>
      <c r="M253" s="148"/>
      <c r="T253" s="149"/>
      <c r="AT253" s="145" t="s">
        <v>127</v>
      </c>
      <c r="AU253" s="145" t="s">
        <v>81</v>
      </c>
      <c r="AV253" s="12" t="s">
        <v>79</v>
      </c>
      <c r="AW253" s="12" t="s">
        <v>32</v>
      </c>
      <c r="AX253" s="12" t="s">
        <v>71</v>
      </c>
      <c r="AY253" s="145" t="s">
        <v>116</v>
      </c>
    </row>
    <row r="254" spans="2:51" s="13" customFormat="1" ht="12">
      <c r="B254" s="150"/>
      <c r="D254" s="140" t="s">
        <v>127</v>
      </c>
      <c r="E254" s="151" t="s">
        <v>19</v>
      </c>
      <c r="F254" s="152" t="s">
        <v>345</v>
      </c>
      <c r="H254" s="153">
        <v>152</v>
      </c>
      <c r="I254" s="154"/>
      <c r="L254" s="150"/>
      <c r="M254" s="155"/>
      <c r="T254" s="156"/>
      <c r="AT254" s="151" t="s">
        <v>127</v>
      </c>
      <c r="AU254" s="151" t="s">
        <v>81</v>
      </c>
      <c r="AV254" s="13" t="s">
        <v>81</v>
      </c>
      <c r="AW254" s="13" t="s">
        <v>32</v>
      </c>
      <c r="AX254" s="13" t="s">
        <v>71</v>
      </c>
      <c r="AY254" s="151" t="s">
        <v>116</v>
      </c>
    </row>
    <row r="255" spans="2:51" s="14" customFormat="1" ht="12">
      <c r="B255" s="157"/>
      <c r="D255" s="140" t="s">
        <v>127</v>
      </c>
      <c r="E255" s="158" t="s">
        <v>19</v>
      </c>
      <c r="F255" s="159" t="s">
        <v>130</v>
      </c>
      <c r="H255" s="160">
        <v>152</v>
      </c>
      <c r="I255" s="161"/>
      <c r="L255" s="157"/>
      <c r="M255" s="162"/>
      <c r="T255" s="163"/>
      <c r="AT255" s="158" t="s">
        <v>127</v>
      </c>
      <c r="AU255" s="158" t="s">
        <v>81</v>
      </c>
      <c r="AV255" s="14" t="s">
        <v>123</v>
      </c>
      <c r="AW255" s="14" t="s">
        <v>32</v>
      </c>
      <c r="AX255" s="14" t="s">
        <v>79</v>
      </c>
      <c r="AY255" s="158" t="s">
        <v>116</v>
      </c>
    </row>
    <row r="256" spans="2:65" s="1" customFormat="1" ht="24.2" customHeight="1">
      <c r="B256" s="32"/>
      <c r="C256" s="127" t="s">
        <v>346</v>
      </c>
      <c r="D256" s="127" t="s">
        <v>118</v>
      </c>
      <c r="E256" s="128" t="s">
        <v>347</v>
      </c>
      <c r="F256" s="129" t="s">
        <v>348</v>
      </c>
      <c r="G256" s="130" t="s">
        <v>146</v>
      </c>
      <c r="H256" s="131">
        <v>650</v>
      </c>
      <c r="I256" s="132"/>
      <c r="J256" s="133">
        <f>ROUND(I256*H256,2)</f>
        <v>0</v>
      </c>
      <c r="K256" s="129" t="s">
        <v>19</v>
      </c>
      <c r="L256" s="32"/>
      <c r="M256" s="134" t="s">
        <v>19</v>
      </c>
      <c r="N256" s="135" t="s">
        <v>42</v>
      </c>
      <c r="P256" s="136">
        <f>O256*H256</f>
        <v>0</v>
      </c>
      <c r="Q256" s="136">
        <v>2E-05</v>
      </c>
      <c r="R256" s="136">
        <f>Q256*H256</f>
        <v>0.013000000000000001</v>
      </c>
      <c r="S256" s="136">
        <v>0</v>
      </c>
      <c r="T256" s="137">
        <f>S256*H256</f>
        <v>0</v>
      </c>
      <c r="AR256" s="138" t="s">
        <v>123</v>
      </c>
      <c r="AT256" s="138" t="s">
        <v>118</v>
      </c>
      <c r="AU256" s="138" t="s">
        <v>81</v>
      </c>
      <c r="AY256" s="17" t="s">
        <v>116</v>
      </c>
      <c r="BE256" s="139">
        <f>IF(N256="základní",J256,0)</f>
        <v>0</v>
      </c>
      <c r="BF256" s="139">
        <f>IF(N256="snížená",J256,0)</f>
        <v>0</v>
      </c>
      <c r="BG256" s="139">
        <f>IF(N256="zákl. přenesená",J256,0)</f>
        <v>0</v>
      </c>
      <c r="BH256" s="139">
        <f>IF(N256="sníž. přenesená",J256,0)</f>
        <v>0</v>
      </c>
      <c r="BI256" s="139">
        <f>IF(N256="nulová",J256,0)</f>
        <v>0</v>
      </c>
      <c r="BJ256" s="17" t="s">
        <v>79</v>
      </c>
      <c r="BK256" s="139">
        <f>ROUND(I256*H256,2)</f>
        <v>0</v>
      </c>
      <c r="BL256" s="17" t="s">
        <v>123</v>
      </c>
      <c r="BM256" s="138" t="s">
        <v>349</v>
      </c>
    </row>
    <row r="257" spans="2:47" s="1" customFormat="1" ht="19.5">
      <c r="B257" s="32"/>
      <c r="D257" s="140" t="s">
        <v>125</v>
      </c>
      <c r="F257" s="141" t="s">
        <v>350</v>
      </c>
      <c r="I257" s="142"/>
      <c r="L257" s="32"/>
      <c r="M257" s="143"/>
      <c r="T257" s="51"/>
      <c r="AT257" s="17" t="s">
        <v>125</v>
      </c>
      <c r="AU257" s="17" t="s">
        <v>81</v>
      </c>
    </row>
    <row r="258" spans="2:51" s="12" customFormat="1" ht="12">
      <c r="B258" s="144"/>
      <c r="D258" s="140" t="s">
        <v>127</v>
      </c>
      <c r="E258" s="145" t="s">
        <v>19</v>
      </c>
      <c r="F258" s="146" t="s">
        <v>351</v>
      </c>
      <c r="H258" s="145" t="s">
        <v>19</v>
      </c>
      <c r="I258" s="147"/>
      <c r="L258" s="144"/>
      <c r="M258" s="148"/>
      <c r="T258" s="149"/>
      <c r="AT258" s="145" t="s">
        <v>127</v>
      </c>
      <c r="AU258" s="145" t="s">
        <v>81</v>
      </c>
      <c r="AV258" s="12" t="s">
        <v>79</v>
      </c>
      <c r="AW258" s="12" t="s">
        <v>32</v>
      </c>
      <c r="AX258" s="12" t="s">
        <v>71</v>
      </c>
      <c r="AY258" s="145" t="s">
        <v>116</v>
      </c>
    </row>
    <row r="259" spans="2:51" s="13" customFormat="1" ht="12">
      <c r="B259" s="150"/>
      <c r="D259" s="140" t="s">
        <v>127</v>
      </c>
      <c r="E259" s="151" t="s">
        <v>19</v>
      </c>
      <c r="F259" s="152" t="s">
        <v>352</v>
      </c>
      <c r="H259" s="153">
        <v>650</v>
      </c>
      <c r="I259" s="154"/>
      <c r="L259" s="150"/>
      <c r="M259" s="155"/>
      <c r="T259" s="156"/>
      <c r="AT259" s="151" t="s">
        <v>127</v>
      </c>
      <c r="AU259" s="151" t="s">
        <v>81</v>
      </c>
      <c r="AV259" s="13" t="s">
        <v>81</v>
      </c>
      <c r="AW259" s="13" t="s">
        <v>32</v>
      </c>
      <c r="AX259" s="13" t="s">
        <v>79</v>
      </c>
      <c r="AY259" s="151" t="s">
        <v>116</v>
      </c>
    </row>
    <row r="260" spans="2:65" s="1" customFormat="1" ht="24.2" customHeight="1">
      <c r="B260" s="32"/>
      <c r="C260" s="164" t="s">
        <v>353</v>
      </c>
      <c r="D260" s="164" t="s">
        <v>151</v>
      </c>
      <c r="E260" s="165" t="s">
        <v>354</v>
      </c>
      <c r="F260" s="166" t="s">
        <v>355</v>
      </c>
      <c r="G260" s="167" t="s">
        <v>180</v>
      </c>
      <c r="H260" s="168">
        <v>0.472</v>
      </c>
      <c r="I260" s="169"/>
      <c r="J260" s="170">
        <f>ROUND(I260*H260,2)</f>
        <v>0</v>
      </c>
      <c r="K260" s="166" t="s">
        <v>122</v>
      </c>
      <c r="L260" s="171"/>
      <c r="M260" s="172" t="s">
        <v>19</v>
      </c>
      <c r="N260" s="173" t="s">
        <v>42</v>
      </c>
      <c r="P260" s="136">
        <f>O260*H260</f>
        <v>0</v>
      </c>
      <c r="Q260" s="136">
        <v>1</v>
      </c>
      <c r="R260" s="136">
        <f>Q260*H260</f>
        <v>0.472</v>
      </c>
      <c r="S260" s="136">
        <v>0</v>
      </c>
      <c r="T260" s="137">
        <f>S260*H260</f>
        <v>0</v>
      </c>
      <c r="AR260" s="138" t="s">
        <v>154</v>
      </c>
      <c r="AT260" s="138" t="s">
        <v>151</v>
      </c>
      <c r="AU260" s="138" t="s">
        <v>81</v>
      </c>
      <c r="AY260" s="17" t="s">
        <v>116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79</v>
      </c>
      <c r="BK260" s="139">
        <f>ROUND(I260*H260,2)</f>
        <v>0</v>
      </c>
      <c r="BL260" s="17" t="s">
        <v>123</v>
      </c>
      <c r="BM260" s="138" t="s">
        <v>356</v>
      </c>
    </row>
    <row r="261" spans="2:47" s="1" customFormat="1" ht="19.5">
      <c r="B261" s="32"/>
      <c r="D261" s="140" t="s">
        <v>125</v>
      </c>
      <c r="F261" s="141" t="s">
        <v>355</v>
      </c>
      <c r="I261" s="142"/>
      <c r="L261" s="32"/>
      <c r="M261" s="143"/>
      <c r="T261" s="51"/>
      <c r="AT261" s="17" t="s">
        <v>125</v>
      </c>
      <c r="AU261" s="17" t="s">
        <v>81</v>
      </c>
    </row>
    <row r="262" spans="2:51" s="13" customFormat="1" ht="12">
      <c r="B262" s="150"/>
      <c r="D262" s="140" t="s">
        <v>127</v>
      </c>
      <c r="E262" s="151" t="s">
        <v>19</v>
      </c>
      <c r="F262" s="152" t="s">
        <v>357</v>
      </c>
      <c r="H262" s="153">
        <v>0.472</v>
      </c>
      <c r="I262" s="154"/>
      <c r="L262" s="150"/>
      <c r="M262" s="155"/>
      <c r="T262" s="156"/>
      <c r="AT262" s="151" t="s">
        <v>127</v>
      </c>
      <c r="AU262" s="151" t="s">
        <v>81</v>
      </c>
      <c r="AV262" s="13" t="s">
        <v>81</v>
      </c>
      <c r="AW262" s="13" t="s">
        <v>32</v>
      </c>
      <c r="AX262" s="13" t="s">
        <v>79</v>
      </c>
      <c r="AY262" s="151" t="s">
        <v>116</v>
      </c>
    </row>
    <row r="263" spans="2:65" s="1" customFormat="1" ht="14.45" customHeight="1">
      <c r="B263" s="32"/>
      <c r="C263" s="127" t="s">
        <v>358</v>
      </c>
      <c r="D263" s="127" t="s">
        <v>118</v>
      </c>
      <c r="E263" s="128" t="s">
        <v>359</v>
      </c>
      <c r="F263" s="129" t="s">
        <v>360</v>
      </c>
      <c r="G263" s="130" t="s">
        <v>146</v>
      </c>
      <c r="H263" s="131">
        <v>152</v>
      </c>
      <c r="I263" s="132"/>
      <c r="J263" s="133">
        <f>ROUND(I263*H263,2)</f>
        <v>0</v>
      </c>
      <c r="K263" s="129" t="s">
        <v>122</v>
      </c>
      <c r="L263" s="32"/>
      <c r="M263" s="134" t="s">
        <v>19</v>
      </c>
      <c r="N263" s="135" t="s">
        <v>42</v>
      </c>
      <c r="P263" s="136">
        <f>O263*H263</f>
        <v>0</v>
      </c>
      <c r="Q263" s="136">
        <v>0.00018</v>
      </c>
      <c r="R263" s="136">
        <f>Q263*H263</f>
        <v>0.027360000000000002</v>
      </c>
      <c r="S263" s="136">
        <v>0</v>
      </c>
      <c r="T263" s="137">
        <f>S263*H263</f>
        <v>0</v>
      </c>
      <c r="AR263" s="138" t="s">
        <v>123</v>
      </c>
      <c r="AT263" s="138" t="s">
        <v>118</v>
      </c>
      <c r="AU263" s="138" t="s">
        <v>81</v>
      </c>
      <c r="AY263" s="17" t="s">
        <v>116</v>
      </c>
      <c r="BE263" s="139">
        <f>IF(N263="základní",J263,0)</f>
        <v>0</v>
      </c>
      <c r="BF263" s="139">
        <f>IF(N263="snížená",J263,0)</f>
        <v>0</v>
      </c>
      <c r="BG263" s="139">
        <f>IF(N263="zákl. přenesená",J263,0)</f>
        <v>0</v>
      </c>
      <c r="BH263" s="139">
        <f>IF(N263="sníž. přenesená",J263,0)</f>
        <v>0</v>
      </c>
      <c r="BI263" s="139">
        <f>IF(N263="nulová",J263,0)</f>
        <v>0</v>
      </c>
      <c r="BJ263" s="17" t="s">
        <v>79</v>
      </c>
      <c r="BK263" s="139">
        <f>ROUND(I263*H263,2)</f>
        <v>0</v>
      </c>
      <c r="BL263" s="17" t="s">
        <v>123</v>
      </c>
      <c r="BM263" s="138" t="s">
        <v>361</v>
      </c>
    </row>
    <row r="264" spans="2:47" s="1" customFormat="1" ht="19.5">
      <c r="B264" s="32"/>
      <c r="D264" s="140" t="s">
        <v>125</v>
      </c>
      <c r="F264" s="141" t="s">
        <v>362</v>
      </c>
      <c r="I264" s="142"/>
      <c r="L264" s="32"/>
      <c r="M264" s="143"/>
      <c r="T264" s="51"/>
      <c r="AT264" s="17" t="s">
        <v>125</v>
      </c>
      <c r="AU264" s="17" t="s">
        <v>81</v>
      </c>
    </row>
    <row r="265" spans="2:51" s="12" customFormat="1" ht="12">
      <c r="B265" s="144"/>
      <c r="D265" s="140" t="s">
        <v>127</v>
      </c>
      <c r="E265" s="145" t="s">
        <v>19</v>
      </c>
      <c r="F265" s="146" t="s">
        <v>344</v>
      </c>
      <c r="H265" s="145" t="s">
        <v>19</v>
      </c>
      <c r="I265" s="147"/>
      <c r="L265" s="144"/>
      <c r="M265" s="148"/>
      <c r="T265" s="149"/>
      <c r="AT265" s="145" t="s">
        <v>127</v>
      </c>
      <c r="AU265" s="145" t="s">
        <v>81</v>
      </c>
      <c r="AV265" s="12" t="s">
        <v>79</v>
      </c>
      <c r="AW265" s="12" t="s">
        <v>32</v>
      </c>
      <c r="AX265" s="12" t="s">
        <v>71</v>
      </c>
      <c r="AY265" s="145" t="s">
        <v>116</v>
      </c>
    </row>
    <row r="266" spans="2:51" s="13" customFormat="1" ht="12">
      <c r="B266" s="150"/>
      <c r="D266" s="140" t="s">
        <v>127</v>
      </c>
      <c r="E266" s="151" t="s">
        <v>19</v>
      </c>
      <c r="F266" s="152" t="s">
        <v>345</v>
      </c>
      <c r="H266" s="153">
        <v>152</v>
      </c>
      <c r="I266" s="154"/>
      <c r="L266" s="150"/>
      <c r="M266" s="155"/>
      <c r="T266" s="156"/>
      <c r="AT266" s="151" t="s">
        <v>127</v>
      </c>
      <c r="AU266" s="151" t="s">
        <v>81</v>
      </c>
      <c r="AV266" s="13" t="s">
        <v>81</v>
      </c>
      <c r="AW266" s="13" t="s">
        <v>32</v>
      </c>
      <c r="AX266" s="13" t="s">
        <v>71</v>
      </c>
      <c r="AY266" s="151" t="s">
        <v>116</v>
      </c>
    </row>
    <row r="267" spans="2:51" s="14" customFormat="1" ht="12">
      <c r="B267" s="157"/>
      <c r="D267" s="140" t="s">
        <v>127</v>
      </c>
      <c r="E267" s="158" t="s">
        <v>19</v>
      </c>
      <c r="F267" s="159" t="s">
        <v>130</v>
      </c>
      <c r="H267" s="160">
        <v>152</v>
      </c>
      <c r="I267" s="161"/>
      <c r="L267" s="157"/>
      <c r="M267" s="162"/>
      <c r="T267" s="163"/>
      <c r="AT267" s="158" t="s">
        <v>127</v>
      </c>
      <c r="AU267" s="158" t="s">
        <v>81</v>
      </c>
      <c r="AV267" s="14" t="s">
        <v>123</v>
      </c>
      <c r="AW267" s="14" t="s">
        <v>32</v>
      </c>
      <c r="AX267" s="14" t="s">
        <v>79</v>
      </c>
      <c r="AY267" s="158" t="s">
        <v>116</v>
      </c>
    </row>
    <row r="268" spans="2:65" s="1" customFormat="1" ht="14.45" customHeight="1">
      <c r="B268" s="32"/>
      <c r="C268" s="127" t="s">
        <v>363</v>
      </c>
      <c r="D268" s="127" t="s">
        <v>118</v>
      </c>
      <c r="E268" s="128" t="s">
        <v>364</v>
      </c>
      <c r="F268" s="129" t="s">
        <v>365</v>
      </c>
      <c r="G268" s="130" t="s">
        <v>133</v>
      </c>
      <c r="H268" s="131">
        <v>81.3</v>
      </c>
      <c r="I268" s="132"/>
      <c r="J268" s="133">
        <f>ROUND(I268*H268,2)</f>
        <v>0</v>
      </c>
      <c r="K268" s="129" t="s">
        <v>122</v>
      </c>
      <c r="L268" s="32"/>
      <c r="M268" s="134" t="s">
        <v>19</v>
      </c>
      <c r="N268" s="135" t="s">
        <v>42</v>
      </c>
      <c r="P268" s="136">
        <f>O268*H268</f>
        <v>0</v>
      </c>
      <c r="Q268" s="136">
        <v>0</v>
      </c>
      <c r="R268" s="136">
        <f>Q268*H268</f>
        <v>0</v>
      </c>
      <c r="S268" s="136">
        <v>0.058</v>
      </c>
      <c r="T268" s="137">
        <f>S268*H268</f>
        <v>4.7154</v>
      </c>
      <c r="AR268" s="138" t="s">
        <v>123</v>
      </c>
      <c r="AT268" s="138" t="s">
        <v>118</v>
      </c>
      <c r="AU268" s="138" t="s">
        <v>81</v>
      </c>
      <c r="AY268" s="17" t="s">
        <v>116</v>
      </c>
      <c r="BE268" s="139">
        <f>IF(N268="základní",J268,0)</f>
        <v>0</v>
      </c>
      <c r="BF268" s="139">
        <f>IF(N268="snížená",J268,0)</f>
        <v>0</v>
      </c>
      <c r="BG268" s="139">
        <f>IF(N268="zákl. přenesená",J268,0)</f>
        <v>0</v>
      </c>
      <c r="BH268" s="139">
        <f>IF(N268="sníž. přenesená",J268,0)</f>
        <v>0</v>
      </c>
      <c r="BI268" s="139">
        <f>IF(N268="nulová",J268,0)</f>
        <v>0</v>
      </c>
      <c r="BJ268" s="17" t="s">
        <v>79</v>
      </c>
      <c r="BK268" s="139">
        <f>ROUND(I268*H268,2)</f>
        <v>0</v>
      </c>
      <c r="BL268" s="17" t="s">
        <v>123</v>
      </c>
      <c r="BM268" s="138" t="s">
        <v>366</v>
      </c>
    </row>
    <row r="269" spans="2:47" s="1" customFormat="1" ht="12">
      <c r="B269" s="32"/>
      <c r="D269" s="140" t="s">
        <v>125</v>
      </c>
      <c r="F269" s="141" t="s">
        <v>367</v>
      </c>
      <c r="I269" s="142"/>
      <c r="L269" s="32"/>
      <c r="M269" s="143"/>
      <c r="T269" s="51"/>
      <c r="AT269" s="17" t="s">
        <v>125</v>
      </c>
      <c r="AU269" s="17" t="s">
        <v>81</v>
      </c>
    </row>
    <row r="270" spans="2:51" s="12" customFormat="1" ht="12">
      <c r="B270" s="144"/>
      <c r="D270" s="140" t="s">
        <v>127</v>
      </c>
      <c r="E270" s="145" t="s">
        <v>19</v>
      </c>
      <c r="F270" s="146" t="s">
        <v>368</v>
      </c>
      <c r="H270" s="145" t="s">
        <v>19</v>
      </c>
      <c r="I270" s="147"/>
      <c r="L270" s="144"/>
      <c r="M270" s="148"/>
      <c r="T270" s="149"/>
      <c r="AT270" s="145" t="s">
        <v>127</v>
      </c>
      <c r="AU270" s="145" t="s">
        <v>81</v>
      </c>
      <c r="AV270" s="12" t="s">
        <v>79</v>
      </c>
      <c r="AW270" s="12" t="s">
        <v>32</v>
      </c>
      <c r="AX270" s="12" t="s">
        <v>71</v>
      </c>
      <c r="AY270" s="145" t="s">
        <v>116</v>
      </c>
    </row>
    <row r="271" spans="2:51" s="13" customFormat="1" ht="12">
      <c r="B271" s="150"/>
      <c r="D271" s="140" t="s">
        <v>127</v>
      </c>
      <c r="E271" s="151" t="s">
        <v>19</v>
      </c>
      <c r="F271" s="152" t="s">
        <v>369</v>
      </c>
      <c r="H271" s="153">
        <v>81.3</v>
      </c>
      <c r="I271" s="154"/>
      <c r="L271" s="150"/>
      <c r="M271" s="155"/>
      <c r="T271" s="156"/>
      <c r="AT271" s="151" t="s">
        <v>127</v>
      </c>
      <c r="AU271" s="151" t="s">
        <v>81</v>
      </c>
      <c r="AV271" s="13" t="s">
        <v>81</v>
      </c>
      <c r="AW271" s="13" t="s">
        <v>32</v>
      </c>
      <c r="AX271" s="13" t="s">
        <v>79</v>
      </c>
      <c r="AY271" s="151" t="s">
        <v>116</v>
      </c>
    </row>
    <row r="272" spans="2:65" s="1" customFormat="1" ht="24.2" customHeight="1">
      <c r="B272" s="32"/>
      <c r="C272" s="127" t="s">
        <v>370</v>
      </c>
      <c r="D272" s="127" t="s">
        <v>118</v>
      </c>
      <c r="E272" s="128" t="s">
        <v>371</v>
      </c>
      <c r="F272" s="129" t="s">
        <v>372</v>
      </c>
      <c r="G272" s="130" t="s">
        <v>133</v>
      </c>
      <c r="H272" s="131">
        <v>51</v>
      </c>
      <c r="I272" s="132"/>
      <c r="J272" s="133">
        <f>ROUND(I272*H272,2)</f>
        <v>0</v>
      </c>
      <c r="K272" s="129" t="s">
        <v>122</v>
      </c>
      <c r="L272" s="32"/>
      <c r="M272" s="134" t="s">
        <v>19</v>
      </c>
      <c r="N272" s="135" t="s">
        <v>42</v>
      </c>
      <c r="P272" s="136">
        <f>O272*H272</f>
        <v>0</v>
      </c>
      <c r="Q272" s="136">
        <v>0.00232</v>
      </c>
      <c r="R272" s="136">
        <f>Q272*H272</f>
        <v>0.11832</v>
      </c>
      <c r="S272" s="136">
        <v>0.101</v>
      </c>
      <c r="T272" s="137">
        <f>S272*H272</f>
        <v>5.151000000000001</v>
      </c>
      <c r="AR272" s="138" t="s">
        <v>123</v>
      </c>
      <c r="AT272" s="138" t="s">
        <v>118</v>
      </c>
      <c r="AU272" s="138" t="s">
        <v>81</v>
      </c>
      <c r="AY272" s="17" t="s">
        <v>116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7" t="s">
        <v>79</v>
      </c>
      <c r="BK272" s="139">
        <f>ROUND(I272*H272,2)</f>
        <v>0</v>
      </c>
      <c r="BL272" s="17" t="s">
        <v>123</v>
      </c>
      <c r="BM272" s="138" t="s">
        <v>373</v>
      </c>
    </row>
    <row r="273" spans="2:47" s="1" customFormat="1" ht="29.25">
      <c r="B273" s="32"/>
      <c r="D273" s="140" t="s">
        <v>125</v>
      </c>
      <c r="F273" s="141" t="s">
        <v>374</v>
      </c>
      <c r="I273" s="142"/>
      <c r="L273" s="32"/>
      <c r="M273" s="143"/>
      <c r="T273" s="51"/>
      <c r="AT273" s="17" t="s">
        <v>125</v>
      </c>
      <c r="AU273" s="17" t="s">
        <v>81</v>
      </c>
    </row>
    <row r="274" spans="2:51" s="12" customFormat="1" ht="12">
      <c r="B274" s="144"/>
      <c r="D274" s="140" t="s">
        <v>127</v>
      </c>
      <c r="E274" s="145" t="s">
        <v>19</v>
      </c>
      <c r="F274" s="146" t="s">
        <v>375</v>
      </c>
      <c r="H274" s="145" t="s">
        <v>19</v>
      </c>
      <c r="I274" s="147"/>
      <c r="L274" s="144"/>
      <c r="M274" s="148"/>
      <c r="T274" s="149"/>
      <c r="AT274" s="145" t="s">
        <v>127</v>
      </c>
      <c r="AU274" s="145" t="s">
        <v>81</v>
      </c>
      <c r="AV274" s="12" t="s">
        <v>79</v>
      </c>
      <c r="AW274" s="12" t="s">
        <v>32</v>
      </c>
      <c r="AX274" s="12" t="s">
        <v>71</v>
      </c>
      <c r="AY274" s="145" t="s">
        <v>116</v>
      </c>
    </row>
    <row r="275" spans="2:51" s="13" customFormat="1" ht="12">
      <c r="B275" s="150"/>
      <c r="D275" s="140" t="s">
        <v>127</v>
      </c>
      <c r="E275" s="151" t="s">
        <v>19</v>
      </c>
      <c r="F275" s="152" t="s">
        <v>376</v>
      </c>
      <c r="H275" s="153">
        <v>10</v>
      </c>
      <c r="I275" s="154"/>
      <c r="L275" s="150"/>
      <c r="M275" s="155"/>
      <c r="T275" s="156"/>
      <c r="AT275" s="151" t="s">
        <v>127</v>
      </c>
      <c r="AU275" s="151" t="s">
        <v>81</v>
      </c>
      <c r="AV275" s="13" t="s">
        <v>81</v>
      </c>
      <c r="AW275" s="13" t="s">
        <v>32</v>
      </c>
      <c r="AX275" s="13" t="s">
        <v>71</v>
      </c>
      <c r="AY275" s="151" t="s">
        <v>116</v>
      </c>
    </row>
    <row r="276" spans="2:51" s="12" customFormat="1" ht="12">
      <c r="B276" s="144"/>
      <c r="D276" s="140" t="s">
        <v>127</v>
      </c>
      <c r="E276" s="145" t="s">
        <v>19</v>
      </c>
      <c r="F276" s="146" t="s">
        <v>377</v>
      </c>
      <c r="H276" s="145" t="s">
        <v>19</v>
      </c>
      <c r="I276" s="147"/>
      <c r="L276" s="144"/>
      <c r="M276" s="148"/>
      <c r="T276" s="149"/>
      <c r="AT276" s="145" t="s">
        <v>127</v>
      </c>
      <c r="AU276" s="145" t="s">
        <v>81</v>
      </c>
      <c r="AV276" s="12" t="s">
        <v>79</v>
      </c>
      <c r="AW276" s="12" t="s">
        <v>32</v>
      </c>
      <c r="AX276" s="12" t="s">
        <v>71</v>
      </c>
      <c r="AY276" s="145" t="s">
        <v>116</v>
      </c>
    </row>
    <row r="277" spans="2:51" s="13" customFormat="1" ht="12">
      <c r="B277" s="150"/>
      <c r="D277" s="140" t="s">
        <v>127</v>
      </c>
      <c r="E277" s="151" t="s">
        <v>19</v>
      </c>
      <c r="F277" s="152" t="s">
        <v>378</v>
      </c>
      <c r="H277" s="153">
        <v>41</v>
      </c>
      <c r="I277" s="154"/>
      <c r="L277" s="150"/>
      <c r="M277" s="155"/>
      <c r="T277" s="156"/>
      <c r="AT277" s="151" t="s">
        <v>127</v>
      </c>
      <c r="AU277" s="151" t="s">
        <v>81</v>
      </c>
      <c r="AV277" s="13" t="s">
        <v>81</v>
      </c>
      <c r="AW277" s="13" t="s">
        <v>32</v>
      </c>
      <c r="AX277" s="13" t="s">
        <v>71</v>
      </c>
      <c r="AY277" s="151" t="s">
        <v>116</v>
      </c>
    </row>
    <row r="278" spans="2:51" s="14" customFormat="1" ht="12">
      <c r="B278" s="157"/>
      <c r="D278" s="140" t="s">
        <v>127</v>
      </c>
      <c r="E278" s="158" t="s">
        <v>19</v>
      </c>
      <c r="F278" s="159" t="s">
        <v>130</v>
      </c>
      <c r="H278" s="160">
        <v>51</v>
      </c>
      <c r="I278" s="161"/>
      <c r="L278" s="157"/>
      <c r="M278" s="162"/>
      <c r="T278" s="163"/>
      <c r="AT278" s="158" t="s">
        <v>127</v>
      </c>
      <c r="AU278" s="158" t="s">
        <v>81</v>
      </c>
      <c r="AV278" s="14" t="s">
        <v>123</v>
      </c>
      <c r="AW278" s="14" t="s">
        <v>32</v>
      </c>
      <c r="AX278" s="14" t="s">
        <v>79</v>
      </c>
      <c r="AY278" s="158" t="s">
        <v>116</v>
      </c>
    </row>
    <row r="279" spans="2:65" s="1" customFormat="1" ht="24.2" customHeight="1">
      <c r="B279" s="32"/>
      <c r="C279" s="127" t="s">
        <v>379</v>
      </c>
      <c r="D279" s="127" t="s">
        <v>118</v>
      </c>
      <c r="E279" s="128" t="s">
        <v>380</v>
      </c>
      <c r="F279" s="129" t="s">
        <v>381</v>
      </c>
      <c r="G279" s="130" t="s">
        <v>121</v>
      </c>
      <c r="H279" s="131">
        <v>224.71</v>
      </c>
      <c r="I279" s="132"/>
      <c r="J279" s="133">
        <f>ROUND(I279*H279,2)</f>
        <v>0</v>
      </c>
      <c r="K279" s="129" t="s">
        <v>122</v>
      </c>
      <c r="L279" s="32"/>
      <c r="M279" s="134" t="s">
        <v>19</v>
      </c>
      <c r="N279" s="135" t="s">
        <v>42</v>
      </c>
      <c r="P279" s="136">
        <f>O279*H279</f>
        <v>0</v>
      </c>
      <c r="Q279" s="136">
        <v>0</v>
      </c>
      <c r="R279" s="136">
        <f>Q279*H279</f>
        <v>0</v>
      </c>
      <c r="S279" s="136">
        <v>0.065</v>
      </c>
      <c r="T279" s="137">
        <f>S279*H279</f>
        <v>14.606150000000001</v>
      </c>
      <c r="AR279" s="138" t="s">
        <v>123</v>
      </c>
      <c r="AT279" s="138" t="s">
        <v>118</v>
      </c>
      <c r="AU279" s="138" t="s">
        <v>81</v>
      </c>
      <c r="AY279" s="17" t="s">
        <v>116</v>
      </c>
      <c r="BE279" s="139">
        <f>IF(N279="základní",J279,0)</f>
        <v>0</v>
      </c>
      <c r="BF279" s="139">
        <f>IF(N279="snížená",J279,0)</f>
        <v>0</v>
      </c>
      <c r="BG279" s="139">
        <f>IF(N279="zákl. přenesená",J279,0)</f>
        <v>0</v>
      </c>
      <c r="BH279" s="139">
        <f>IF(N279="sníž. přenesená",J279,0)</f>
        <v>0</v>
      </c>
      <c r="BI279" s="139">
        <f>IF(N279="nulová",J279,0)</f>
        <v>0</v>
      </c>
      <c r="BJ279" s="17" t="s">
        <v>79</v>
      </c>
      <c r="BK279" s="139">
        <f>ROUND(I279*H279,2)</f>
        <v>0</v>
      </c>
      <c r="BL279" s="17" t="s">
        <v>123</v>
      </c>
      <c r="BM279" s="138" t="s">
        <v>382</v>
      </c>
    </row>
    <row r="280" spans="2:47" s="1" customFormat="1" ht="19.5">
      <c r="B280" s="32"/>
      <c r="D280" s="140" t="s">
        <v>125</v>
      </c>
      <c r="F280" s="141" t="s">
        <v>383</v>
      </c>
      <c r="I280" s="142"/>
      <c r="L280" s="32"/>
      <c r="M280" s="143"/>
      <c r="T280" s="51"/>
      <c r="AT280" s="17" t="s">
        <v>125</v>
      </c>
      <c r="AU280" s="17" t="s">
        <v>81</v>
      </c>
    </row>
    <row r="281" spans="2:51" s="12" customFormat="1" ht="12">
      <c r="B281" s="144"/>
      <c r="D281" s="140" t="s">
        <v>127</v>
      </c>
      <c r="E281" s="145" t="s">
        <v>19</v>
      </c>
      <c r="F281" s="146" t="s">
        <v>384</v>
      </c>
      <c r="H281" s="145" t="s">
        <v>19</v>
      </c>
      <c r="I281" s="147"/>
      <c r="L281" s="144"/>
      <c r="M281" s="148"/>
      <c r="T281" s="149"/>
      <c r="AT281" s="145" t="s">
        <v>127</v>
      </c>
      <c r="AU281" s="145" t="s">
        <v>81</v>
      </c>
      <c r="AV281" s="12" t="s">
        <v>79</v>
      </c>
      <c r="AW281" s="12" t="s">
        <v>32</v>
      </c>
      <c r="AX281" s="12" t="s">
        <v>71</v>
      </c>
      <c r="AY281" s="145" t="s">
        <v>116</v>
      </c>
    </row>
    <row r="282" spans="2:51" s="13" customFormat="1" ht="12">
      <c r="B282" s="150"/>
      <c r="D282" s="140" t="s">
        <v>127</v>
      </c>
      <c r="E282" s="151" t="s">
        <v>19</v>
      </c>
      <c r="F282" s="152" t="s">
        <v>385</v>
      </c>
      <c r="H282" s="153">
        <v>4.53</v>
      </c>
      <c r="I282" s="154"/>
      <c r="L282" s="150"/>
      <c r="M282" s="155"/>
      <c r="T282" s="156"/>
      <c r="AT282" s="151" t="s">
        <v>127</v>
      </c>
      <c r="AU282" s="151" t="s">
        <v>81</v>
      </c>
      <c r="AV282" s="13" t="s">
        <v>81</v>
      </c>
      <c r="AW282" s="13" t="s">
        <v>32</v>
      </c>
      <c r="AX282" s="13" t="s">
        <v>71</v>
      </c>
      <c r="AY282" s="151" t="s">
        <v>116</v>
      </c>
    </row>
    <row r="283" spans="2:51" s="13" customFormat="1" ht="12">
      <c r="B283" s="150"/>
      <c r="D283" s="140" t="s">
        <v>127</v>
      </c>
      <c r="E283" s="151" t="s">
        <v>19</v>
      </c>
      <c r="F283" s="152" t="s">
        <v>386</v>
      </c>
      <c r="H283" s="153">
        <v>20.55</v>
      </c>
      <c r="I283" s="154"/>
      <c r="L283" s="150"/>
      <c r="M283" s="155"/>
      <c r="T283" s="156"/>
      <c r="AT283" s="151" t="s">
        <v>127</v>
      </c>
      <c r="AU283" s="151" t="s">
        <v>81</v>
      </c>
      <c r="AV283" s="13" t="s">
        <v>81</v>
      </c>
      <c r="AW283" s="13" t="s">
        <v>32</v>
      </c>
      <c r="AX283" s="13" t="s">
        <v>71</v>
      </c>
      <c r="AY283" s="151" t="s">
        <v>116</v>
      </c>
    </row>
    <row r="284" spans="2:51" s="13" customFormat="1" ht="12">
      <c r="B284" s="150"/>
      <c r="D284" s="140" t="s">
        <v>127</v>
      </c>
      <c r="E284" s="151" t="s">
        <v>19</v>
      </c>
      <c r="F284" s="152" t="s">
        <v>387</v>
      </c>
      <c r="H284" s="153">
        <v>50.55</v>
      </c>
      <c r="I284" s="154"/>
      <c r="L284" s="150"/>
      <c r="M284" s="155"/>
      <c r="T284" s="156"/>
      <c r="AT284" s="151" t="s">
        <v>127</v>
      </c>
      <c r="AU284" s="151" t="s">
        <v>81</v>
      </c>
      <c r="AV284" s="13" t="s">
        <v>81</v>
      </c>
      <c r="AW284" s="13" t="s">
        <v>32</v>
      </c>
      <c r="AX284" s="13" t="s">
        <v>71</v>
      </c>
      <c r="AY284" s="151" t="s">
        <v>116</v>
      </c>
    </row>
    <row r="285" spans="2:51" s="13" customFormat="1" ht="12">
      <c r="B285" s="150"/>
      <c r="D285" s="140" t="s">
        <v>127</v>
      </c>
      <c r="E285" s="151" t="s">
        <v>19</v>
      </c>
      <c r="F285" s="152" t="s">
        <v>388</v>
      </c>
      <c r="H285" s="153">
        <v>35.85</v>
      </c>
      <c r="I285" s="154"/>
      <c r="L285" s="150"/>
      <c r="M285" s="155"/>
      <c r="T285" s="156"/>
      <c r="AT285" s="151" t="s">
        <v>127</v>
      </c>
      <c r="AU285" s="151" t="s">
        <v>81</v>
      </c>
      <c r="AV285" s="13" t="s">
        <v>81</v>
      </c>
      <c r="AW285" s="13" t="s">
        <v>32</v>
      </c>
      <c r="AX285" s="13" t="s">
        <v>71</v>
      </c>
      <c r="AY285" s="151" t="s">
        <v>116</v>
      </c>
    </row>
    <row r="286" spans="2:51" s="13" customFormat="1" ht="12">
      <c r="B286" s="150"/>
      <c r="D286" s="140" t="s">
        <v>127</v>
      </c>
      <c r="E286" s="151" t="s">
        <v>19</v>
      </c>
      <c r="F286" s="152" t="s">
        <v>389</v>
      </c>
      <c r="H286" s="153">
        <v>46.47</v>
      </c>
      <c r="I286" s="154"/>
      <c r="L286" s="150"/>
      <c r="M286" s="155"/>
      <c r="T286" s="156"/>
      <c r="AT286" s="151" t="s">
        <v>127</v>
      </c>
      <c r="AU286" s="151" t="s">
        <v>81</v>
      </c>
      <c r="AV286" s="13" t="s">
        <v>81</v>
      </c>
      <c r="AW286" s="13" t="s">
        <v>32</v>
      </c>
      <c r="AX286" s="13" t="s">
        <v>71</v>
      </c>
      <c r="AY286" s="151" t="s">
        <v>116</v>
      </c>
    </row>
    <row r="287" spans="2:51" s="13" customFormat="1" ht="12">
      <c r="B287" s="150"/>
      <c r="D287" s="140" t="s">
        <v>127</v>
      </c>
      <c r="E287" s="151" t="s">
        <v>19</v>
      </c>
      <c r="F287" s="152" t="s">
        <v>390</v>
      </c>
      <c r="H287" s="153">
        <v>21.25</v>
      </c>
      <c r="I287" s="154"/>
      <c r="L287" s="150"/>
      <c r="M287" s="155"/>
      <c r="T287" s="156"/>
      <c r="AT287" s="151" t="s">
        <v>127</v>
      </c>
      <c r="AU287" s="151" t="s">
        <v>81</v>
      </c>
      <c r="AV287" s="13" t="s">
        <v>81</v>
      </c>
      <c r="AW287" s="13" t="s">
        <v>32</v>
      </c>
      <c r="AX287" s="13" t="s">
        <v>71</v>
      </c>
      <c r="AY287" s="151" t="s">
        <v>116</v>
      </c>
    </row>
    <row r="288" spans="2:51" s="13" customFormat="1" ht="12">
      <c r="B288" s="150"/>
      <c r="D288" s="140" t="s">
        <v>127</v>
      </c>
      <c r="E288" s="151" t="s">
        <v>19</v>
      </c>
      <c r="F288" s="152" t="s">
        <v>391</v>
      </c>
      <c r="H288" s="153">
        <v>45.51</v>
      </c>
      <c r="I288" s="154"/>
      <c r="L288" s="150"/>
      <c r="M288" s="155"/>
      <c r="T288" s="156"/>
      <c r="AT288" s="151" t="s">
        <v>127</v>
      </c>
      <c r="AU288" s="151" t="s">
        <v>81</v>
      </c>
      <c r="AV288" s="13" t="s">
        <v>81</v>
      </c>
      <c r="AW288" s="13" t="s">
        <v>32</v>
      </c>
      <c r="AX288" s="13" t="s">
        <v>71</v>
      </c>
      <c r="AY288" s="151" t="s">
        <v>116</v>
      </c>
    </row>
    <row r="289" spans="2:51" s="14" customFormat="1" ht="12">
      <c r="B289" s="157"/>
      <c r="D289" s="140" t="s">
        <v>127</v>
      </c>
      <c r="E289" s="158" t="s">
        <v>19</v>
      </c>
      <c r="F289" s="159" t="s">
        <v>130</v>
      </c>
      <c r="H289" s="160">
        <v>224.70999999999998</v>
      </c>
      <c r="I289" s="161"/>
      <c r="L289" s="157"/>
      <c r="M289" s="162"/>
      <c r="T289" s="163"/>
      <c r="AT289" s="158" t="s">
        <v>127</v>
      </c>
      <c r="AU289" s="158" t="s">
        <v>81</v>
      </c>
      <c r="AV289" s="14" t="s">
        <v>123</v>
      </c>
      <c r="AW289" s="14" t="s">
        <v>32</v>
      </c>
      <c r="AX289" s="14" t="s">
        <v>79</v>
      </c>
      <c r="AY289" s="158" t="s">
        <v>116</v>
      </c>
    </row>
    <row r="290" spans="2:65" s="1" customFormat="1" ht="24.2" customHeight="1">
      <c r="B290" s="32"/>
      <c r="C290" s="127" t="s">
        <v>392</v>
      </c>
      <c r="D290" s="127" t="s">
        <v>118</v>
      </c>
      <c r="E290" s="128" t="s">
        <v>393</v>
      </c>
      <c r="F290" s="129" t="s">
        <v>394</v>
      </c>
      <c r="G290" s="130" t="s">
        <v>121</v>
      </c>
      <c r="H290" s="131">
        <v>345.279</v>
      </c>
      <c r="I290" s="132"/>
      <c r="J290" s="133">
        <f>ROUND(I290*H290,2)</f>
        <v>0</v>
      </c>
      <c r="K290" s="129" t="s">
        <v>122</v>
      </c>
      <c r="L290" s="32"/>
      <c r="M290" s="134" t="s">
        <v>19</v>
      </c>
      <c r="N290" s="135" t="s">
        <v>42</v>
      </c>
      <c r="P290" s="136">
        <f>O290*H290</f>
        <v>0</v>
      </c>
      <c r="Q290" s="136">
        <v>0.00116</v>
      </c>
      <c r="R290" s="136">
        <f>Q290*H290</f>
        <v>0.40052364</v>
      </c>
      <c r="S290" s="136">
        <v>0</v>
      </c>
      <c r="T290" s="137">
        <f>S290*H290</f>
        <v>0</v>
      </c>
      <c r="AR290" s="138" t="s">
        <v>123</v>
      </c>
      <c r="AT290" s="138" t="s">
        <v>118</v>
      </c>
      <c r="AU290" s="138" t="s">
        <v>81</v>
      </c>
      <c r="AY290" s="17" t="s">
        <v>116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7" t="s">
        <v>79</v>
      </c>
      <c r="BK290" s="139">
        <f>ROUND(I290*H290,2)</f>
        <v>0</v>
      </c>
      <c r="BL290" s="17" t="s">
        <v>123</v>
      </c>
      <c r="BM290" s="138" t="s">
        <v>395</v>
      </c>
    </row>
    <row r="291" spans="2:47" s="1" customFormat="1" ht="12">
      <c r="B291" s="32"/>
      <c r="D291" s="140" t="s">
        <v>125</v>
      </c>
      <c r="F291" s="141" t="s">
        <v>396</v>
      </c>
      <c r="I291" s="142"/>
      <c r="L291" s="32"/>
      <c r="M291" s="143"/>
      <c r="T291" s="51"/>
      <c r="AT291" s="17" t="s">
        <v>125</v>
      </c>
      <c r="AU291" s="17" t="s">
        <v>81</v>
      </c>
    </row>
    <row r="292" spans="2:51" s="12" customFormat="1" ht="12">
      <c r="B292" s="144"/>
      <c r="D292" s="140" t="s">
        <v>127</v>
      </c>
      <c r="E292" s="145" t="s">
        <v>19</v>
      </c>
      <c r="F292" s="146" t="s">
        <v>397</v>
      </c>
      <c r="H292" s="145" t="s">
        <v>19</v>
      </c>
      <c r="I292" s="147"/>
      <c r="L292" s="144"/>
      <c r="M292" s="148"/>
      <c r="T292" s="149"/>
      <c r="AT292" s="145" t="s">
        <v>127</v>
      </c>
      <c r="AU292" s="145" t="s">
        <v>81</v>
      </c>
      <c r="AV292" s="12" t="s">
        <v>79</v>
      </c>
      <c r="AW292" s="12" t="s">
        <v>32</v>
      </c>
      <c r="AX292" s="12" t="s">
        <v>71</v>
      </c>
      <c r="AY292" s="145" t="s">
        <v>116</v>
      </c>
    </row>
    <row r="293" spans="2:51" s="13" customFormat="1" ht="12">
      <c r="B293" s="150"/>
      <c r="D293" s="140" t="s">
        <v>127</v>
      </c>
      <c r="E293" s="151" t="s">
        <v>19</v>
      </c>
      <c r="F293" s="152" t="s">
        <v>385</v>
      </c>
      <c r="H293" s="153">
        <v>4.53</v>
      </c>
      <c r="I293" s="154"/>
      <c r="L293" s="150"/>
      <c r="M293" s="155"/>
      <c r="T293" s="156"/>
      <c r="AT293" s="151" t="s">
        <v>127</v>
      </c>
      <c r="AU293" s="151" t="s">
        <v>81</v>
      </c>
      <c r="AV293" s="13" t="s">
        <v>81</v>
      </c>
      <c r="AW293" s="13" t="s">
        <v>32</v>
      </c>
      <c r="AX293" s="13" t="s">
        <v>71</v>
      </c>
      <c r="AY293" s="151" t="s">
        <v>116</v>
      </c>
    </row>
    <row r="294" spans="2:51" s="13" customFormat="1" ht="12">
      <c r="B294" s="150"/>
      <c r="D294" s="140" t="s">
        <v>127</v>
      </c>
      <c r="E294" s="151" t="s">
        <v>19</v>
      </c>
      <c r="F294" s="152" t="s">
        <v>386</v>
      </c>
      <c r="H294" s="153">
        <v>20.55</v>
      </c>
      <c r="I294" s="154"/>
      <c r="L294" s="150"/>
      <c r="M294" s="155"/>
      <c r="T294" s="156"/>
      <c r="AT294" s="151" t="s">
        <v>127</v>
      </c>
      <c r="AU294" s="151" t="s">
        <v>81</v>
      </c>
      <c r="AV294" s="13" t="s">
        <v>81</v>
      </c>
      <c r="AW294" s="13" t="s">
        <v>32</v>
      </c>
      <c r="AX294" s="13" t="s">
        <v>71</v>
      </c>
      <c r="AY294" s="151" t="s">
        <v>116</v>
      </c>
    </row>
    <row r="295" spans="2:51" s="13" customFormat="1" ht="12">
      <c r="B295" s="150"/>
      <c r="D295" s="140" t="s">
        <v>127</v>
      </c>
      <c r="E295" s="151" t="s">
        <v>19</v>
      </c>
      <c r="F295" s="152" t="s">
        <v>387</v>
      </c>
      <c r="H295" s="153">
        <v>50.55</v>
      </c>
      <c r="I295" s="154"/>
      <c r="L295" s="150"/>
      <c r="M295" s="155"/>
      <c r="T295" s="156"/>
      <c r="AT295" s="151" t="s">
        <v>127</v>
      </c>
      <c r="AU295" s="151" t="s">
        <v>81</v>
      </c>
      <c r="AV295" s="13" t="s">
        <v>81</v>
      </c>
      <c r="AW295" s="13" t="s">
        <v>32</v>
      </c>
      <c r="AX295" s="13" t="s">
        <v>71</v>
      </c>
      <c r="AY295" s="151" t="s">
        <v>116</v>
      </c>
    </row>
    <row r="296" spans="2:51" s="13" customFormat="1" ht="12">
      <c r="B296" s="150"/>
      <c r="D296" s="140" t="s">
        <v>127</v>
      </c>
      <c r="E296" s="151" t="s">
        <v>19</v>
      </c>
      <c r="F296" s="152" t="s">
        <v>388</v>
      </c>
      <c r="H296" s="153">
        <v>35.85</v>
      </c>
      <c r="I296" s="154"/>
      <c r="L296" s="150"/>
      <c r="M296" s="155"/>
      <c r="T296" s="156"/>
      <c r="AT296" s="151" t="s">
        <v>127</v>
      </c>
      <c r="AU296" s="151" t="s">
        <v>81</v>
      </c>
      <c r="AV296" s="13" t="s">
        <v>81</v>
      </c>
      <c r="AW296" s="13" t="s">
        <v>32</v>
      </c>
      <c r="AX296" s="13" t="s">
        <v>71</v>
      </c>
      <c r="AY296" s="151" t="s">
        <v>116</v>
      </c>
    </row>
    <row r="297" spans="2:51" s="13" customFormat="1" ht="12">
      <c r="B297" s="150"/>
      <c r="D297" s="140" t="s">
        <v>127</v>
      </c>
      <c r="E297" s="151" t="s">
        <v>19</v>
      </c>
      <c r="F297" s="152" t="s">
        <v>389</v>
      </c>
      <c r="H297" s="153">
        <v>46.47</v>
      </c>
      <c r="I297" s="154"/>
      <c r="L297" s="150"/>
      <c r="M297" s="155"/>
      <c r="T297" s="156"/>
      <c r="AT297" s="151" t="s">
        <v>127</v>
      </c>
      <c r="AU297" s="151" t="s">
        <v>81</v>
      </c>
      <c r="AV297" s="13" t="s">
        <v>81</v>
      </c>
      <c r="AW297" s="13" t="s">
        <v>32</v>
      </c>
      <c r="AX297" s="13" t="s">
        <v>71</v>
      </c>
      <c r="AY297" s="151" t="s">
        <v>116</v>
      </c>
    </row>
    <row r="298" spans="2:51" s="13" customFormat="1" ht="12">
      <c r="B298" s="150"/>
      <c r="D298" s="140" t="s">
        <v>127</v>
      </c>
      <c r="E298" s="151" t="s">
        <v>19</v>
      </c>
      <c r="F298" s="152" t="s">
        <v>390</v>
      </c>
      <c r="H298" s="153">
        <v>21.25</v>
      </c>
      <c r="I298" s="154"/>
      <c r="L298" s="150"/>
      <c r="M298" s="155"/>
      <c r="T298" s="156"/>
      <c r="AT298" s="151" t="s">
        <v>127</v>
      </c>
      <c r="AU298" s="151" t="s">
        <v>81</v>
      </c>
      <c r="AV298" s="13" t="s">
        <v>81</v>
      </c>
      <c r="AW298" s="13" t="s">
        <v>32</v>
      </c>
      <c r="AX298" s="13" t="s">
        <v>71</v>
      </c>
      <c r="AY298" s="151" t="s">
        <v>116</v>
      </c>
    </row>
    <row r="299" spans="2:51" s="13" customFormat="1" ht="12">
      <c r="B299" s="150"/>
      <c r="D299" s="140" t="s">
        <v>127</v>
      </c>
      <c r="E299" s="151" t="s">
        <v>19</v>
      </c>
      <c r="F299" s="152" t="s">
        <v>391</v>
      </c>
      <c r="H299" s="153">
        <v>45.51</v>
      </c>
      <c r="I299" s="154"/>
      <c r="L299" s="150"/>
      <c r="M299" s="155"/>
      <c r="T299" s="156"/>
      <c r="AT299" s="151" t="s">
        <v>127</v>
      </c>
      <c r="AU299" s="151" t="s">
        <v>81</v>
      </c>
      <c r="AV299" s="13" t="s">
        <v>81</v>
      </c>
      <c r="AW299" s="13" t="s">
        <v>32</v>
      </c>
      <c r="AX299" s="13" t="s">
        <v>71</v>
      </c>
      <c r="AY299" s="151" t="s">
        <v>116</v>
      </c>
    </row>
    <row r="300" spans="2:51" s="12" customFormat="1" ht="12">
      <c r="B300" s="144"/>
      <c r="D300" s="140" t="s">
        <v>127</v>
      </c>
      <c r="E300" s="145" t="s">
        <v>19</v>
      </c>
      <c r="F300" s="146" t="s">
        <v>267</v>
      </c>
      <c r="H300" s="145" t="s">
        <v>19</v>
      </c>
      <c r="I300" s="147"/>
      <c r="L300" s="144"/>
      <c r="M300" s="148"/>
      <c r="T300" s="149"/>
      <c r="AT300" s="145" t="s">
        <v>127</v>
      </c>
      <c r="AU300" s="145" t="s">
        <v>81</v>
      </c>
      <c r="AV300" s="12" t="s">
        <v>79</v>
      </c>
      <c r="AW300" s="12" t="s">
        <v>32</v>
      </c>
      <c r="AX300" s="12" t="s">
        <v>71</v>
      </c>
      <c r="AY300" s="145" t="s">
        <v>116</v>
      </c>
    </row>
    <row r="301" spans="2:51" s="13" customFormat="1" ht="12">
      <c r="B301" s="150"/>
      <c r="D301" s="140" t="s">
        <v>127</v>
      </c>
      <c r="E301" s="151" t="s">
        <v>19</v>
      </c>
      <c r="F301" s="152" t="s">
        <v>398</v>
      </c>
      <c r="H301" s="153">
        <v>56.91</v>
      </c>
      <c r="I301" s="154"/>
      <c r="L301" s="150"/>
      <c r="M301" s="155"/>
      <c r="T301" s="156"/>
      <c r="AT301" s="151" t="s">
        <v>127</v>
      </c>
      <c r="AU301" s="151" t="s">
        <v>81</v>
      </c>
      <c r="AV301" s="13" t="s">
        <v>81</v>
      </c>
      <c r="AW301" s="13" t="s">
        <v>32</v>
      </c>
      <c r="AX301" s="13" t="s">
        <v>71</v>
      </c>
      <c r="AY301" s="151" t="s">
        <v>116</v>
      </c>
    </row>
    <row r="302" spans="2:51" s="13" customFormat="1" ht="12">
      <c r="B302" s="150"/>
      <c r="D302" s="140" t="s">
        <v>127</v>
      </c>
      <c r="E302" s="151" t="s">
        <v>19</v>
      </c>
      <c r="F302" s="152" t="s">
        <v>274</v>
      </c>
      <c r="H302" s="153">
        <v>26.829</v>
      </c>
      <c r="I302" s="154"/>
      <c r="L302" s="150"/>
      <c r="M302" s="155"/>
      <c r="T302" s="156"/>
      <c r="AT302" s="151" t="s">
        <v>127</v>
      </c>
      <c r="AU302" s="151" t="s">
        <v>81</v>
      </c>
      <c r="AV302" s="13" t="s">
        <v>81</v>
      </c>
      <c r="AW302" s="13" t="s">
        <v>32</v>
      </c>
      <c r="AX302" s="13" t="s">
        <v>71</v>
      </c>
      <c r="AY302" s="151" t="s">
        <v>116</v>
      </c>
    </row>
    <row r="303" spans="2:51" s="13" customFormat="1" ht="12">
      <c r="B303" s="150"/>
      <c r="D303" s="140" t="s">
        <v>127</v>
      </c>
      <c r="E303" s="151" t="s">
        <v>19</v>
      </c>
      <c r="F303" s="152" t="s">
        <v>275</v>
      </c>
      <c r="H303" s="153">
        <v>28.455</v>
      </c>
      <c r="I303" s="154"/>
      <c r="L303" s="150"/>
      <c r="M303" s="155"/>
      <c r="T303" s="156"/>
      <c r="AT303" s="151" t="s">
        <v>127</v>
      </c>
      <c r="AU303" s="151" t="s">
        <v>81</v>
      </c>
      <c r="AV303" s="13" t="s">
        <v>81</v>
      </c>
      <c r="AW303" s="13" t="s">
        <v>32</v>
      </c>
      <c r="AX303" s="13" t="s">
        <v>71</v>
      </c>
      <c r="AY303" s="151" t="s">
        <v>116</v>
      </c>
    </row>
    <row r="304" spans="2:51" s="13" customFormat="1" ht="12">
      <c r="B304" s="150"/>
      <c r="D304" s="140" t="s">
        <v>127</v>
      </c>
      <c r="E304" s="151" t="s">
        <v>19</v>
      </c>
      <c r="F304" s="152" t="s">
        <v>276</v>
      </c>
      <c r="H304" s="153">
        <v>8.13</v>
      </c>
      <c r="I304" s="154"/>
      <c r="L304" s="150"/>
      <c r="M304" s="155"/>
      <c r="T304" s="156"/>
      <c r="AT304" s="151" t="s">
        <v>127</v>
      </c>
      <c r="AU304" s="151" t="s">
        <v>81</v>
      </c>
      <c r="AV304" s="13" t="s">
        <v>81</v>
      </c>
      <c r="AW304" s="13" t="s">
        <v>32</v>
      </c>
      <c r="AX304" s="13" t="s">
        <v>71</v>
      </c>
      <c r="AY304" s="151" t="s">
        <v>116</v>
      </c>
    </row>
    <row r="305" spans="2:51" s="13" customFormat="1" ht="12">
      <c r="B305" s="150"/>
      <c r="D305" s="140" t="s">
        <v>127</v>
      </c>
      <c r="E305" s="151" t="s">
        <v>19</v>
      </c>
      <c r="F305" s="152" t="s">
        <v>277</v>
      </c>
      <c r="H305" s="153">
        <v>0.245</v>
      </c>
      <c r="I305" s="154"/>
      <c r="L305" s="150"/>
      <c r="M305" s="155"/>
      <c r="T305" s="156"/>
      <c r="AT305" s="151" t="s">
        <v>127</v>
      </c>
      <c r="AU305" s="151" t="s">
        <v>81</v>
      </c>
      <c r="AV305" s="13" t="s">
        <v>81</v>
      </c>
      <c r="AW305" s="13" t="s">
        <v>32</v>
      </c>
      <c r="AX305" s="13" t="s">
        <v>71</v>
      </c>
      <c r="AY305" s="151" t="s">
        <v>116</v>
      </c>
    </row>
    <row r="306" spans="2:51" s="14" customFormat="1" ht="12">
      <c r="B306" s="157"/>
      <c r="D306" s="140" t="s">
        <v>127</v>
      </c>
      <c r="E306" s="158" t="s">
        <v>19</v>
      </c>
      <c r="F306" s="159" t="s">
        <v>130</v>
      </c>
      <c r="H306" s="160">
        <v>345.279</v>
      </c>
      <c r="I306" s="161"/>
      <c r="L306" s="157"/>
      <c r="M306" s="162"/>
      <c r="T306" s="163"/>
      <c r="AT306" s="158" t="s">
        <v>127</v>
      </c>
      <c r="AU306" s="158" t="s">
        <v>81</v>
      </c>
      <c r="AV306" s="14" t="s">
        <v>123</v>
      </c>
      <c r="AW306" s="14" t="s">
        <v>32</v>
      </c>
      <c r="AX306" s="14" t="s">
        <v>79</v>
      </c>
      <c r="AY306" s="158" t="s">
        <v>116</v>
      </c>
    </row>
    <row r="307" spans="2:63" s="11" customFormat="1" ht="22.9" customHeight="1">
      <c r="B307" s="115"/>
      <c r="D307" s="116" t="s">
        <v>70</v>
      </c>
      <c r="E307" s="125" t="s">
        <v>399</v>
      </c>
      <c r="F307" s="125" t="s">
        <v>400</v>
      </c>
      <c r="I307" s="118"/>
      <c r="J307" s="126">
        <f>BK307</f>
        <v>0</v>
      </c>
      <c r="L307" s="115"/>
      <c r="M307" s="120"/>
      <c r="P307" s="121">
        <f>SUM(P308:P318)</f>
        <v>0</v>
      </c>
      <c r="R307" s="121">
        <f>SUM(R308:R318)</f>
        <v>0</v>
      </c>
      <c r="T307" s="122">
        <f>SUM(T308:T318)</f>
        <v>0</v>
      </c>
      <c r="AR307" s="116" t="s">
        <v>79</v>
      </c>
      <c r="AT307" s="123" t="s">
        <v>70</v>
      </c>
      <c r="AU307" s="123" t="s">
        <v>79</v>
      </c>
      <c r="AY307" s="116" t="s">
        <v>116</v>
      </c>
      <c r="BK307" s="124">
        <f>SUM(BK308:BK318)</f>
        <v>0</v>
      </c>
    </row>
    <row r="308" spans="2:65" s="1" customFormat="1" ht="24.2" customHeight="1">
      <c r="B308" s="32"/>
      <c r="C308" s="127" t="s">
        <v>401</v>
      </c>
      <c r="D308" s="127" t="s">
        <v>118</v>
      </c>
      <c r="E308" s="128" t="s">
        <v>402</v>
      </c>
      <c r="F308" s="129" t="s">
        <v>403</v>
      </c>
      <c r="G308" s="130" t="s">
        <v>180</v>
      </c>
      <c r="H308" s="131">
        <v>25.769</v>
      </c>
      <c r="I308" s="132"/>
      <c r="J308" s="133">
        <f>ROUND(I308*H308,2)</f>
        <v>0</v>
      </c>
      <c r="K308" s="129" t="s">
        <v>122</v>
      </c>
      <c r="L308" s="32"/>
      <c r="M308" s="134" t="s">
        <v>19</v>
      </c>
      <c r="N308" s="135" t="s">
        <v>42</v>
      </c>
      <c r="P308" s="136">
        <f>O308*H308</f>
        <v>0</v>
      </c>
      <c r="Q308" s="136">
        <v>0</v>
      </c>
      <c r="R308" s="136">
        <f>Q308*H308</f>
        <v>0</v>
      </c>
      <c r="S308" s="136">
        <v>0</v>
      </c>
      <c r="T308" s="137">
        <f>S308*H308</f>
        <v>0</v>
      </c>
      <c r="AR308" s="138" t="s">
        <v>123</v>
      </c>
      <c r="AT308" s="138" t="s">
        <v>118</v>
      </c>
      <c r="AU308" s="138" t="s">
        <v>81</v>
      </c>
      <c r="AY308" s="17" t="s">
        <v>116</v>
      </c>
      <c r="BE308" s="139">
        <f>IF(N308="základní",J308,0)</f>
        <v>0</v>
      </c>
      <c r="BF308" s="139">
        <f>IF(N308="snížená",J308,0)</f>
        <v>0</v>
      </c>
      <c r="BG308" s="139">
        <f>IF(N308="zákl. přenesená",J308,0)</f>
        <v>0</v>
      </c>
      <c r="BH308" s="139">
        <f>IF(N308="sníž. přenesená",J308,0)</f>
        <v>0</v>
      </c>
      <c r="BI308" s="139">
        <f>IF(N308="nulová",J308,0)</f>
        <v>0</v>
      </c>
      <c r="BJ308" s="17" t="s">
        <v>79</v>
      </c>
      <c r="BK308" s="139">
        <f>ROUND(I308*H308,2)</f>
        <v>0</v>
      </c>
      <c r="BL308" s="17" t="s">
        <v>123</v>
      </c>
      <c r="BM308" s="138" t="s">
        <v>404</v>
      </c>
    </row>
    <row r="309" spans="2:47" s="1" customFormat="1" ht="19.5">
      <c r="B309" s="32"/>
      <c r="D309" s="140" t="s">
        <v>125</v>
      </c>
      <c r="F309" s="141" t="s">
        <v>405</v>
      </c>
      <c r="I309" s="142"/>
      <c r="L309" s="32"/>
      <c r="M309" s="143"/>
      <c r="T309" s="51"/>
      <c r="AT309" s="17" t="s">
        <v>125</v>
      </c>
      <c r="AU309" s="17" t="s">
        <v>81</v>
      </c>
    </row>
    <row r="310" spans="2:65" s="1" customFormat="1" ht="14.45" customHeight="1">
      <c r="B310" s="32"/>
      <c r="C310" s="127" t="s">
        <v>406</v>
      </c>
      <c r="D310" s="127" t="s">
        <v>118</v>
      </c>
      <c r="E310" s="128" t="s">
        <v>407</v>
      </c>
      <c r="F310" s="129" t="s">
        <v>408</v>
      </c>
      <c r="G310" s="130" t="s">
        <v>180</v>
      </c>
      <c r="H310" s="131">
        <v>25.769</v>
      </c>
      <c r="I310" s="132"/>
      <c r="J310" s="133">
        <f>ROUND(I310*H310,2)</f>
        <v>0</v>
      </c>
      <c r="K310" s="129" t="s">
        <v>122</v>
      </c>
      <c r="L310" s="32"/>
      <c r="M310" s="134" t="s">
        <v>19</v>
      </c>
      <c r="N310" s="135" t="s">
        <v>42</v>
      </c>
      <c r="P310" s="136">
        <f>O310*H310</f>
        <v>0</v>
      </c>
      <c r="Q310" s="136">
        <v>0</v>
      </c>
      <c r="R310" s="136">
        <f>Q310*H310</f>
        <v>0</v>
      </c>
      <c r="S310" s="136">
        <v>0</v>
      </c>
      <c r="T310" s="137">
        <f>S310*H310</f>
        <v>0</v>
      </c>
      <c r="AR310" s="138" t="s">
        <v>123</v>
      </c>
      <c r="AT310" s="138" t="s">
        <v>118</v>
      </c>
      <c r="AU310" s="138" t="s">
        <v>81</v>
      </c>
      <c r="AY310" s="17" t="s">
        <v>116</v>
      </c>
      <c r="BE310" s="139">
        <f>IF(N310="základní",J310,0)</f>
        <v>0</v>
      </c>
      <c r="BF310" s="139">
        <f>IF(N310="snížená",J310,0)</f>
        <v>0</v>
      </c>
      <c r="BG310" s="139">
        <f>IF(N310="zákl. přenesená",J310,0)</f>
        <v>0</v>
      </c>
      <c r="BH310" s="139">
        <f>IF(N310="sníž. přenesená",J310,0)</f>
        <v>0</v>
      </c>
      <c r="BI310" s="139">
        <f>IF(N310="nulová",J310,0)</f>
        <v>0</v>
      </c>
      <c r="BJ310" s="17" t="s">
        <v>79</v>
      </c>
      <c r="BK310" s="139">
        <f>ROUND(I310*H310,2)</f>
        <v>0</v>
      </c>
      <c r="BL310" s="17" t="s">
        <v>123</v>
      </c>
      <c r="BM310" s="138" t="s">
        <v>409</v>
      </c>
    </row>
    <row r="311" spans="2:47" s="1" customFormat="1" ht="19.5">
      <c r="B311" s="32"/>
      <c r="D311" s="140" t="s">
        <v>125</v>
      </c>
      <c r="F311" s="141" t="s">
        <v>410</v>
      </c>
      <c r="I311" s="142"/>
      <c r="L311" s="32"/>
      <c r="M311" s="143"/>
      <c r="T311" s="51"/>
      <c r="AT311" s="17" t="s">
        <v>125</v>
      </c>
      <c r="AU311" s="17" t="s">
        <v>81</v>
      </c>
    </row>
    <row r="312" spans="2:65" s="1" customFormat="1" ht="24.2" customHeight="1">
      <c r="B312" s="32"/>
      <c r="C312" s="127" t="s">
        <v>411</v>
      </c>
      <c r="D312" s="127" t="s">
        <v>118</v>
      </c>
      <c r="E312" s="128" t="s">
        <v>412</v>
      </c>
      <c r="F312" s="129" t="s">
        <v>413</v>
      </c>
      <c r="G312" s="130" t="s">
        <v>180</v>
      </c>
      <c r="H312" s="131">
        <v>25.769</v>
      </c>
      <c r="I312" s="132"/>
      <c r="J312" s="133">
        <f>ROUND(I312*H312,2)</f>
        <v>0</v>
      </c>
      <c r="K312" s="129" t="s">
        <v>122</v>
      </c>
      <c r="L312" s="32"/>
      <c r="M312" s="134" t="s">
        <v>19</v>
      </c>
      <c r="N312" s="135" t="s">
        <v>42</v>
      </c>
      <c r="P312" s="136">
        <f>O312*H312</f>
        <v>0</v>
      </c>
      <c r="Q312" s="136">
        <v>0</v>
      </c>
      <c r="R312" s="136">
        <f>Q312*H312</f>
        <v>0</v>
      </c>
      <c r="S312" s="136">
        <v>0</v>
      </c>
      <c r="T312" s="137">
        <f>S312*H312</f>
        <v>0</v>
      </c>
      <c r="AR312" s="138" t="s">
        <v>123</v>
      </c>
      <c r="AT312" s="138" t="s">
        <v>118</v>
      </c>
      <c r="AU312" s="138" t="s">
        <v>81</v>
      </c>
      <c r="AY312" s="17" t="s">
        <v>116</v>
      </c>
      <c r="BE312" s="139">
        <f>IF(N312="základní",J312,0)</f>
        <v>0</v>
      </c>
      <c r="BF312" s="139">
        <f>IF(N312="snížená",J312,0)</f>
        <v>0</v>
      </c>
      <c r="BG312" s="139">
        <f>IF(N312="zákl. přenesená",J312,0)</f>
        <v>0</v>
      </c>
      <c r="BH312" s="139">
        <f>IF(N312="sníž. přenesená",J312,0)</f>
        <v>0</v>
      </c>
      <c r="BI312" s="139">
        <f>IF(N312="nulová",J312,0)</f>
        <v>0</v>
      </c>
      <c r="BJ312" s="17" t="s">
        <v>79</v>
      </c>
      <c r="BK312" s="139">
        <f>ROUND(I312*H312,2)</f>
        <v>0</v>
      </c>
      <c r="BL312" s="17" t="s">
        <v>123</v>
      </c>
      <c r="BM312" s="138" t="s">
        <v>414</v>
      </c>
    </row>
    <row r="313" spans="2:47" s="1" customFormat="1" ht="19.5">
      <c r="B313" s="32"/>
      <c r="D313" s="140" t="s">
        <v>125</v>
      </c>
      <c r="F313" s="141" t="s">
        <v>415</v>
      </c>
      <c r="I313" s="142"/>
      <c r="L313" s="32"/>
      <c r="M313" s="143"/>
      <c r="T313" s="51"/>
      <c r="AT313" s="17" t="s">
        <v>125</v>
      </c>
      <c r="AU313" s="17" t="s">
        <v>81</v>
      </c>
    </row>
    <row r="314" spans="2:65" s="1" customFormat="1" ht="24.2" customHeight="1">
      <c r="B314" s="32"/>
      <c r="C314" s="127" t="s">
        <v>416</v>
      </c>
      <c r="D314" s="127" t="s">
        <v>118</v>
      </c>
      <c r="E314" s="128" t="s">
        <v>417</v>
      </c>
      <c r="F314" s="129" t="s">
        <v>418</v>
      </c>
      <c r="G314" s="130" t="s">
        <v>180</v>
      </c>
      <c r="H314" s="131">
        <v>644.225</v>
      </c>
      <c r="I314" s="132"/>
      <c r="J314" s="133">
        <f>ROUND(I314*H314,2)</f>
        <v>0</v>
      </c>
      <c r="K314" s="129" t="s">
        <v>122</v>
      </c>
      <c r="L314" s="32"/>
      <c r="M314" s="134" t="s">
        <v>19</v>
      </c>
      <c r="N314" s="135" t="s">
        <v>42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123</v>
      </c>
      <c r="AT314" s="138" t="s">
        <v>118</v>
      </c>
      <c r="AU314" s="138" t="s">
        <v>81</v>
      </c>
      <c r="AY314" s="17" t="s">
        <v>116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7" t="s">
        <v>79</v>
      </c>
      <c r="BK314" s="139">
        <f>ROUND(I314*H314,2)</f>
        <v>0</v>
      </c>
      <c r="BL314" s="17" t="s">
        <v>123</v>
      </c>
      <c r="BM314" s="138" t="s">
        <v>419</v>
      </c>
    </row>
    <row r="315" spans="2:47" s="1" customFormat="1" ht="29.25">
      <c r="B315" s="32"/>
      <c r="D315" s="140" t="s">
        <v>125</v>
      </c>
      <c r="F315" s="141" t="s">
        <v>420</v>
      </c>
      <c r="I315" s="142"/>
      <c r="L315" s="32"/>
      <c r="M315" s="143"/>
      <c r="T315" s="51"/>
      <c r="AT315" s="17" t="s">
        <v>125</v>
      </c>
      <c r="AU315" s="17" t="s">
        <v>81</v>
      </c>
    </row>
    <row r="316" spans="2:51" s="13" customFormat="1" ht="12">
      <c r="B316" s="150"/>
      <c r="D316" s="140" t="s">
        <v>127</v>
      </c>
      <c r="E316" s="151" t="s">
        <v>19</v>
      </c>
      <c r="F316" s="152" t="s">
        <v>421</v>
      </c>
      <c r="H316" s="153">
        <v>644.225</v>
      </c>
      <c r="I316" s="154"/>
      <c r="L316" s="150"/>
      <c r="M316" s="155"/>
      <c r="T316" s="156"/>
      <c r="AT316" s="151" t="s">
        <v>127</v>
      </c>
      <c r="AU316" s="151" t="s">
        <v>81</v>
      </c>
      <c r="AV316" s="13" t="s">
        <v>81</v>
      </c>
      <c r="AW316" s="13" t="s">
        <v>32</v>
      </c>
      <c r="AX316" s="13" t="s">
        <v>79</v>
      </c>
      <c r="AY316" s="151" t="s">
        <v>116</v>
      </c>
    </row>
    <row r="317" spans="2:65" s="1" customFormat="1" ht="24.2" customHeight="1">
      <c r="B317" s="32"/>
      <c r="C317" s="127" t="s">
        <v>422</v>
      </c>
      <c r="D317" s="127" t="s">
        <v>118</v>
      </c>
      <c r="E317" s="128" t="s">
        <v>423</v>
      </c>
      <c r="F317" s="129" t="s">
        <v>424</v>
      </c>
      <c r="G317" s="130" t="s">
        <v>180</v>
      </c>
      <c r="H317" s="131">
        <v>25.769</v>
      </c>
      <c r="I317" s="132"/>
      <c r="J317" s="133">
        <f>ROUND(I317*H317,2)</f>
        <v>0</v>
      </c>
      <c r="K317" s="129" t="s">
        <v>122</v>
      </c>
      <c r="L317" s="32"/>
      <c r="M317" s="134" t="s">
        <v>19</v>
      </c>
      <c r="N317" s="135" t="s">
        <v>42</v>
      </c>
      <c r="P317" s="136">
        <f>O317*H317</f>
        <v>0</v>
      </c>
      <c r="Q317" s="136">
        <v>0</v>
      </c>
      <c r="R317" s="136">
        <f>Q317*H317</f>
        <v>0</v>
      </c>
      <c r="S317" s="136">
        <v>0</v>
      </c>
      <c r="T317" s="137">
        <f>S317*H317</f>
        <v>0</v>
      </c>
      <c r="AR317" s="138" t="s">
        <v>123</v>
      </c>
      <c r="AT317" s="138" t="s">
        <v>118</v>
      </c>
      <c r="AU317" s="138" t="s">
        <v>81</v>
      </c>
      <c r="AY317" s="17" t="s">
        <v>116</v>
      </c>
      <c r="BE317" s="139">
        <f>IF(N317="základní",J317,0)</f>
        <v>0</v>
      </c>
      <c r="BF317" s="139">
        <f>IF(N317="snížená",J317,0)</f>
        <v>0</v>
      </c>
      <c r="BG317" s="139">
        <f>IF(N317="zákl. přenesená",J317,0)</f>
        <v>0</v>
      </c>
      <c r="BH317" s="139">
        <f>IF(N317="sníž. přenesená",J317,0)</f>
        <v>0</v>
      </c>
      <c r="BI317" s="139">
        <f>IF(N317="nulová",J317,0)</f>
        <v>0</v>
      </c>
      <c r="BJ317" s="17" t="s">
        <v>79</v>
      </c>
      <c r="BK317" s="139">
        <f>ROUND(I317*H317,2)</f>
        <v>0</v>
      </c>
      <c r="BL317" s="17" t="s">
        <v>123</v>
      </c>
      <c r="BM317" s="138" t="s">
        <v>425</v>
      </c>
    </row>
    <row r="318" spans="2:47" s="1" customFormat="1" ht="29.25">
      <c r="B318" s="32"/>
      <c r="D318" s="140" t="s">
        <v>125</v>
      </c>
      <c r="F318" s="141" t="s">
        <v>426</v>
      </c>
      <c r="I318" s="142"/>
      <c r="L318" s="32"/>
      <c r="M318" s="143"/>
      <c r="T318" s="51"/>
      <c r="AT318" s="17" t="s">
        <v>125</v>
      </c>
      <c r="AU318" s="17" t="s">
        <v>81</v>
      </c>
    </row>
    <row r="319" spans="2:63" s="11" customFormat="1" ht="22.9" customHeight="1">
      <c r="B319" s="115"/>
      <c r="D319" s="116" t="s">
        <v>70</v>
      </c>
      <c r="E319" s="125" t="s">
        <v>427</v>
      </c>
      <c r="F319" s="125" t="s">
        <v>428</v>
      </c>
      <c r="I319" s="118"/>
      <c r="J319" s="126">
        <f>BK319</f>
        <v>0</v>
      </c>
      <c r="L319" s="115"/>
      <c r="M319" s="120"/>
      <c r="P319" s="121">
        <f>SUM(P320:P321)</f>
        <v>0</v>
      </c>
      <c r="R319" s="121">
        <f>SUM(R320:R321)</f>
        <v>0</v>
      </c>
      <c r="T319" s="122">
        <f>SUM(T320:T321)</f>
        <v>0</v>
      </c>
      <c r="AR319" s="116" t="s">
        <v>79</v>
      </c>
      <c r="AT319" s="123" t="s">
        <v>70</v>
      </c>
      <c r="AU319" s="123" t="s">
        <v>79</v>
      </c>
      <c r="AY319" s="116" t="s">
        <v>116</v>
      </c>
      <c r="BK319" s="124">
        <f>SUM(BK320:BK321)</f>
        <v>0</v>
      </c>
    </row>
    <row r="320" spans="2:65" s="1" customFormat="1" ht="24.2" customHeight="1">
      <c r="B320" s="32"/>
      <c r="C320" s="127" t="s">
        <v>429</v>
      </c>
      <c r="D320" s="127" t="s">
        <v>118</v>
      </c>
      <c r="E320" s="128" t="s">
        <v>430</v>
      </c>
      <c r="F320" s="129" t="s">
        <v>431</v>
      </c>
      <c r="G320" s="130" t="s">
        <v>180</v>
      </c>
      <c r="H320" s="131">
        <v>71.379</v>
      </c>
      <c r="I320" s="132"/>
      <c r="J320" s="133">
        <f>ROUND(I320*H320,2)</f>
        <v>0</v>
      </c>
      <c r="K320" s="129" t="s">
        <v>122</v>
      </c>
      <c r="L320" s="32"/>
      <c r="M320" s="134" t="s">
        <v>19</v>
      </c>
      <c r="N320" s="135" t="s">
        <v>42</v>
      </c>
      <c r="P320" s="136">
        <f>O320*H320</f>
        <v>0</v>
      </c>
      <c r="Q320" s="136">
        <v>0</v>
      </c>
      <c r="R320" s="136">
        <f>Q320*H320</f>
        <v>0</v>
      </c>
      <c r="S320" s="136">
        <v>0</v>
      </c>
      <c r="T320" s="137">
        <f>S320*H320</f>
        <v>0</v>
      </c>
      <c r="AR320" s="138" t="s">
        <v>123</v>
      </c>
      <c r="AT320" s="138" t="s">
        <v>118</v>
      </c>
      <c r="AU320" s="138" t="s">
        <v>81</v>
      </c>
      <c r="AY320" s="17" t="s">
        <v>116</v>
      </c>
      <c r="BE320" s="139">
        <f>IF(N320="základní",J320,0)</f>
        <v>0</v>
      </c>
      <c r="BF320" s="139">
        <f>IF(N320="snížená",J320,0)</f>
        <v>0</v>
      </c>
      <c r="BG320" s="139">
        <f>IF(N320="zákl. přenesená",J320,0)</f>
        <v>0</v>
      </c>
      <c r="BH320" s="139">
        <f>IF(N320="sníž. přenesená",J320,0)</f>
        <v>0</v>
      </c>
      <c r="BI320" s="139">
        <f>IF(N320="nulová",J320,0)</f>
        <v>0</v>
      </c>
      <c r="BJ320" s="17" t="s">
        <v>79</v>
      </c>
      <c r="BK320" s="139">
        <f>ROUND(I320*H320,2)</f>
        <v>0</v>
      </c>
      <c r="BL320" s="17" t="s">
        <v>123</v>
      </c>
      <c r="BM320" s="138" t="s">
        <v>432</v>
      </c>
    </row>
    <row r="321" spans="2:47" s="1" customFormat="1" ht="39">
      <c r="B321" s="32"/>
      <c r="D321" s="140" t="s">
        <v>125</v>
      </c>
      <c r="F321" s="141" t="s">
        <v>433</v>
      </c>
      <c r="I321" s="142"/>
      <c r="L321" s="32"/>
      <c r="M321" s="143"/>
      <c r="T321" s="51"/>
      <c r="AT321" s="17" t="s">
        <v>125</v>
      </c>
      <c r="AU321" s="17" t="s">
        <v>81</v>
      </c>
    </row>
    <row r="322" spans="2:63" s="11" customFormat="1" ht="25.9" customHeight="1">
      <c r="B322" s="115"/>
      <c r="D322" s="116" t="s">
        <v>70</v>
      </c>
      <c r="E322" s="117" t="s">
        <v>434</v>
      </c>
      <c r="F322" s="117" t="s">
        <v>435</v>
      </c>
      <c r="I322" s="118"/>
      <c r="J322" s="119">
        <f>BK322</f>
        <v>0</v>
      </c>
      <c r="L322" s="115"/>
      <c r="M322" s="120"/>
      <c r="P322" s="121">
        <f>P323</f>
        <v>0</v>
      </c>
      <c r="R322" s="121">
        <f>R323</f>
        <v>1.4228136</v>
      </c>
      <c r="T322" s="122">
        <f>T323</f>
        <v>1.296</v>
      </c>
      <c r="AR322" s="116" t="s">
        <v>81</v>
      </c>
      <c r="AT322" s="123" t="s">
        <v>70</v>
      </c>
      <c r="AU322" s="123" t="s">
        <v>71</v>
      </c>
      <c r="AY322" s="116" t="s">
        <v>116</v>
      </c>
      <c r="BK322" s="124">
        <f>BK323</f>
        <v>0</v>
      </c>
    </row>
    <row r="323" spans="2:63" s="11" customFormat="1" ht="22.9" customHeight="1">
      <c r="B323" s="115"/>
      <c r="D323" s="116" t="s">
        <v>70</v>
      </c>
      <c r="E323" s="125" t="s">
        <v>436</v>
      </c>
      <c r="F323" s="125" t="s">
        <v>437</v>
      </c>
      <c r="I323" s="118"/>
      <c r="J323" s="126">
        <f>BK323</f>
        <v>0</v>
      </c>
      <c r="L323" s="115"/>
      <c r="M323" s="120"/>
      <c r="P323" s="121">
        <f>SUM(P324:P343)</f>
        <v>0</v>
      </c>
      <c r="R323" s="121">
        <f>SUM(R324:R343)</f>
        <v>1.4228136</v>
      </c>
      <c r="T323" s="122">
        <f>SUM(T324:T343)</f>
        <v>1.296</v>
      </c>
      <c r="AR323" s="116" t="s">
        <v>81</v>
      </c>
      <c r="AT323" s="123" t="s">
        <v>70</v>
      </c>
      <c r="AU323" s="123" t="s">
        <v>79</v>
      </c>
      <c r="AY323" s="116" t="s">
        <v>116</v>
      </c>
      <c r="BK323" s="124">
        <f>SUM(BK324:BK343)</f>
        <v>0</v>
      </c>
    </row>
    <row r="324" spans="2:65" s="1" customFormat="1" ht="24.2" customHeight="1">
      <c r="B324" s="32"/>
      <c r="C324" s="127" t="s">
        <v>438</v>
      </c>
      <c r="D324" s="127" t="s">
        <v>118</v>
      </c>
      <c r="E324" s="128" t="s">
        <v>439</v>
      </c>
      <c r="F324" s="129" t="s">
        <v>440</v>
      </c>
      <c r="G324" s="130" t="s">
        <v>133</v>
      </c>
      <c r="H324" s="131">
        <v>81</v>
      </c>
      <c r="I324" s="132"/>
      <c r="J324" s="133">
        <f>ROUND(I324*H324,2)</f>
        <v>0</v>
      </c>
      <c r="K324" s="129" t="s">
        <v>122</v>
      </c>
      <c r="L324" s="32"/>
      <c r="M324" s="134" t="s">
        <v>19</v>
      </c>
      <c r="N324" s="135" t="s">
        <v>42</v>
      </c>
      <c r="P324" s="136">
        <f>O324*H324</f>
        <v>0</v>
      </c>
      <c r="Q324" s="136">
        <v>0</v>
      </c>
      <c r="R324" s="136">
        <f>Q324*H324</f>
        <v>0</v>
      </c>
      <c r="S324" s="136">
        <v>0.016</v>
      </c>
      <c r="T324" s="137">
        <f>S324*H324</f>
        <v>1.296</v>
      </c>
      <c r="AR324" s="138" t="s">
        <v>207</v>
      </c>
      <c r="AT324" s="138" t="s">
        <v>118</v>
      </c>
      <c r="AU324" s="138" t="s">
        <v>81</v>
      </c>
      <c r="AY324" s="17" t="s">
        <v>116</v>
      </c>
      <c r="BE324" s="139">
        <f>IF(N324="základní",J324,0)</f>
        <v>0</v>
      </c>
      <c r="BF324" s="139">
        <f>IF(N324="snížená",J324,0)</f>
        <v>0</v>
      </c>
      <c r="BG324" s="139">
        <f>IF(N324="zákl. přenesená",J324,0)</f>
        <v>0</v>
      </c>
      <c r="BH324" s="139">
        <f>IF(N324="sníž. přenesená",J324,0)</f>
        <v>0</v>
      </c>
      <c r="BI324" s="139">
        <f>IF(N324="nulová",J324,0)</f>
        <v>0</v>
      </c>
      <c r="BJ324" s="17" t="s">
        <v>79</v>
      </c>
      <c r="BK324" s="139">
        <f>ROUND(I324*H324,2)</f>
        <v>0</v>
      </c>
      <c r="BL324" s="17" t="s">
        <v>207</v>
      </c>
      <c r="BM324" s="138" t="s">
        <v>441</v>
      </c>
    </row>
    <row r="325" spans="2:47" s="1" customFormat="1" ht="19.5">
      <c r="B325" s="32"/>
      <c r="D325" s="140" t="s">
        <v>125</v>
      </c>
      <c r="F325" s="141" t="s">
        <v>442</v>
      </c>
      <c r="I325" s="142"/>
      <c r="L325" s="32"/>
      <c r="M325" s="143"/>
      <c r="T325" s="51"/>
      <c r="AT325" s="17" t="s">
        <v>125</v>
      </c>
      <c r="AU325" s="17" t="s">
        <v>81</v>
      </c>
    </row>
    <row r="326" spans="2:65" s="1" customFormat="1" ht="24.2" customHeight="1">
      <c r="B326" s="32"/>
      <c r="C326" s="127" t="s">
        <v>443</v>
      </c>
      <c r="D326" s="127" t="s">
        <v>118</v>
      </c>
      <c r="E326" s="128" t="s">
        <v>444</v>
      </c>
      <c r="F326" s="129" t="s">
        <v>445</v>
      </c>
      <c r="G326" s="130" t="s">
        <v>133</v>
      </c>
      <c r="H326" s="131">
        <v>81</v>
      </c>
      <c r="I326" s="132"/>
      <c r="J326" s="133">
        <f>ROUND(I326*H326,2)</f>
        <v>0</v>
      </c>
      <c r="K326" s="129" t="s">
        <v>122</v>
      </c>
      <c r="L326" s="32"/>
      <c r="M326" s="134" t="s">
        <v>19</v>
      </c>
      <c r="N326" s="135" t="s">
        <v>42</v>
      </c>
      <c r="P326" s="136">
        <f>O326*H326</f>
        <v>0</v>
      </c>
      <c r="Q326" s="136">
        <v>0.0004</v>
      </c>
      <c r="R326" s="136">
        <f>Q326*H326</f>
        <v>0.0324</v>
      </c>
      <c r="S326" s="136">
        <v>0</v>
      </c>
      <c r="T326" s="137">
        <f>S326*H326</f>
        <v>0</v>
      </c>
      <c r="AR326" s="138" t="s">
        <v>207</v>
      </c>
      <c r="AT326" s="138" t="s">
        <v>118</v>
      </c>
      <c r="AU326" s="138" t="s">
        <v>81</v>
      </c>
      <c r="AY326" s="17" t="s">
        <v>116</v>
      </c>
      <c r="BE326" s="139">
        <f>IF(N326="základní",J326,0)</f>
        <v>0</v>
      </c>
      <c r="BF326" s="139">
        <f>IF(N326="snížená",J326,0)</f>
        <v>0</v>
      </c>
      <c r="BG326" s="139">
        <f>IF(N326="zákl. přenesená",J326,0)</f>
        <v>0</v>
      </c>
      <c r="BH326" s="139">
        <f>IF(N326="sníž. přenesená",J326,0)</f>
        <v>0</v>
      </c>
      <c r="BI326" s="139">
        <f>IF(N326="nulová",J326,0)</f>
        <v>0</v>
      </c>
      <c r="BJ326" s="17" t="s">
        <v>79</v>
      </c>
      <c r="BK326" s="139">
        <f>ROUND(I326*H326,2)</f>
        <v>0</v>
      </c>
      <c r="BL326" s="17" t="s">
        <v>207</v>
      </c>
      <c r="BM326" s="138" t="s">
        <v>446</v>
      </c>
    </row>
    <row r="327" spans="2:47" s="1" customFormat="1" ht="19.5">
      <c r="B327" s="32"/>
      <c r="D327" s="140" t="s">
        <v>125</v>
      </c>
      <c r="F327" s="141" t="s">
        <v>447</v>
      </c>
      <c r="I327" s="142"/>
      <c r="L327" s="32"/>
      <c r="M327" s="143"/>
      <c r="T327" s="51"/>
      <c r="AT327" s="17" t="s">
        <v>125</v>
      </c>
      <c r="AU327" s="17" t="s">
        <v>81</v>
      </c>
    </row>
    <row r="328" spans="2:65" s="1" customFormat="1" ht="49.15" customHeight="1">
      <c r="B328" s="32"/>
      <c r="C328" s="164" t="s">
        <v>448</v>
      </c>
      <c r="D328" s="164" t="s">
        <v>151</v>
      </c>
      <c r="E328" s="165" t="s">
        <v>449</v>
      </c>
      <c r="F328" s="166" t="s">
        <v>450</v>
      </c>
      <c r="G328" s="167" t="s">
        <v>133</v>
      </c>
      <c r="H328" s="168">
        <v>81</v>
      </c>
      <c r="I328" s="169"/>
      <c r="J328" s="170">
        <f>ROUND(I328*H328,2)</f>
        <v>0</v>
      </c>
      <c r="K328" s="166" t="s">
        <v>19</v>
      </c>
      <c r="L328" s="171"/>
      <c r="M328" s="172" t="s">
        <v>19</v>
      </c>
      <c r="N328" s="173" t="s">
        <v>42</v>
      </c>
      <c r="P328" s="136">
        <f>O328*H328</f>
        <v>0</v>
      </c>
      <c r="Q328" s="136">
        <v>0.01712</v>
      </c>
      <c r="R328" s="136">
        <f>Q328*H328</f>
        <v>1.38672</v>
      </c>
      <c r="S328" s="136">
        <v>0</v>
      </c>
      <c r="T328" s="137">
        <f>S328*H328</f>
        <v>0</v>
      </c>
      <c r="AR328" s="138" t="s">
        <v>314</v>
      </c>
      <c r="AT328" s="138" t="s">
        <v>151</v>
      </c>
      <c r="AU328" s="138" t="s">
        <v>81</v>
      </c>
      <c r="AY328" s="17" t="s">
        <v>116</v>
      </c>
      <c r="BE328" s="139">
        <f>IF(N328="základní",J328,0)</f>
        <v>0</v>
      </c>
      <c r="BF328" s="139">
        <f>IF(N328="snížená",J328,0)</f>
        <v>0</v>
      </c>
      <c r="BG328" s="139">
        <f>IF(N328="zákl. přenesená",J328,0)</f>
        <v>0</v>
      </c>
      <c r="BH328" s="139">
        <f>IF(N328="sníž. přenesená",J328,0)</f>
        <v>0</v>
      </c>
      <c r="BI328" s="139">
        <f>IF(N328="nulová",J328,0)</f>
        <v>0</v>
      </c>
      <c r="BJ328" s="17" t="s">
        <v>79</v>
      </c>
      <c r="BK328" s="139">
        <f>ROUND(I328*H328,2)</f>
        <v>0</v>
      </c>
      <c r="BL328" s="17" t="s">
        <v>207</v>
      </c>
      <c r="BM328" s="138" t="s">
        <v>451</v>
      </c>
    </row>
    <row r="329" spans="2:47" s="1" customFormat="1" ht="29.25">
      <c r="B329" s="32"/>
      <c r="D329" s="140" t="s">
        <v>125</v>
      </c>
      <c r="F329" s="141" t="s">
        <v>450</v>
      </c>
      <c r="I329" s="142"/>
      <c r="L329" s="32"/>
      <c r="M329" s="143"/>
      <c r="T329" s="51"/>
      <c r="AT329" s="17" t="s">
        <v>125</v>
      </c>
      <c r="AU329" s="17" t="s">
        <v>81</v>
      </c>
    </row>
    <row r="330" spans="2:65" s="1" customFormat="1" ht="24.2" customHeight="1">
      <c r="B330" s="32"/>
      <c r="C330" s="164" t="s">
        <v>452</v>
      </c>
      <c r="D330" s="164" t="s">
        <v>151</v>
      </c>
      <c r="E330" s="165" t="s">
        <v>453</v>
      </c>
      <c r="F330" s="166" t="s">
        <v>454</v>
      </c>
      <c r="G330" s="167" t="s">
        <v>455</v>
      </c>
      <c r="H330" s="168">
        <v>1.52</v>
      </c>
      <c r="I330" s="169"/>
      <c r="J330" s="170">
        <f>ROUND(I330*H330,2)</f>
        <v>0</v>
      </c>
      <c r="K330" s="166" t="s">
        <v>122</v>
      </c>
      <c r="L330" s="171"/>
      <c r="M330" s="172" t="s">
        <v>19</v>
      </c>
      <c r="N330" s="173" t="s">
        <v>42</v>
      </c>
      <c r="P330" s="136">
        <f>O330*H330</f>
        <v>0</v>
      </c>
      <c r="Q330" s="136">
        <v>0.00175</v>
      </c>
      <c r="R330" s="136">
        <f>Q330*H330</f>
        <v>0.00266</v>
      </c>
      <c r="S330" s="136">
        <v>0</v>
      </c>
      <c r="T330" s="137">
        <f>S330*H330</f>
        <v>0</v>
      </c>
      <c r="AR330" s="138" t="s">
        <v>314</v>
      </c>
      <c r="AT330" s="138" t="s">
        <v>151</v>
      </c>
      <c r="AU330" s="138" t="s">
        <v>81</v>
      </c>
      <c r="AY330" s="17" t="s">
        <v>116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7" t="s">
        <v>79</v>
      </c>
      <c r="BK330" s="139">
        <f>ROUND(I330*H330,2)</f>
        <v>0</v>
      </c>
      <c r="BL330" s="17" t="s">
        <v>207</v>
      </c>
      <c r="BM330" s="138" t="s">
        <v>456</v>
      </c>
    </row>
    <row r="331" spans="2:47" s="1" customFormat="1" ht="12">
      <c r="B331" s="32"/>
      <c r="D331" s="140" t="s">
        <v>125</v>
      </c>
      <c r="F331" s="141" t="s">
        <v>454</v>
      </c>
      <c r="I331" s="142"/>
      <c r="L331" s="32"/>
      <c r="M331" s="143"/>
      <c r="T331" s="51"/>
      <c r="AT331" s="17" t="s">
        <v>125</v>
      </c>
      <c r="AU331" s="17" t="s">
        <v>81</v>
      </c>
    </row>
    <row r="332" spans="2:51" s="12" customFormat="1" ht="12">
      <c r="B332" s="144"/>
      <c r="D332" s="140" t="s">
        <v>127</v>
      </c>
      <c r="E332" s="145" t="s">
        <v>19</v>
      </c>
      <c r="F332" s="146" t="s">
        <v>344</v>
      </c>
      <c r="H332" s="145" t="s">
        <v>19</v>
      </c>
      <c r="I332" s="147"/>
      <c r="L332" s="144"/>
      <c r="M332" s="148"/>
      <c r="T332" s="149"/>
      <c r="AT332" s="145" t="s">
        <v>127</v>
      </c>
      <c r="AU332" s="145" t="s">
        <v>81</v>
      </c>
      <c r="AV332" s="12" t="s">
        <v>79</v>
      </c>
      <c r="AW332" s="12" t="s">
        <v>32</v>
      </c>
      <c r="AX332" s="12" t="s">
        <v>71</v>
      </c>
      <c r="AY332" s="145" t="s">
        <v>116</v>
      </c>
    </row>
    <row r="333" spans="2:51" s="13" customFormat="1" ht="12">
      <c r="B333" s="150"/>
      <c r="D333" s="140" t="s">
        <v>127</v>
      </c>
      <c r="E333" s="151" t="s">
        <v>19</v>
      </c>
      <c r="F333" s="152" t="s">
        <v>457</v>
      </c>
      <c r="H333" s="153">
        <v>1.52</v>
      </c>
      <c r="I333" s="154"/>
      <c r="L333" s="150"/>
      <c r="M333" s="155"/>
      <c r="T333" s="156"/>
      <c r="AT333" s="151" t="s">
        <v>127</v>
      </c>
      <c r="AU333" s="151" t="s">
        <v>81</v>
      </c>
      <c r="AV333" s="13" t="s">
        <v>81</v>
      </c>
      <c r="AW333" s="13" t="s">
        <v>32</v>
      </c>
      <c r="AX333" s="13" t="s">
        <v>71</v>
      </c>
      <c r="AY333" s="151" t="s">
        <v>116</v>
      </c>
    </row>
    <row r="334" spans="2:51" s="14" customFormat="1" ht="12">
      <c r="B334" s="157"/>
      <c r="D334" s="140" t="s">
        <v>127</v>
      </c>
      <c r="E334" s="158" t="s">
        <v>19</v>
      </c>
      <c r="F334" s="159" t="s">
        <v>130</v>
      </c>
      <c r="H334" s="160">
        <v>1.52</v>
      </c>
      <c r="I334" s="161"/>
      <c r="L334" s="157"/>
      <c r="M334" s="162"/>
      <c r="T334" s="163"/>
      <c r="AT334" s="158" t="s">
        <v>127</v>
      </c>
      <c r="AU334" s="158" t="s">
        <v>81</v>
      </c>
      <c r="AV334" s="14" t="s">
        <v>123</v>
      </c>
      <c r="AW334" s="14" t="s">
        <v>32</v>
      </c>
      <c r="AX334" s="14" t="s">
        <v>79</v>
      </c>
      <c r="AY334" s="158" t="s">
        <v>116</v>
      </c>
    </row>
    <row r="335" spans="2:65" s="1" customFormat="1" ht="24.2" customHeight="1">
      <c r="B335" s="32"/>
      <c r="C335" s="164" t="s">
        <v>458</v>
      </c>
      <c r="D335" s="164" t="s">
        <v>151</v>
      </c>
      <c r="E335" s="165" t="s">
        <v>459</v>
      </c>
      <c r="F335" s="166" t="s">
        <v>460</v>
      </c>
      <c r="G335" s="167" t="s">
        <v>455</v>
      </c>
      <c r="H335" s="168">
        <v>1.52</v>
      </c>
      <c r="I335" s="169"/>
      <c r="J335" s="170">
        <f>ROUND(I335*H335,2)</f>
        <v>0</v>
      </c>
      <c r="K335" s="166" t="s">
        <v>122</v>
      </c>
      <c r="L335" s="171"/>
      <c r="M335" s="172" t="s">
        <v>19</v>
      </c>
      <c r="N335" s="173" t="s">
        <v>42</v>
      </c>
      <c r="P335" s="136">
        <f>O335*H335</f>
        <v>0</v>
      </c>
      <c r="Q335" s="136">
        <v>0.00068</v>
      </c>
      <c r="R335" s="136">
        <f>Q335*H335</f>
        <v>0.0010336000000000002</v>
      </c>
      <c r="S335" s="136">
        <v>0</v>
      </c>
      <c r="T335" s="137">
        <f>S335*H335</f>
        <v>0</v>
      </c>
      <c r="AR335" s="138" t="s">
        <v>314</v>
      </c>
      <c r="AT335" s="138" t="s">
        <v>151</v>
      </c>
      <c r="AU335" s="138" t="s">
        <v>81</v>
      </c>
      <c r="AY335" s="17" t="s">
        <v>116</v>
      </c>
      <c r="BE335" s="139">
        <f>IF(N335="základní",J335,0)</f>
        <v>0</v>
      </c>
      <c r="BF335" s="139">
        <f>IF(N335="snížená",J335,0)</f>
        <v>0</v>
      </c>
      <c r="BG335" s="139">
        <f>IF(N335="zákl. přenesená",J335,0)</f>
        <v>0</v>
      </c>
      <c r="BH335" s="139">
        <f>IF(N335="sníž. přenesená",J335,0)</f>
        <v>0</v>
      </c>
      <c r="BI335" s="139">
        <f>IF(N335="nulová",J335,0)</f>
        <v>0</v>
      </c>
      <c r="BJ335" s="17" t="s">
        <v>79</v>
      </c>
      <c r="BK335" s="139">
        <f>ROUND(I335*H335,2)</f>
        <v>0</v>
      </c>
      <c r="BL335" s="17" t="s">
        <v>207</v>
      </c>
      <c r="BM335" s="138" t="s">
        <v>461</v>
      </c>
    </row>
    <row r="336" spans="2:47" s="1" customFormat="1" ht="12">
      <c r="B336" s="32"/>
      <c r="D336" s="140" t="s">
        <v>125</v>
      </c>
      <c r="F336" s="141" t="s">
        <v>460</v>
      </c>
      <c r="I336" s="142"/>
      <c r="L336" s="32"/>
      <c r="M336" s="143"/>
      <c r="T336" s="51"/>
      <c r="AT336" s="17" t="s">
        <v>125</v>
      </c>
      <c r="AU336" s="17" t="s">
        <v>81</v>
      </c>
    </row>
    <row r="337" spans="2:51" s="12" customFormat="1" ht="12">
      <c r="B337" s="144"/>
      <c r="D337" s="140" t="s">
        <v>127</v>
      </c>
      <c r="E337" s="145" t="s">
        <v>19</v>
      </c>
      <c r="F337" s="146" t="s">
        <v>344</v>
      </c>
      <c r="H337" s="145" t="s">
        <v>19</v>
      </c>
      <c r="I337" s="147"/>
      <c r="L337" s="144"/>
      <c r="M337" s="148"/>
      <c r="T337" s="149"/>
      <c r="AT337" s="145" t="s">
        <v>127</v>
      </c>
      <c r="AU337" s="145" t="s">
        <v>81</v>
      </c>
      <c r="AV337" s="12" t="s">
        <v>79</v>
      </c>
      <c r="AW337" s="12" t="s">
        <v>32</v>
      </c>
      <c r="AX337" s="12" t="s">
        <v>71</v>
      </c>
      <c r="AY337" s="145" t="s">
        <v>116</v>
      </c>
    </row>
    <row r="338" spans="2:51" s="13" customFormat="1" ht="12">
      <c r="B338" s="150"/>
      <c r="D338" s="140" t="s">
        <v>127</v>
      </c>
      <c r="E338" s="151" t="s">
        <v>19</v>
      </c>
      <c r="F338" s="152" t="s">
        <v>457</v>
      </c>
      <c r="H338" s="153">
        <v>1.52</v>
      </c>
      <c r="I338" s="154"/>
      <c r="L338" s="150"/>
      <c r="M338" s="155"/>
      <c r="T338" s="156"/>
      <c r="AT338" s="151" t="s">
        <v>127</v>
      </c>
      <c r="AU338" s="151" t="s">
        <v>81</v>
      </c>
      <c r="AV338" s="13" t="s">
        <v>81</v>
      </c>
      <c r="AW338" s="13" t="s">
        <v>32</v>
      </c>
      <c r="AX338" s="13" t="s">
        <v>71</v>
      </c>
      <c r="AY338" s="151" t="s">
        <v>116</v>
      </c>
    </row>
    <row r="339" spans="2:51" s="14" customFormat="1" ht="12">
      <c r="B339" s="157"/>
      <c r="D339" s="140" t="s">
        <v>127</v>
      </c>
      <c r="E339" s="158" t="s">
        <v>19</v>
      </c>
      <c r="F339" s="159" t="s">
        <v>130</v>
      </c>
      <c r="H339" s="160">
        <v>1.52</v>
      </c>
      <c r="I339" s="161"/>
      <c r="L339" s="157"/>
      <c r="M339" s="162"/>
      <c r="T339" s="163"/>
      <c r="AT339" s="158" t="s">
        <v>127</v>
      </c>
      <c r="AU339" s="158" t="s">
        <v>81</v>
      </c>
      <c r="AV339" s="14" t="s">
        <v>123</v>
      </c>
      <c r="AW339" s="14" t="s">
        <v>32</v>
      </c>
      <c r="AX339" s="14" t="s">
        <v>79</v>
      </c>
      <c r="AY339" s="158" t="s">
        <v>116</v>
      </c>
    </row>
    <row r="340" spans="2:65" s="1" customFormat="1" ht="24.2" customHeight="1">
      <c r="B340" s="32"/>
      <c r="C340" s="127" t="s">
        <v>462</v>
      </c>
      <c r="D340" s="127" t="s">
        <v>118</v>
      </c>
      <c r="E340" s="128" t="s">
        <v>463</v>
      </c>
      <c r="F340" s="129" t="s">
        <v>464</v>
      </c>
      <c r="G340" s="130" t="s">
        <v>180</v>
      </c>
      <c r="H340" s="131">
        <v>1.423</v>
      </c>
      <c r="I340" s="132"/>
      <c r="J340" s="133">
        <f>ROUND(I340*H340,2)</f>
        <v>0</v>
      </c>
      <c r="K340" s="129" t="s">
        <v>122</v>
      </c>
      <c r="L340" s="32"/>
      <c r="M340" s="134" t="s">
        <v>19</v>
      </c>
      <c r="N340" s="135" t="s">
        <v>42</v>
      </c>
      <c r="P340" s="136">
        <f>O340*H340</f>
        <v>0</v>
      </c>
      <c r="Q340" s="136">
        <v>0</v>
      </c>
      <c r="R340" s="136">
        <f>Q340*H340</f>
        <v>0</v>
      </c>
      <c r="S340" s="136">
        <v>0</v>
      </c>
      <c r="T340" s="137">
        <f>S340*H340</f>
        <v>0</v>
      </c>
      <c r="AR340" s="138" t="s">
        <v>207</v>
      </c>
      <c r="AT340" s="138" t="s">
        <v>118</v>
      </c>
      <c r="AU340" s="138" t="s">
        <v>81</v>
      </c>
      <c r="AY340" s="17" t="s">
        <v>116</v>
      </c>
      <c r="BE340" s="139">
        <f>IF(N340="základní",J340,0)</f>
        <v>0</v>
      </c>
      <c r="BF340" s="139">
        <f>IF(N340="snížená",J340,0)</f>
        <v>0</v>
      </c>
      <c r="BG340" s="139">
        <f>IF(N340="zákl. přenesená",J340,0)</f>
        <v>0</v>
      </c>
      <c r="BH340" s="139">
        <f>IF(N340="sníž. přenesená",J340,0)</f>
        <v>0</v>
      </c>
      <c r="BI340" s="139">
        <f>IF(N340="nulová",J340,0)</f>
        <v>0</v>
      </c>
      <c r="BJ340" s="17" t="s">
        <v>79</v>
      </c>
      <c r="BK340" s="139">
        <f>ROUND(I340*H340,2)</f>
        <v>0</v>
      </c>
      <c r="BL340" s="17" t="s">
        <v>207</v>
      </c>
      <c r="BM340" s="138" t="s">
        <v>465</v>
      </c>
    </row>
    <row r="341" spans="2:47" s="1" customFormat="1" ht="29.25">
      <c r="B341" s="32"/>
      <c r="D341" s="140" t="s">
        <v>125</v>
      </c>
      <c r="F341" s="141" t="s">
        <v>466</v>
      </c>
      <c r="I341" s="142"/>
      <c r="L341" s="32"/>
      <c r="M341" s="143"/>
      <c r="T341" s="51"/>
      <c r="AT341" s="17" t="s">
        <v>125</v>
      </c>
      <c r="AU341" s="17" t="s">
        <v>81</v>
      </c>
    </row>
    <row r="342" spans="2:65" s="1" customFormat="1" ht="24.2" customHeight="1">
      <c r="B342" s="32"/>
      <c r="C342" s="127" t="s">
        <v>467</v>
      </c>
      <c r="D342" s="127" t="s">
        <v>118</v>
      </c>
      <c r="E342" s="128" t="s">
        <v>468</v>
      </c>
      <c r="F342" s="129" t="s">
        <v>469</v>
      </c>
      <c r="G342" s="130" t="s">
        <v>180</v>
      </c>
      <c r="H342" s="131">
        <v>1.423</v>
      </c>
      <c r="I342" s="132"/>
      <c r="J342" s="133">
        <f>ROUND(I342*H342,2)</f>
        <v>0</v>
      </c>
      <c r="K342" s="129" t="s">
        <v>122</v>
      </c>
      <c r="L342" s="32"/>
      <c r="M342" s="134" t="s">
        <v>19</v>
      </c>
      <c r="N342" s="135" t="s">
        <v>42</v>
      </c>
      <c r="P342" s="136">
        <f>O342*H342</f>
        <v>0</v>
      </c>
      <c r="Q342" s="136">
        <v>0</v>
      </c>
      <c r="R342" s="136">
        <f>Q342*H342</f>
        <v>0</v>
      </c>
      <c r="S342" s="136">
        <v>0</v>
      </c>
      <c r="T342" s="137">
        <f>S342*H342</f>
        <v>0</v>
      </c>
      <c r="AR342" s="138" t="s">
        <v>207</v>
      </c>
      <c r="AT342" s="138" t="s">
        <v>118</v>
      </c>
      <c r="AU342" s="138" t="s">
        <v>81</v>
      </c>
      <c r="AY342" s="17" t="s">
        <v>116</v>
      </c>
      <c r="BE342" s="139">
        <f>IF(N342="základní",J342,0)</f>
        <v>0</v>
      </c>
      <c r="BF342" s="139">
        <f>IF(N342="snížená",J342,0)</f>
        <v>0</v>
      </c>
      <c r="BG342" s="139">
        <f>IF(N342="zákl. přenesená",J342,0)</f>
        <v>0</v>
      </c>
      <c r="BH342" s="139">
        <f>IF(N342="sníž. přenesená",J342,0)</f>
        <v>0</v>
      </c>
      <c r="BI342" s="139">
        <f>IF(N342="nulová",J342,0)</f>
        <v>0</v>
      </c>
      <c r="BJ342" s="17" t="s">
        <v>79</v>
      </c>
      <c r="BK342" s="139">
        <f>ROUND(I342*H342,2)</f>
        <v>0</v>
      </c>
      <c r="BL342" s="17" t="s">
        <v>207</v>
      </c>
      <c r="BM342" s="138" t="s">
        <v>470</v>
      </c>
    </row>
    <row r="343" spans="2:47" s="1" customFormat="1" ht="29.25">
      <c r="B343" s="32"/>
      <c r="D343" s="140" t="s">
        <v>125</v>
      </c>
      <c r="F343" s="141" t="s">
        <v>471</v>
      </c>
      <c r="I343" s="142"/>
      <c r="L343" s="32"/>
      <c r="M343" s="174"/>
      <c r="N343" s="175"/>
      <c r="O343" s="175"/>
      <c r="P343" s="175"/>
      <c r="Q343" s="175"/>
      <c r="R343" s="175"/>
      <c r="S343" s="175"/>
      <c r="T343" s="176"/>
      <c r="AT343" s="17" t="s">
        <v>125</v>
      </c>
      <c r="AU343" s="17" t="s">
        <v>81</v>
      </c>
    </row>
    <row r="344" spans="2:12" s="1" customFormat="1" ht="6.95" customHeight="1">
      <c r="B344" s="40"/>
      <c r="C344" s="41"/>
      <c r="D344" s="41"/>
      <c r="E344" s="41"/>
      <c r="F344" s="41"/>
      <c r="G344" s="41"/>
      <c r="H344" s="41"/>
      <c r="I344" s="41"/>
      <c r="J344" s="41"/>
      <c r="K344" s="41"/>
      <c r="L344" s="32"/>
    </row>
  </sheetData>
  <sheetProtection algorithmName="SHA-512" hashValue="tF9SQz4DOQgYvga9pjYVr4vgD3T3/Gc1N2Xzx5DSvi231lK22chgSDWrI4KVJo+9cczqI/7zymK56WmKzFrraw==" saltValue="Y+XkUAa3xYselzUqR7OPjlW96LTEmkpHUV3Bl5N5zhVpD3bwZTEf1+u4GA5EG0Wl2zQLHZ3QM4QxorahMqV/1Q==" spinCount="100000" sheet="1" objects="1" scenarios="1" formatColumns="0" formatRows="0" autoFilter="0"/>
  <autoFilter ref="C87:K34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AT2" s="17" t="s">
        <v>84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ht="24.95" customHeight="1">
      <c r="B4" s="20"/>
      <c r="D4" s="21" t="s">
        <v>85</v>
      </c>
      <c r="L4" s="20"/>
      <c r="M4" s="8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94" t="str">
        <f>'Rekapitulace stavby'!K6</f>
        <v>Oprava opěrné zdi ul. Karlovarská, Nejdek - jihovýchodní část</v>
      </c>
      <c r="F7" s="295"/>
      <c r="G7" s="295"/>
      <c r="H7" s="295"/>
      <c r="L7" s="20"/>
    </row>
    <row r="8" spans="2:12" s="1" customFormat="1" ht="12" customHeight="1">
      <c r="B8" s="32"/>
      <c r="D8" s="27" t="s">
        <v>86</v>
      </c>
      <c r="L8" s="32"/>
    </row>
    <row r="9" spans="2:12" s="1" customFormat="1" ht="16.5" customHeight="1">
      <c r="B9" s="32"/>
      <c r="E9" s="291" t="s">
        <v>472</v>
      </c>
      <c r="F9" s="293"/>
      <c r="G9" s="293"/>
      <c r="H9" s="293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8">
        <f>'Rekapitulace stavby'!AN8</f>
        <v>44781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19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96" t="str">
        <f>'Rekapitulace stavby'!E14</f>
        <v>Vyplň údaj</v>
      </c>
      <c r="F18" s="259"/>
      <c r="G18" s="259"/>
      <c r="H18" s="259"/>
      <c r="I18" s="27" t="s">
        <v>27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19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19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84"/>
      <c r="E27" s="264" t="s">
        <v>19</v>
      </c>
      <c r="F27" s="264"/>
      <c r="G27" s="264"/>
      <c r="H27" s="264"/>
      <c r="L27" s="8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49"/>
      <c r="E29" s="49"/>
      <c r="F29" s="49"/>
      <c r="G29" s="49"/>
      <c r="H29" s="49"/>
      <c r="I29" s="49"/>
      <c r="J29" s="49"/>
      <c r="K29" s="49"/>
      <c r="L29" s="32"/>
    </row>
    <row r="30" spans="2:12" s="1" customFormat="1" ht="25.35" customHeight="1">
      <c r="B30" s="32"/>
      <c r="D30" s="85" t="s">
        <v>37</v>
      </c>
      <c r="J30" s="61">
        <f>ROUND(J84,2)</f>
        <v>0</v>
      </c>
      <c r="L30" s="32"/>
    </row>
    <row r="31" spans="2:12" s="1" customFormat="1" ht="6.95" customHeight="1">
      <c r="B31" s="32"/>
      <c r="D31" s="49"/>
      <c r="E31" s="49"/>
      <c r="F31" s="49"/>
      <c r="G31" s="49"/>
      <c r="H31" s="49"/>
      <c r="I31" s="49"/>
      <c r="J31" s="49"/>
      <c r="K31" s="49"/>
      <c r="L31" s="32"/>
    </row>
    <row r="32" spans="2:12" s="1" customFormat="1" ht="14.45" customHeight="1">
      <c r="B32" s="32"/>
      <c r="F32" s="86" t="s">
        <v>39</v>
      </c>
      <c r="I32" s="86" t="s">
        <v>38</v>
      </c>
      <c r="J32" s="86" t="s">
        <v>40</v>
      </c>
      <c r="L32" s="32"/>
    </row>
    <row r="33" spans="2:12" s="1" customFormat="1" ht="14.45" customHeight="1">
      <c r="B33" s="32"/>
      <c r="D33" s="87" t="s">
        <v>41</v>
      </c>
      <c r="E33" s="27" t="s">
        <v>42</v>
      </c>
      <c r="F33" s="88">
        <f>ROUND((SUM(BE84:BE117)),2)</f>
        <v>0</v>
      </c>
      <c r="I33" s="89">
        <v>0.21</v>
      </c>
      <c r="J33" s="88">
        <f>ROUND(((SUM(BE84:BE117))*I33),2)</f>
        <v>0</v>
      </c>
      <c r="L33" s="32"/>
    </row>
    <row r="34" spans="2:12" s="1" customFormat="1" ht="14.45" customHeight="1">
      <c r="B34" s="32"/>
      <c r="E34" s="27" t="s">
        <v>43</v>
      </c>
      <c r="F34" s="88">
        <f>ROUND((SUM(BF84:BF117)),2)</f>
        <v>0</v>
      </c>
      <c r="I34" s="89">
        <v>0.15</v>
      </c>
      <c r="J34" s="88">
        <f>ROUND(((SUM(BF84:BF117))*I34),2)</f>
        <v>0</v>
      </c>
      <c r="L34" s="32"/>
    </row>
    <row r="35" spans="2:12" s="1" customFormat="1" ht="14.45" customHeight="1" hidden="1">
      <c r="B35" s="32"/>
      <c r="E35" s="27" t="s">
        <v>44</v>
      </c>
      <c r="F35" s="88">
        <f>ROUND((SUM(BG84:BG117)),2)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45</v>
      </c>
      <c r="F36" s="88">
        <f>ROUND((SUM(BH84:BH117)),2)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46</v>
      </c>
      <c r="F37" s="88">
        <f>ROUND((SUM(BI84:BI117)),2)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47</v>
      </c>
      <c r="E39" s="52"/>
      <c r="F39" s="52"/>
      <c r="G39" s="92" t="s">
        <v>48</v>
      </c>
      <c r="H39" s="93" t="s">
        <v>49</v>
      </c>
      <c r="I39" s="52"/>
      <c r="J39" s="94">
        <f>SUM(J30:J37)</f>
        <v>0</v>
      </c>
      <c r="K39" s="95"/>
      <c r="L39" s="32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2"/>
    </row>
    <row r="45" spans="2:12" s="1" customFormat="1" ht="24.95" customHeight="1">
      <c r="B45" s="32"/>
      <c r="C45" s="21" t="s">
        <v>88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94" t="str">
        <f>E7</f>
        <v>Oprava opěrné zdi ul. Karlovarská, Nejdek - jihovýchodní část</v>
      </c>
      <c r="F48" s="295"/>
      <c r="G48" s="295"/>
      <c r="H48" s="295"/>
      <c r="L48" s="32"/>
    </row>
    <row r="49" spans="2:12" s="1" customFormat="1" ht="12" customHeight="1">
      <c r="B49" s="32"/>
      <c r="C49" s="27" t="s">
        <v>86</v>
      </c>
      <c r="L49" s="32"/>
    </row>
    <row r="50" spans="2:12" s="1" customFormat="1" ht="16.5" customHeight="1">
      <c r="B50" s="32"/>
      <c r="E50" s="291" t="str">
        <f>E9</f>
        <v>02 - Vedlejší a ostatní náklady</v>
      </c>
      <c r="F50" s="293"/>
      <c r="G50" s="293"/>
      <c r="H50" s="293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Karlovarská ul., Nejdek</v>
      </c>
      <c r="I52" s="27" t="s">
        <v>23</v>
      </c>
      <c r="J52" s="48">
        <f>IF(J12="","",J12)</f>
        <v>44781</v>
      </c>
      <c r="L52" s="32"/>
    </row>
    <row r="53" spans="2:12" s="1" customFormat="1" ht="6.95" customHeight="1">
      <c r="B53" s="32"/>
      <c r="L53" s="32"/>
    </row>
    <row r="54" spans="2:12" s="1" customFormat="1" ht="25.7" customHeight="1">
      <c r="B54" s="32"/>
      <c r="C54" s="27" t="s">
        <v>24</v>
      </c>
      <c r="F54" s="25" t="str">
        <f>E15</f>
        <v>Město Nejdek</v>
      </c>
      <c r="I54" s="27" t="s">
        <v>30</v>
      </c>
      <c r="J54" s="30" t="str">
        <f>E21</f>
        <v>Kancelář stavebního inženýrství s.r.o.</v>
      </c>
      <c r="L54" s="32"/>
    </row>
    <row r="55" spans="2:12" s="1" customFormat="1" ht="15.2" customHeight="1">
      <c r="B55" s="32"/>
      <c r="C55" s="27" t="s">
        <v>28</v>
      </c>
      <c r="F55" s="25" t="str">
        <f>IF(E18="","",E18)</f>
        <v>Vyplň údaj</v>
      </c>
      <c r="I55" s="27" t="s">
        <v>33</v>
      </c>
      <c r="J55" s="30" t="str">
        <f>E24</f>
        <v>Bc. Martin Frous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89</v>
      </c>
      <c r="D57" s="90"/>
      <c r="E57" s="90"/>
      <c r="F57" s="90"/>
      <c r="G57" s="90"/>
      <c r="H57" s="90"/>
      <c r="I57" s="90"/>
      <c r="J57" s="97" t="s">
        <v>90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69</v>
      </c>
      <c r="J59" s="61">
        <f>J84</f>
        <v>0</v>
      </c>
      <c r="L59" s="32"/>
      <c r="AU59" s="17" t="s">
        <v>91</v>
      </c>
    </row>
    <row r="60" spans="2:12" s="8" customFormat="1" ht="24.95" customHeight="1">
      <c r="B60" s="99"/>
      <c r="D60" s="100" t="s">
        <v>473</v>
      </c>
      <c r="E60" s="101"/>
      <c r="F60" s="101"/>
      <c r="G60" s="101"/>
      <c r="H60" s="101"/>
      <c r="I60" s="101"/>
      <c r="J60" s="102">
        <f>J85</f>
        <v>0</v>
      </c>
      <c r="L60" s="99"/>
    </row>
    <row r="61" spans="2:12" s="9" customFormat="1" ht="19.9" customHeight="1">
      <c r="B61" s="103"/>
      <c r="D61" s="104" t="s">
        <v>474</v>
      </c>
      <c r="E61" s="105"/>
      <c r="F61" s="105"/>
      <c r="G61" s="105"/>
      <c r="H61" s="105"/>
      <c r="I61" s="105"/>
      <c r="J61" s="106">
        <f>J86</f>
        <v>0</v>
      </c>
      <c r="L61" s="103"/>
    </row>
    <row r="62" spans="2:12" s="9" customFormat="1" ht="19.9" customHeight="1">
      <c r="B62" s="103"/>
      <c r="D62" s="104" t="s">
        <v>475</v>
      </c>
      <c r="E62" s="105"/>
      <c r="F62" s="105"/>
      <c r="G62" s="105"/>
      <c r="H62" s="105"/>
      <c r="I62" s="105"/>
      <c r="J62" s="106">
        <f>J93</f>
        <v>0</v>
      </c>
      <c r="L62" s="103"/>
    </row>
    <row r="63" spans="2:12" s="9" customFormat="1" ht="19.9" customHeight="1">
      <c r="B63" s="103"/>
      <c r="D63" s="104" t="s">
        <v>476</v>
      </c>
      <c r="E63" s="105"/>
      <c r="F63" s="105"/>
      <c r="G63" s="105"/>
      <c r="H63" s="105"/>
      <c r="I63" s="105"/>
      <c r="J63" s="106">
        <f>J108</f>
        <v>0</v>
      </c>
      <c r="L63" s="103"/>
    </row>
    <row r="64" spans="2:12" s="9" customFormat="1" ht="19.9" customHeight="1">
      <c r="B64" s="103"/>
      <c r="D64" s="104" t="s">
        <v>477</v>
      </c>
      <c r="E64" s="105"/>
      <c r="F64" s="105"/>
      <c r="G64" s="105"/>
      <c r="H64" s="105"/>
      <c r="I64" s="105"/>
      <c r="J64" s="106">
        <f>J115</f>
        <v>0</v>
      </c>
      <c r="L64" s="103"/>
    </row>
    <row r="65" spans="2:12" s="1" customFormat="1" ht="21.75" customHeight="1">
      <c r="B65" s="32"/>
      <c r="L65" s="32"/>
    </row>
    <row r="66" spans="2:12" s="1" customFormat="1" ht="6.9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32"/>
    </row>
    <row r="70" spans="2:12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32"/>
    </row>
    <row r="71" spans="2:12" s="1" customFormat="1" ht="24.95" customHeight="1">
      <c r="B71" s="32"/>
      <c r="C71" s="21" t="s">
        <v>101</v>
      </c>
      <c r="L71" s="32"/>
    </row>
    <row r="72" spans="2:12" s="1" customFormat="1" ht="6.95" customHeight="1">
      <c r="B72" s="32"/>
      <c r="L72" s="32"/>
    </row>
    <row r="73" spans="2:12" s="1" customFormat="1" ht="12" customHeight="1">
      <c r="B73" s="32"/>
      <c r="C73" s="27" t="s">
        <v>16</v>
      </c>
      <c r="L73" s="32"/>
    </row>
    <row r="74" spans="2:12" s="1" customFormat="1" ht="16.5" customHeight="1">
      <c r="B74" s="32"/>
      <c r="E74" s="294" t="str">
        <f>E7</f>
        <v>Oprava opěrné zdi ul. Karlovarská, Nejdek - jihovýchodní část</v>
      </c>
      <c r="F74" s="295"/>
      <c r="G74" s="295"/>
      <c r="H74" s="295"/>
      <c r="L74" s="32"/>
    </row>
    <row r="75" spans="2:12" s="1" customFormat="1" ht="12" customHeight="1">
      <c r="B75" s="32"/>
      <c r="C75" s="27" t="s">
        <v>86</v>
      </c>
      <c r="L75" s="32"/>
    </row>
    <row r="76" spans="2:12" s="1" customFormat="1" ht="16.5" customHeight="1">
      <c r="B76" s="32"/>
      <c r="E76" s="291" t="str">
        <f>E9</f>
        <v>02 - Vedlejší a ostatní náklady</v>
      </c>
      <c r="F76" s="293"/>
      <c r="G76" s="293"/>
      <c r="H76" s="293"/>
      <c r="L76" s="32"/>
    </row>
    <row r="77" spans="2:12" s="1" customFormat="1" ht="6.95" customHeight="1">
      <c r="B77" s="32"/>
      <c r="L77" s="32"/>
    </row>
    <row r="78" spans="2:12" s="1" customFormat="1" ht="12" customHeight="1">
      <c r="B78" s="32"/>
      <c r="C78" s="27" t="s">
        <v>21</v>
      </c>
      <c r="F78" s="25" t="str">
        <f>F12</f>
        <v>Karlovarská ul., Nejdek</v>
      </c>
      <c r="I78" s="27" t="s">
        <v>23</v>
      </c>
      <c r="J78" s="48">
        <f>IF(J12="","",J12)</f>
        <v>44781</v>
      </c>
      <c r="L78" s="32"/>
    </row>
    <row r="79" spans="2:12" s="1" customFormat="1" ht="6.95" customHeight="1">
      <c r="B79" s="32"/>
      <c r="L79" s="32"/>
    </row>
    <row r="80" spans="2:12" s="1" customFormat="1" ht="25.7" customHeight="1">
      <c r="B80" s="32"/>
      <c r="C80" s="27" t="s">
        <v>24</v>
      </c>
      <c r="F80" s="25" t="str">
        <f>E15</f>
        <v>Město Nejdek</v>
      </c>
      <c r="I80" s="27" t="s">
        <v>30</v>
      </c>
      <c r="J80" s="30" t="str">
        <f>E21</f>
        <v>Kancelář stavebního inženýrství s.r.o.</v>
      </c>
      <c r="L80" s="32"/>
    </row>
    <row r="81" spans="2:12" s="1" customFormat="1" ht="15.2" customHeight="1">
      <c r="B81" s="32"/>
      <c r="C81" s="27" t="s">
        <v>28</v>
      </c>
      <c r="F81" s="25" t="str">
        <f>IF(E18="","",E18)</f>
        <v>Vyplň údaj</v>
      </c>
      <c r="I81" s="27" t="s">
        <v>33</v>
      </c>
      <c r="J81" s="30" t="str">
        <f>E24</f>
        <v>Bc. Martin Frous</v>
      </c>
      <c r="L81" s="32"/>
    </row>
    <row r="82" spans="2:12" s="1" customFormat="1" ht="10.35" customHeight="1">
      <c r="B82" s="32"/>
      <c r="L82" s="32"/>
    </row>
    <row r="83" spans="2:20" s="10" customFormat="1" ht="29.25" customHeight="1">
      <c r="B83" s="107"/>
      <c r="C83" s="108" t="s">
        <v>102</v>
      </c>
      <c r="D83" s="109" t="s">
        <v>56</v>
      </c>
      <c r="E83" s="109" t="s">
        <v>52</v>
      </c>
      <c r="F83" s="109" t="s">
        <v>53</v>
      </c>
      <c r="G83" s="109" t="s">
        <v>103</v>
      </c>
      <c r="H83" s="109" t="s">
        <v>104</v>
      </c>
      <c r="I83" s="109" t="s">
        <v>105</v>
      </c>
      <c r="J83" s="109" t="s">
        <v>90</v>
      </c>
      <c r="K83" s="110" t="s">
        <v>106</v>
      </c>
      <c r="L83" s="107"/>
      <c r="M83" s="54" t="s">
        <v>19</v>
      </c>
      <c r="N83" s="55" t="s">
        <v>41</v>
      </c>
      <c r="O83" s="55" t="s">
        <v>107</v>
      </c>
      <c r="P83" s="55" t="s">
        <v>108</v>
      </c>
      <c r="Q83" s="55" t="s">
        <v>109</v>
      </c>
      <c r="R83" s="55" t="s">
        <v>110</v>
      </c>
      <c r="S83" s="55" t="s">
        <v>111</v>
      </c>
      <c r="T83" s="56" t="s">
        <v>112</v>
      </c>
    </row>
    <row r="84" spans="2:63" s="1" customFormat="1" ht="22.9" customHeight="1">
      <c r="B84" s="32"/>
      <c r="C84" s="59" t="s">
        <v>113</v>
      </c>
      <c r="J84" s="111">
        <f>BK84</f>
        <v>0</v>
      </c>
      <c r="L84" s="32"/>
      <c r="M84" s="57"/>
      <c r="N84" s="49"/>
      <c r="O84" s="49"/>
      <c r="P84" s="112">
        <f>P85</f>
        <v>0</v>
      </c>
      <c r="Q84" s="49"/>
      <c r="R84" s="112">
        <f>R85</f>
        <v>0</v>
      </c>
      <c r="S84" s="49"/>
      <c r="T84" s="113">
        <f>T85</f>
        <v>0</v>
      </c>
      <c r="AT84" s="17" t="s">
        <v>70</v>
      </c>
      <c r="AU84" s="17" t="s">
        <v>91</v>
      </c>
      <c r="BK84" s="114">
        <f>BK85</f>
        <v>0</v>
      </c>
    </row>
    <row r="85" spans="2:63" s="11" customFormat="1" ht="25.9" customHeight="1">
      <c r="B85" s="115"/>
      <c r="D85" s="116" t="s">
        <v>70</v>
      </c>
      <c r="E85" s="117" t="s">
        <v>478</v>
      </c>
      <c r="F85" s="117" t="s">
        <v>479</v>
      </c>
      <c r="I85" s="118"/>
      <c r="J85" s="119">
        <f>BK85</f>
        <v>0</v>
      </c>
      <c r="L85" s="115"/>
      <c r="M85" s="120"/>
      <c r="P85" s="121">
        <f>P86+P93+P108+P115</f>
        <v>0</v>
      </c>
      <c r="R85" s="121">
        <f>R86+R93+R108+R115</f>
        <v>0</v>
      </c>
      <c r="T85" s="122">
        <f>T86+T93+T108+T115</f>
        <v>0</v>
      </c>
      <c r="AR85" s="116" t="s">
        <v>150</v>
      </c>
      <c r="AT85" s="123" t="s">
        <v>70</v>
      </c>
      <c r="AU85" s="123" t="s">
        <v>71</v>
      </c>
      <c r="AY85" s="116" t="s">
        <v>116</v>
      </c>
      <c r="BK85" s="124">
        <f>BK86+BK93+BK108+BK115</f>
        <v>0</v>
      </c>
    </row>
    <row r="86" spans="2:63" s="11" customFormat="1" ht="22.9" customHeight="1">
      <c r="B86" s="115"/>
      <c r="D86" s="116" t="s">
        <v>70</v>
      </c>
      <c r="E86" s="125" t="s">
        <v>480</v>
      </c>
      <c r="F86" s="125" t="s">
        <v>481</v>
      </c>
      <c r="I86" s="118"/>
      <c r="J86" s="126">
        <f>BK86</f>
        <v>0</v>
      </c>
      <c r="L86" s="115"/>
      <c r="M86" s="120"/>
      <c r="P86" s="121">
        <f>SUM(P87:P92)</f>
        <v>0</v>
      </c>
      <c r="R86" s="121">
        <f>SUM(R87:R92)</f>
        <v>0</v>
      </c>
      <c r="T86" s="122">
        <f>SUM(T87:T92)</f>
        <v>0</v>
      </c>
      <c r="AR86" s="116" t="s">
        <v>150</v>
      </c>
      <c r="AT86" s="123" t="s">
        <v>70</v>
      </c>
      <c r="AU86" s="123" t="s">
        <v>79</v>
      </c>
      <c r="AY86" s="116" t="s">
        <v>116</v>
      </c>
      <c r="BK86" s="124">
        <f>SUM(BK87:BK92)</f>
        <v>0</v>
      </c>
    </row>
    <row r="87" spans="2:65" s="1" customFormat="1" ht="14.45" customHeight="1">
      <c r="B87" s="32"/>
      <c r="C87" s="127" t="s">
        <v>79</v>
      </c>
      <c r="D87" s="127" t="s">
        <v>118</v>
      </c>
      <c r="E87" s="128" t="s">
        <v>482</v>
      </c>
      <c r="F87" s="129" t="s">
        <v>483</v>
      </c>
      <c r="G87" s="130" t="s">
        <v>484</v>
      </c>
      <c r="H87" s="131">
        <v>1</v>
      </c>
      <c r="I87" s="132"/>
      <c r="J87" s="133">
        <f>ROUND(I87*H87,2)</f>
        <v>0</v>
      </c>
      <c r="K87" s="129" t="s">
        <v>122</v>
      </c>
      <c r="L87" s="32"/>
      <c r="M87" s="134" t="s">
        <v>19</v>
      </c>
      <c r="N87" s="135" t="s">
        <v>42</v>
      </c>
      <c r="P87" s="136">
        <f>O87*H87</f>
        <v>0</v>
      </c>
      <c r="Q87" s="136">
        <v>0</v>
      </c>
      <c r="R87" s="136">
        <f>Q87*H87</f>
        <v>0</v>
      </c>
      <c r="S87" s="136">
        <v>0</v>
      </c>
      <c r="T87" s="137">
        <f>S87*H87</f>
        <v>0</v>
      </c>
      <c r="AR87" s="138" t="s">
        <v>485</v>
      </c>
      <c r="AT87" s="138" t="s">
        <v>118</v>
      </c>
      <c r="AU87" s="138" t="s">
        <v>81</v>
      </c>
      <c r="AY87" s="17" t="s">
        <v>116</v>
      </c>
      <c r="BE87" s="139">
        <f>IF(N87="základní",J87,0)</f>
        <v>0</v>
      </c>
      <c r="BF87" s="139">
        <f>IF(N87="snížená",J87,0)</f>
        <v>0</v>
      </c>
      <c r="BG87" s="139">
        <f>IF(N87="zákl. přenesená",J87,0)</f>
        <v>0</v>
      </c>
      <c r="BH87" s="139">
        <f>IF(N87="sníž. přenesená",J87,0)</f>
        <v>0</v>
      </c>
      <c r="BI87" s="139">
        <f>IF(N87="nulová",J87,0)</f>
        <v>0</v>
      </c>
      <c r="BJ87" s="17" t="s">
        <v>79</v>
      </c>
      <c r="BK87" s="139">
        <f>ROUND(I87*H87,2)</f>
        <v>0</v>
      </c>
      <c r="BL87" s="17" t="s">
        <v>485</v>
      </c>
      <c r="BM87" s="138" t="s">
        <v>486</v>
      </c>
    </row>
    <row r="88" spans="2:47" s="1" customFormat="1" ht="12">
      <c r="B88" s="32"/>
      <c r="D88" s="140" t="s">
        <v>125</v>
      </c>
      <c r="F88" s="141" t="s">
        <v>483</v>
      </c>
      <c r="I88" s="142"/>
      <c r="L88" s="32"/>
      <c r="M88" s="143"/>
      <c r="T88" s="51"/>
      <c r="AT88" s="17" t="s">
        <v>125</v>
      </c>
      <c r="AU88" s="17" t="s">
        <v>81</v>
      </c>
    </row>
    <row r="89" spans="2:65" s="1" customFormat="1" ht="14.45" customHeight="1">
      <c r="B89" s="32"/>
      <c r="C89" s="127" t="s">
        <v>81</v>
      </c>
      <c r="D89" s="127" t="s">
        <v>118</v>
      </c>
      <c r="E89" s="128" t="s">
        <v>487</v>
      </c>
      <c r="F89" s="129" t="s">
        <v>488</v>
      </c>
      <c r="G89" s="130" t="s">
        <v>484</v>
      </c>
      <c r="H89" s="131">
        <v>1</v>
      </c>
      <c r="I89" s="132"/>
      <c r="J89" s="133">
        <f>ROUND(I89*H89,2)</f>
        <v>0</v>
      </c>
      <c r="K89" s="129" t="s">
        <v>122</v>
      </c>
      <c r="L89" s="32"/>
      <c r="M89" s="134" t="s">
        <v>19</v>
      </c>
      <c r="N89" s="135" t="s">
        <v>42</v>
      </c>
      <c r="P89" s="136">
        <f>O89*H89</f>
        <v>0</v>
      </c>
      <c r="Q89" s="136">
        <v>0</v>
      </c>
      <c r="R89" s="136">
        <f>Q89*H89</f>
        <v>0</v>
      </c>
      <c r="S89" s="136">
        <v>0</v>
      </c>
      <c r="T89" s="137">
        <f>S89*H89</f>
        <v>0</v>
      </c>
      <c r="AR89" s="138" t="s">
        <v>485</v>
      </c>
      <c r="AT89" s="138" t="s">
        <v>118</v>
      </c>
      <c r="AU89" s="138" t="s">
        <v>81</v>
      </c>
      <c r="AY89" s="17" t="s">
        <v>116</v>
      </c>
      <c r="BE89" s="139">
        <f>IF(N89="základní",J89,0)</f>
        <v>0</v>
      </c>
      <c r="BF89" s="139">
        <f>IF(N89="snížená",J89,0)</f>
        <v>0</v>
      </c>
      <c r="BG89" s="139">
        <f>IF(N89="zákl. přenesená",J89,0)</f>
        <v>0</v>
      </c>
      <c r="BH89" s="139">
        <f>IF(N89="sníž. přenesená",J89,0)</f>
        <v>0</v>
      </c>
      <c r="BI89" s="139">
        <f>IF(N89="nulová",J89,0)</f>
        <v>0</v>
      </c>
      <c r="BJ89" s="17" t="s">
        <v>79</v>
      </c>
      <c r="BK89" s="139">
        <f>ROUND(I89*H89,2)</f>
        <v>0</v>
      </c>
      <c r="BL89" s="17" t="s">
        <v>485</v>
      </c>
      <c r="BM89" s="138" t="s">
        <v>489</v>
      </c>
    </row>
    <row r="90" spans="2:47" s="1" customFormat="1" ht="12">
      <c r="B90" s="32"/>
      <c r="D90" s="140" t="s">
        <v>125</v>
      </c>
      <c r="F90" s="141" t="s">
        <v>488</v>
      </c>
      <c r="I90" s="142"/>
      <c r="L90" s="32"/>
      <c r="M90" s="143"/>
      <c r="T90" s="51"/>
      <c r="AT90" s="17" t="s">
        <v>125</v>
      </c>
      <c r="AU90" s="17" t="s">
        <v>81</v>
      </c>
    </row>
    <row r="91" spans="2:51" s="12" customFormat="1" ht="12">
      <c r="B91" s="144"/>
      <c r="D91" s="140" t="s">
        <v>127</v>
      </c>
      <c r="E91" s="145" t="s">
        <v>19</v>
      </c>
      <c r="F91" s="146" t="s">
        <v>490</v>
      </c>
      <c r="H91" s="145" t="s">
        <v>19</v>
      </c>
      <c r="I91" s="147"/>
      <c r="L91" s="144"/>
      <c r="M91" s="148"/>
      <c r="T91" s="149"/>
      <c r="AT91" s="145" t="s">
        <v>127</v>
      </c>
      <c r="AU91" s="145" t="s">
        <v>81</v>
      </c>
      <c r="AV91" s="12" t="s">
        <v>79</v>
      </c>
      <c r="AW91" s="12" t="s">
        <v>32</v>
      </c>
      <c r="AX91" s="12" t="s">
        <v>71</v>
      </c>
      <c r="AY91" s="145" t="s">
        <v>116</v>
      </c>
    </row>
    <row r="92" spans="2:51" s="13" customFormat="1" ht="12">
      <c r="B92" s="150"/>
      <c r="D92" s="140" t="s">
        <v>127</v>
      </c>
      <c r="E92" s="151" t="s">
        <v>19</v>
      </c>
      <c r="F92" s="152" t="s">
        <v>79</v>
      </c>
      <c r="H92" s="153">
        <v>1</v>
      </c>
      <c r="I92" s="154"/>
      <c r="L92" s="150"/>
      <c r="M92" s="155"/>
      <c r="T92" s="156"/>
      <c r="AT92" s="151" t="s">
        <v>127</v>
      </c>
      <c r="AU92" s="151" t="s">
        <v>81</v>
      </c>
      <c r="AV92" s="13" t="s">
        <v>81</v>
      </c>
      <c r="AW92" s="13" t="s">
        <v>32</v>
      </c>
      <c r="AX92" s="13" t="s">
        <v>79</v>
      </c>
      <c r="AY92" s="151" t="s">
        <v>116</v>
      </c>
    </row>
    <row r="93" spans="2:63" s="11" customFormat="1" ht="22.9" customHeight="1">
      <c r="B93" s="115"/>
      <c r="D93" s="116" t="s">
        <v>70</v>
      </c>
      <c r="E93" s="125" t="s">
        <v>491</v>
      </c>
      <c r="F93" s="125" t="s">
        <v>492</v>
      </c>
      <c r="I93" s="118"/>
      <c r="J93" s="126">
        <f>BK93</f>
        <v>0</v>
      </c>
      <c r="L93" s="115"/>
      <c r="M93" s="120"/>
      <c r="P93" s="121">
        <f>SUM(P94:P107)</f>
        <v>0</v>
      </c>
      <c r="R93" s="121">
        <f>SUM(R94:R107)</f>
        <v>0</v>
      </c>
      <c r="T93" s="122">
        <f>SUM(T94:T107)</f>
        <v>0</v>
      </c>
      <c r="AR93" s="116" t="s">
        <v>150</v>
      </c>
      <c r="AT93" s="123" t="s">
        <v>70</v>
      </c>
      <c r="AU93" s="123" t="s">
        <v>79</v>
      </c>
      <c r="AY93" s="116" t="s">
        <v>116</v>
      </c>
      <c r="BK93" s="124">
        <f>SUM(BK94:BK107)</f>
        <v>0</v>
      </c>
    </row>
    <row r="94" spans="2:65" s="1" customFormat="1" ht="14.45" customHeight="1">
      <c r="B94" s="32"/>
      <c r="C94" s="127" t="s">
        <v>138</v>
      </c>
      <c r="D94" s="127" t="s">
        <v>118</v>
      </c>
      <c r="E94" s="128" t="s">
        <v>493</v>
      </c>
      <c r="F94" s="129" t="s">
        <v>494</v>
      </c>
      <c r="G94" s="130" t="s">
        <v>484</v>
      </c>
      <c r="H94" s="131">
        <v>1</v>
      </c>
      <c r="I94" s="132"/>
      <c r="J94" s="133">
        <f>ROUND(I94*H94,2)</f>
        <v>0</v>
      </c>
      <c r="K94" s="129" t="s">
        <v>122</v>
      </c>
      <c r="L94" s="32"/>
      <c r="M94" s="134" t="s">
        <v>19</v>
      </c>
      <c r="N94" s="135" t="s">
        <v>42</v>
      </c>
      <c r="P94" s="136">
        <f>O94*H94</f>
        <v>0</v>
      </c>
      <c r="Q94" s="136">
        <v>0</v>
      </c>
      <c r="R94" s="136">
        <f>Q94*H94</f>
        <v>0</v>
      </c>
      <c r="S94" s="136">
        <v>0</v>
      </c>
      <c r="T94" s="137">
        <f>S94*H94</f>
        <v>0</v>
      </c>
      <c r="AR94" s="138" t="s">
        <v>485</v>
      </c>
      <c r="AT94" s="138" t="s">
        <v>118</v>
      </c>
      <c r="AU94" s="138" t="s">
        <v>81</v>
      </c>
      <c r="AY94" s="17" t="s">
        <v>116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79</v>
      </c>
      <c r="BK94" s="139">
        <f>ROUND(I94*H94,2)</f>
        <v>0</v>
      </c>
      <c r="BL94" s="17" t="s">
        <v>485</v>
      </c>
      <c r="BM94" s="138" t="s">
        <v>495</v>
      </c>
    </row>
    <row r="95" spans="2:47" s="1" customFormat="1" ht="12">
      <c r="B95" s="32"/>
      <c r="D95" s="140" t="s">
        <v>125</v>
      </c>
      <c r="F95" s="141" t="s">
        <v>494</v>
      </c>
      <c r="I95" s="142"/>
      <c r="L95" s="32"/>
      <c r="M95" s="143"/>
      <c r="T95" s="51"/>
      <c r="AT95" s="17" t="s">
        <v>125</v>
      </c>
      <c r="AU95" s="17" t="s">
        <v>81</v>
      </c>
    </row>
    <row r="96" spans="2:65" s="1" customFormat="1" ht="14.45" customHeight="1">
      <c r="B96" s="32"/>
      <c r="C96" s="127" t="s">
        <v>123</v>
      </c>
      <c r="D96" s="127" t="s">
        <v>118</v>
      </c>
      <c r="E96" s="128" t="s">
        <v>496</v>
      </c>
      <c r="F96" s="129" t="s">
        <v>497</v>
      </c>
      <c r="G96" s="130" t="s">
        <v>484</v>
      </c>
      <c r="H96" s="131">
        <v>1</v>
      </c>
      <c r="I96" s="132"/>
      <c r="J96" s="133">
        <f>ROUND(I96*H96,2)</f>
        <v>0</v>
      </c>
      <c r="K96" s="129" t="s">
        <v>122</v>
      </c>
      <c r="L96" s="32"/>
      <c r="M96" s="134" t="s">
        <v>19</v>
      </c>
      <c r="N96" s="135" t="s">
        <v>42</v>
      </c>
      <c r="P96" s="136">
        <f>O96*H96</f>
        <v>0</v>
      </c>
      <c r="Q96" s="136">
        <v>0</v>
      </c>
      <c r="R96" s="136">
        <f>Q96*H96</f>
        <v>0</v>
      </c>
      <c r="S96" s="136">
        <v>0</v>
      </c>
      <c r="T96" s="137">
        <f>S96*H96</f>
        <v>0</v>
      </c>
      <c r="AR96" s="138" t="s">
        <v>485</v>
      </c>
      <c r="AT96" s="138" t="s">
        <v>118</v>
      </c>
      <c r="AU96" s="138" t="s">
        <v>81</v>
      </c>
      <c r="AY96" s="17" t="s">
        <v>116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79</v>
      </c>
      <c r="BK96" s="139">
        <f>ROUND(I96*H96,2)</f>
        <v>0</v>
      </c>
      <c r="BL96" s="17" t="s">
        <v>485</v>
      </c>
      <c r="BM96" s="138" t="s">
        <v>498</v>
      </c>
    </row>
    <row r="97" spans="2:47" s="1" customFormat="1" ht="12">
      <c r="B97" s="32"/>
      <c r="D97" s="140" t="s">
        <v>125</v>
      </c>
      <c r="F97" s="141" t="s">
        <v>497</v>
      </c>
      <c r="I97" s="142"/>
      <c r="L97" s="32"/>
      <c r="M97" s="143"/>
      <c r="T97" s="51"/>
      <c r="AT97" s="17" t="s">
        <v>125</v>
      </c>
      <c r="AU97" s="17" t="s">
        <v>81</v>
      </c>
    </row>
    <row r="98" spans="2:51" s="12" customFormat="1" ht="12">
      <c r="B98" s="144"/>
      <c r="D98" s="140" t="s">
        <v>127</v>
      </c>
      <c r="E98" s="145" t="s">
        <v>19</v>
      </c>
      <c r="F98" s="146" t="s">
        <v>499</v>
      </c>
      <c r="H98" s="145" t="s">
        <v>19</v>
      </c>
      <c r="I98" s="147"/>
      <c r="L98" s="144"/>
      <c r="M98" s="148"/>
      <c r="T98" s="149"/>
      <c r="AT98" s="145" t="s">
        <v>127</v>
      </c>
      <c r="AU98" s="145" t="s">
        <v>81</v>
      </c>
      <c r="AV98" s="12" t="s">
        <v>79</v>
      </c>
      <c r="AW98" s="12" t="s">
        <v>32</v>
      </c>
      <c r="AX98" s="12" t="s">
        <v>71</v>
      </c>
      <c r="AY98" s="145" t="s">
        <v>116</v>
      </c>
    </row>
    <row r="99" spans="2:51" s="13" customFormat="1" ht="12">
      <c r="B99" s="150"/>
      <c r="D99" s="140" t="s">
        <v>127</v>
      </c>
      <c r="E99" s="151" t="s">
        <v>19</v>
      </c>
      <c r="F99" s="152" t="s">
        <v>79</v>
      </c>
      <c r="H99" s="153">
        <v>1</v>
      </c>
      <c r="I99" s="154"/>
      <c r="L99" s="150"/>
      <c r="M99" s="155"/>
      <c r="T99" s="156"/>
      <c r="AT99" s="151" t="s">
        <v>127</v>
      </c>
      <c r="AU99" s="151" t="s">
        <v>81</v>
      </c>
      <c r="AV99" s="13" t="s">
        <v>81</v>
      </c>
      <c r="AW99" s="13" t="s">
        <v>32</v>
      </c>
      <c r="AX99" s="13" t="s">
        <v>79</v>
      </c>
      <c r="AY99" s="151" t="s">
        <v>116</v>
      </c>
    </row>
    <row r="100" spans="2:65" s="1" customFormat="1" ht="14.45" customHeight="1">
      <c r="B100" s="32"/>
      <c r="C100" s="127" t="s">
        <v>150</v>
      </c>
      <c r="D100" s="127" t="s">
        <v>118</v>
      </c>
      <c r="E100" s="128" t="s">
        <v>500</v>
      </c>
      <c r="F100" s="129" t="s">
        <v>501</v>
      </c>
      <c r="G100" s="130" t="s">
        <v>484</v>
      </c>
      <c r="H100" s="131">
        <v>1</v>
      </c>
      <c r="I100" s="132"/>
      <c r="J100" s="133">
        <f>ROUND(I100*H100,2)</f>
        <v>0</v>
      </c>
      <c r="K100" s="129" t="s">
        <v>122</v>
      </c>
      <c r="L100" s="32"/>
      <c r="M100" s="134" t="s">
        <v>19</v>
      </c>
      <c r="N100" s="135" t="s">
        <v>42</v>
      </c>
      <c r="P100" s="136">
        <f>O100*H100</f>
        <v>0</v>
      </c>
      <c r="Q100" s="136">
        <v>0</v>
      </c>
      <c r="R100" s="136">
        <f>Q100*H100</f>
        <v>0</v>
      </c>
      <c r="S100" s="136">
        <v>0</v>
      </c>
      <c r="T100" s="137">
        <f>S100*H100</f>
        <v>0</v>
      </c>
      <c r="AR100" s="138" t="s">
        <v>485</v>
      </c>
      <c r="AT100" s="138" t="s">
        <v>118</v>
      </c>
      <c r="AU100" s="138" t="s">
        <v>81</v>
      </c>
      <c r="AY100" s="17" t="s">
        <v>116</v>
      </c>
      <c r="BE100" s="139">
        <f>IF(N100="základní",J100,0)</f>
        <v>0</v>
      </c>
      <c r="BF100" s="139">
        <f>IF(N100="snížená",J100,0)</f>
        <v>0</v>
      </c>
      <c r="BG100" s="139">
        <f>IF(N100="zákl. přenesená",J100,0)</f>
        <v>0</v>
      </c>
      <c r="BH100" s="139">
        <f>IF(N100="sníž. přenesená",J100,0)</f>
        <v>0</v>
      </c>
      <c r="BI100" s="139">
        <f>IF(N100="nulová",J100,0)</f>
        <v>0</v>
      </c>
      <c r="BJ100" s="17" t="s">
        <v>79</v>
      </c>
      <c r="BK100" s="139">
        <f>ROUND(I100*H100,2)</f>
        <v>0</v>
      </c>
      <c r="BL100" s="17" t="s">
        <v>485</v>
      </c>
      <c r="BM100" s="138" t="s">
        <v>502</v>
      </c>
    </row>
    <row r="101" spans="2:47" s="1" customFormat="1" ht="12">
      <c r="B101" s="32"/>
      <c r="D101" s="140" t="s">
        <v>125</v>
      </c>
      <c r="F101" s="141" t="s">
        <v>501</v>
      </c>
      <c r="I101" s="142"/>
      <c r="L101" s="32"/>
      <c r="M101" s="143"/>
      <c r="T101" s="51"/>
      <c r="AT101" s="17" t="s">
        <v>125</v>
      </c>
      <c r="AU101" s="17" t="s">
        <v>81</v>
      </c>
    </row>
    <row r="102" spans="2:65" s="1" customFormat="1" ht="14.45" customHeight="1">
      <c r="B102" s="32"/>
      <c r="C102" s="127" t="s">
        <v>156</v>
      </c>
      <c r="D102" s="127" t="s">
        <v>118</v>
      </c>
      <c r="E102" s="128" t="s">
        <v>503</v>
      </c>
      <c r="F102" s="129" t="s">
        <v>504</v>
      </c>
      <c r="G102" s="130" t="s">
        <v>484</v>
      </c>
      <c r="H102" s="131">
        <v>1</v>
      </c>
      <c r="I102" s="132"/>
      <c r="J102" s="133">
        <f>ROUND(I102*H102,2)</f>
        <v>0</v>
      </c>
      <c r="K102" s="129" t="s">
        <v>122</v>
      </c>
      <c r="L102" s="32"/>
      <c r="M102" s="134" t="s">
        <v>19</v>
      </c>
      <c r="N102" s="135" t="s">
        <v>42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485</v>
      </c>
      <c r="AT102" s="138" t="s">
        <v>118</v>
      </c>
      <c r="AU102" s="138" t="s">
        <v>81</v>
      </c>
      <c r="AY102" s="17" t="s">
        <v>116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79</v>
      </c>
      <c r="BK102" s="139">
        <f>ROUND(I102*H102,2)</f>
        <v>0</v>
      </c>
      <c r="BL102" s="17" t="s">
        <v>485</v>
      </c>
      <c r="BM102" s="138" t="s">
        <v>505</v>
      </c>
    </row>
    <row r="103" spans="2:47" s="1" customFormat="1" ht="12">
      <c r="B103" s="32"/>
      <c r="D103" s="140" t="s">
        <v>125</v>
      </c>
      <c r="F103" s="141" t="s">
        <v>504</v>
      </c>
      <c r="I103" s="142"/>
      <c r="L103" s="32"/>
      <c r="M103" s="143"/>
      <c r="T103" s="51"/>
      <c r="AT103" s="17" t="s">
        <v>125</v>
      </c>
      <c r="AU103" s="17" t="s">
        <v>81</v>
      </c>
    </row>
    <row r="104" spans="2:65" s="1" customFormat="1" ht="14.45" customHeight="1">
      <c r="B104" s="32"/>
      <c r="C104" s="127" t="s">
        <v>160</v>
      </c>
      <c r="D104" s="127" t="s">
        <v>118</v>
      </c>
      <c r="E104" s="128" t="s">
        <v>506</v>
      </c>
      <c r="F104" s="129" t="s">
        <v>507</v>
      </c>
      <c r="G104" s="130" t="s">
        <v>484</v>
      </c>
      <c r="H104" s="131">
        <v>1</v>
      </c>
      <c r="I104" s="132"/>
      <c r="J104" s="133">
        <f>ROUND(I104*H104,2)</f>
        <v>0</v>
      </c>
      <c r="K104" s="129" t="s">
        <v>122</v>
      </c>
      <c r="L104" s="32"/>
      <c r="M104" s="134" t="s">
        <v>19</v>
      </c>
      <c r="N104" s="135" t="s">
        <v>42</v>
      </c>
      <c r="P104" s="136">
        <f>O104*H104</f>
        <v>0</v>
      </c>
      <c r="Q104" s="136">
        <v>0</v>
      </c>
      <c r="R104" s="136">
        <f>Q104*H104</f>
        <v>0</v>
      </c>
      <c r="S104" s="136">
        <v>0</v>
      </c>
      <c r="T104" s="137">
        <f>S104*H104</f>
        <v>0</v>
      </c>
      <c r="AR104" s="138" t="s">
        <v>485</v>
      </c>
      <c r="AT104" s="138" t="s">
        <v>118</v>
      </c>
      <c r="AU104" s="138" t="s">
        <v>81</v>
      </c>
      <c r="AY104" s="17" t="s">
        <v>116</v>
      </c>
      <c r="BE104" s="139">
        <f>IF(N104="základní",J104,0)</f>
        <v>0</v>
      </c>
      <c r="BF104" s="139">
        <f>IF(N104="snížená",J104,0)</f>
        <v>0</v>
      </c>
      <c r="BG104" s="139">
        <f>IF(N104="zákl. přenesená",J104,0)</f>
        <v>0</v>
      </c>
      <c r="BH104" s="139">
        <f>IF(N104="sníž. přenesená",J104,0)</f>
        <v>0</v>
      </c>
      <c r="BI104" s="139">
        <f>IF(N104="nulová",J104,0)</f>
        <v>0</v>
      </c>
      <c r="BJ104" s="17" t="s">
        <v>79</v>
      </c>
      <c r="BK104" s="139">
        <f>ROUND(I104*H104,2)</f>
        <v>0</v>
      </c>
      <c r="BL104" s="17" t="s">
        <v>485</v>
      </c>
      <c r="BM104" s="138" t="s">
        <v>508</v>
      </c>
    </row>
    <row r="105" spans="2:47" s="1" customFormat="1" ht="12">
      <c r="B105" s="32"/>
      <c r="D105" s="140" t="s">
        <v>125</v>
      </c>
      <c r="F105" s="141" t="s">
        <v>507</v>
      </c>
      <c r="I105" s="142"/>
      <c r="L105" s="32"/>
      <c r="M105" s="143"/>
      <c r="T105" s="51"/>
      <c r="AT105" s="17" t="s">
        <v>125</v>
      </c>
      <c r="AU105" s="17" t="s">
        <v>81</v>
      </c>
    </row>
    <row r="106" spans="2:65" s="1" customFormat="1" ht="14.45" customHeight="1">
      <c r="B106" s="32"/>
      <c r="C106" s="127" t="s">
        <v>154</v>
      </c>
      <c r="D106" s="127" t="s">
        <v>118</v>
      </c>
      <c r="E106" s="128" t="s">
        <v>509</v>
      </c>
      <c r="F106" s="129" t="s">
        <v>510</v>
      </c>
      <c r="G106" s="130" t="s">
        <v>484</v>
      </c>
      <c r="H106" s="131">
        <v>1</v>
      </c>
      <c r="I106" s="132"/>
      <c r="J106" s="133">
        <f>ROUND(I106*H106,2)</f>
        <v>0</v>
      </c>
      <c r="K106" s="129" t="s">
        <v>122</v>
      </c>
      <c r="L106" s="32"/>
      <c r="M106" s="134" t="s">
        <v>19</v>
      </c>
      <c r="N106" s="135" t="s">
        <v>42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485</v>
      </c>
      <c r="AT106" s="138" t="s">
        <v>118</v>
      </c>
      <c r="AU106" s="138" t="s">
        <v>81</v>
      </c>
      <c r="AY106" s="17" t="s">
        <v>116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79</v>
      </c>
      <c r="BK106" s="139">
        <f>ROUND(I106*H106,2)</f>
        <v>0</v>
      </c>
      <c r="BL106" s="17" t="s">
        <v>485</v>
      </c>
      <c r="BM106" s="138" t="s">
        <v>511</v>
      </c>
    </row>
    <row r="107" spans="2:47" s="1" customFormat="1" ht="12">
      <c r="B107" s="32"/>
      <c r="D107" s="140" t="s">
        <v>125</v>
      </c>
      <c r="F107" s="141" t="s">
        <v>510</v>
      </c>
      <c r="I107" s="142"/>
      <c r="L107" s="32"/>
      <c r="M107" s="143"/>
      <c r="T107" s="51"/>
      <c r="AT107" s="17" t="s">
        <v>125</v>
      </c>
      <c r="AU107" s="17" t="s">
        <v>81</v>
      </c>
    </row>
    <row r="108" spans="2:63" s="11" customFormat="1" ht="22.9" customHeight="1">
      <c r="B108" s="115"/>
      <c r="D108" s="116" t="s">
        <v>70</v>
      </c>
      <c r="E108" s="125" t="s">
        <v>512</v>
      </c>
      <c r="F108" s="125" t="s">
        <v>513</v>
      </c>
      <c r="I108" s="118"/>
      <c r="J108" s="126">
        <f>BK108</f>
        <v>0</v>
      </c>
      <c r="L108" s="115"/>
      <c r="M108" s="120"/>
      <c r="P108" s="121">
        <f>SUM(P109:P114)</f>
        <v>0</v>
      </c>
      <c r="R108" s="121">
        <f>SUM(R109:R114)</f>
        <v>0</v>
      </c>
      <c r="T108" s="122">
        <f>SUM(T109:T114)</f>
        <v>0</v>
      </c>
      <c r="AR108" s="116" t="s">
        <v>150</v>
      </c>
      <c r="AT108" s="123" t="s">
        <v>70</v>
      </c>
      <c r="AU108" s="123" t="s">
        <v>79</v>
      </c>
      <c r="AY108" s="116" t="s">
        <v>116</v>
      </c>
      <c r="BK108" s="124">
        <f>SUM(BK109:BK114)</f>
        <v>0</v>
      </c>
    </row>
    <row r="109" spans="2:65" s="1" customFormat="1" ht="14.45" customHeight="1">
      <c r="B109" s="32"/>
      <c r="C109" s="127" t="s">
        <v>167</v>
      </c>
      <c r="D109" s="127" t="s">
        <v>118</v>
      </c>
      <c r="E109" s="128" t="s">
        <v>514</v>
      </c>
      <c r="F109" s="129" t="s">
        <v>515</v>
      </c>
      <c r="G109" s="130" t="s">
        <v>484</v>
      </c>
      <c r="H109" s="131">
        <v>1</v>
      </c>
      <c r="I109" s="132"/>
      <c r="J109" s="133">
        <f>ROUND(I109*H109,2)</f>
        <v>0</v>
      </c>
      <c r="K109" s="129" t="s">
        <v>122</v>
      </c>
      <c r="L109" s="32"/>
      <c r="M109" s="134" t="s">
        <v>19</v>
      </c>
      <c r="N109" s="135" t="s">
        <v>42</v>
      </c>
      <c r="P109" s="136">
        <f>O109*H109</f>
        <v>0</v>
      </c>
      <c r="Q109" s="136">
        <v>0</v>
      </c>
      <c r="R109" s="136">
        <f>Q109*H109</f>
        <v>0</v>
      </c>
      <c r="S109" s="136">
        <v>0</v>
      </c>
      <c r="T109" s="137">
        <f>S109*H109</f>
        <v>0</v>
      </c>
      <c r="AR109" s="138" t="s">
        <v>485</v>
      </c>
      <c r="AT109" s="138" t="s">
        <v>118</v>
      </c>
      <c r="AU109" s="138" t="s">
        <v>81</v>
      </c>
      <c r="AY109" s="17" t="s">
        <v>116</v>
      </c>
      <c r="BE109" s="139">
        <f>IF(N109="základní",J109,0)</f>
        <v>0</v>
      </c>
      <c r="BF109" s="139">
        <f>IF(N109="snížená",J109,0)</f>
        <v>0</v>
      </c>
      <c r="BG109" s="139">
        <f>IF(N109="zákl. přenesená",J109,0)</f>
        <v>0</v>
      </c>
      <c r="BH109" s="139">
        <f>IF(N109="sníž. přenesená",J109,0)</f>
        <v>0</v>
      </c>
      <c r="BI109" s="139">
        <f>IF(N109="nulová",J109,0)</f>
        <v>0</v>
      </c>
      <c r="BJ109" s="17" t="s">
        <v>79</v>
      </c>
      <c r="BK109" s="139">
        <f>ROUND(I109*H109,2)</f>
        <v>0</v>
      </c>
      <c r="BL109" s="17" t="s">
        <v>485</v>
      </c>
      <c r="BM109" s="138" t="s">
        <v>516</v>
      </c>
    </row>
    <row r="110" spans="2:47" s="1" customFormat="1" ht="12">
      <c r="B110" s="32"/>
      <c r="D110" s="140" t="s">
        <v>125</v>
      </c>
      <c r="F110" s="141" t="s">
        <v>515</v>
      </c>
      <c r="I110" s="142"/>
      <c r="L110" s="32"/>
      <c r="M110" s="143"/>
      <c r="T110" s="51"/>
      <c r="AT110" s="17" t="s">
        <v>125</v>
      </c>
      <c r="AU110" s="17" t="s">
        <v>81</v>
      </c>
    </row>
    <row r="111" spans="2:65" s="1" customFormat="1" ht="14.45" customHeight="1">
      <c r="B111" s="32"/>
      <c r="C111" s="127" t="s">
        <v>149</v>
      </c>
      <c r="D111" s="127" t="s">
        <v>118</v>
      </c>
      <c r="E111" s="128" t="s">
        <v>517</v>
      </c>
      <c r="F111" s="129" t="s">
        <v>518</v>
      </c>
      <c r="G111" s="130" t="s">
        <v>484</v>
      </c>
      <c r="H111" s="131">
        <v>1</v>
      </c>
      <c r="I111" s="132"/>
      <c r="J111" s="133">
        <f>ROUND(I111*H111,2)</f>
        <v>0</v>
      </c>
      <c r="K111" s="129" t="s">
        <v>122</v>
      </c>
      <c r="L111" s="32"/>
      <c r="M111" s="134" t="s">
        <v>19</v>
      </c>
      <c r="N111" s="135" t="s">
        <v>42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485</v>
      </c>
      <c r="AT111" s="138" t="s">
        <v>118</v>
      </c>
      <c r="AU111" s="138" t="s">
        <v>81</v>
      </c>
      <c r="AY111" s="17" t="s">
        <v>116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79</v>
      </c>
      <c r="BK111" s="139">
        <f>ROUND(I111*H111,2)</f>
        <v>0</v>
      </c>
      <c r="BL111" s="17" t="s">
        <v>485</v>
      </c>
      <c r="BM111" s="138" t="s">
        <v>519</v>
      </c>
    </row>
    <row r="112" spans="2:47" s="1" customFormat="1" ht="12">
      <c r="B112" s="32"/>
      <c r="D112" s="140" t="s">
        <v>125</v>
      </c>
      <c r="F112" s="141" t="s">
        <v>518</v>
      </c>
      <c r="I112" s="142"/>
      <c r="L112" s="32"/>
      <c r="M112" s="143"/>
      <c r="T112" s="51"/>
      <c r="AT112" s="17" t="s">
        <v>125</v>
      </c>
      <c r="AU112" s="17" t="s">
        <v>81</v>
      </c>
    </row>
    <row r="113" spans="2:51" s="12" customFormat="1" ht="12">
      <c r="B113" s="144"/>
      <c r="D113" s="140" t="s">
        <v>127</v>
      </c>
      <c r="E113" s="145" t="s">
        <v>19</v>
      </c>
      <c r="F113" s="146" t="s">
        <v>520</v>
      </c>
      <c r="H113" s="145" t="s">
        <v>19</v>
      </c>
      <c r="I113" s="147"/>
      <c r="L113" s="144"/>
      <c r="M113" s="148"/>
      <c r="T113" s="149"/>
      <c r="AT113" s="145" t="s">
        <v>127</v>
      </c>
      <c r="AU113" s="145" t="s">
        <v>81</v>
      </c>
      <c r="AV113" s="12" t="s">
        <v>79</v>
      </c>
      <c r="AW113" s="12" t="s">
        <v>32</v>
      </c>
      <c r="AX113" s="12" t="s">
        <v>71</v>
      </c>
      <c r="AY113" s="145" t="s">
        <v>116</v>
      </c>
    </row>
    <row r="114" spans="2:51" s="13" customFormat="1" ht="12">
      <c r="B114" s="150"/>
      <c r="D114" s="140" t="s">
        <v>127</v>
      </c>
      <c r="E114" s="151" t="s">
        <v>19</v>
      </c>
      <c r="F114" s="152" t="s">
        <v>79</v>
      </c>
      <c r="H114" s="153">
        <v>1</v>
      </c>
      <c r="I114" s="154"/>
      <c r="L114" s="150"/>
      <c r="M114" s="155"/>
      <c r="T114" s="156"/>
      <c r="AT114" s="151" t="s">
        <v>127</v>
      </c>
      <c r="AU114" s="151" t="s">
        <v>81</v>
      </c>
      <c r="AV114" s="13" t="s">
        <v>81</v>
      </c>
      <c r="AW114" s="13" t="s">
        <v>32</v>
      </c>
      <c r="AX114" s="13" t="s">
        <v>79</v>
      </c>
      <c r="AY114" s="151" t="s">
        <v>116</v>
      </c>
    </row>
    <row r="115" spans="2:63" s="11" customFormat="1" ht="22.9" customHeight="1">
      <c r="B115" s="115"/>
      <c r="D115" s="116" t="s">
        <v>70</v>
      </c>
      <c r="E115" s="125" t="s">
        <v>521</v>
      </c>
      <c r="F115" s="125" t="s">
        <v>522</v>
      </c>
      <c r="I115" s="118"/>
      <c r="J115" s="126">
        <f>BK115</f>
        <v>0</v>
      </c>
      <c r="L115" s="115"/>
      <c r="M115" s="120"/>
      <c r="P115" s="121">
        <f>SUM(P116:P117)</f>
        <v>0</v>
      </c>
      <c r="R115" s="121">
        <f>SUM(R116:R117)</f>
        <v>0</v>
      </c>
      <c r="T115" s="122">
        <f>SUM(T116:T117)</f>
        <v>0</v>
      </c>
      <c r="AR115" s="116" t="s">
        <v>150</v>
      </c>
      <c r="AT115" s="123" t="s">
        <v>70</v>
      </c>
      <c r="AU115" s="123" t="s">
        <v>79</v>
      </c>
      <c r="AY115" s="116" t="s">
        <v>116</v>
      </c>
      <c r="BK115" s="124">
        <f>SUM(BK116:BK117)</f>
        <v>0</v>
      </c>
    </row>
    <row r="116" spans="2:65" s="1" customFormat="1" ht="14.45" customHeight="1">
      <c r="B116" s="32"/>
      <c r="C116" s="127" t="s">
        <v>177</v>
      </c>
      <c r="D116" s="127" t="s">
        <v>118</v>
      </c>
      <c r="E116" s="128" t="s">
        <v>523</v>
      </c>
      <c r="F116" s="129" t="s">
        <v>524</v>
      </c>
      <c r="G116" s="130" t="s">
        <v>484</v>
      </c>
      <c r="H116" s="131">
        <v>1</v>
      </c>
      <c r="I116" s="132"/>
      <c r="J116" s="133">
        <f>ROUND(I116*H116,2)</f>
        <v>0</v>
      </c>
      <c r="K116" s="129" t="s">
        <v>122</v>
      </c>
      <c r="L116" s="32"/>
      <c r="M116" s="134" t="s">
        <v>19</v>
      </c>
      <c r="N116" s="135" t="s">
        <v>42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485</v>
      </c>
      <c r="AT116" s="138" t="s">
        <v>118</v>
      </c>
      <c r="AU116" s="138" t="s">
        <v>81</v>
      </c>
      <c r="AY116" s="17" t="s">
        <v>116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79</v>
      </c>
      <c r="BK116" s="139">
        <f>ROUND(I116*H116,2)</f>
        <v>0</v>
      </c>
      <c r="BL116" s="17" t="s">
        <v>485</v>
      </c>
      <c r="BM116" s="138" t="s">
        <v>525</v>
      </c>
    </row>
    <row r="117" spans="2:47" s="1" customFormat="1" ht="12">
      <c r="B117" s="32"/>
      <c r="D117" s="140" t="s">
        <v>125</v>
      </c>
      <c r="F117" s="141" t="s">
        <v>524</v>
      </c>
      <c r="I117" s="142"/>
      <c r="L117" s="32"/>
      <c r="M117" s="174"/>
      <c r="N117" s="175"/>
      <c r="O117" s="175"/>
      <c r="P117" s="175"/>
      <c r="Q117" s="175"/>
      <c r="R117" s="175"/>
      <c r="S117" s="175"/>
      <c r="T117" s="176"/>
      <c r="AT117" s="17" t="s">
        <v>125</v>
      </c>
      <c r="AU117" s="17" t="s">
        <v>81</v>
      </c>
    </row>
    <row r="118" spans="2:12" s="1" customFormat="1" ht="6.95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32"/>
    </row>
  </sheetData>
  <sheetProtection algorithmName="SHA-512" hashValue="qsXu+RvDAhCDBv4R3RwAc0MtHsRLzXq1SUmrirNub3unglWJFbc2z0D8Pj4BgEO+J7ChbXBceM5O4CdWQHfP3g==" saltValue="qEQvamQc7QusoWfHMh4diAxLL0NMSFj/azzpgBwdsnBTH0kQMSWMWUthBTzZ+dxHrxtHelQKHqC/PvVWvxoIKw==" spinCount="100000" sheet="1" objects="1" scenarios="1" formatColumns="0" formatRows="0" autoFilter="0"/>
  <autoFilter ref="C83:K11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7" customWidth="1"/>
    <col min="2" max="2" width="1.7109375" style="177" customWidth="1"/>
    <col min="3" max="4" width="5.00390625" style="177" customWidth="1"/>
    <col min="5" max="5" width="11.7109375" style="177" customWidth="1"/>
    <col min="6" max="6" width="9.140625" style="177" customWidth="1"/>
    <col min="7" max="7" width="5.00390625" style="177" customWidth="1"/>
    <col min="8" max="8" width="77.8515625" style="177" customWidth="1"/>
    <col min="9" max="10" width="20.00390625" style="177" customWidth="1"/>
    <col min="11" max="11" width="1.7109375" style="177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5" customFormat="1" ht="45" customHeight="1">
      <c r="B3" s="181"/>
      <c r="C3" s="298" t="s">
        <v>526</v>
      </c>
      <c r="D3" s="298"/>
      <c r="E3" s="298"/>
      <c r="F3" s="298"/>
      <c r="G3" s="298"/>
      <c r="H3" s="298"/>
      <c r="I3" s="298"/>
      <c r="J3" s="298"/>
      <c r="K3" s="182"/>
    </row>
    <row r="4" spans="2:11" ht="25.5" customHeight="1">
      <c r="B4" s="183"/>
      <c r="C4" s="303" t="s">
        <v>527</v>
      </c>
      <c r="D4" s="303"/>
      <c r="E4" s="303"/>
      <c r="F4" s="303"/>
      <c r="G4" s="303"/>
      <c r="H4" s="303"/>
      <c r="I4" s="303"/>
      <c r="J4" s="303"/>
      <c r="K4" s="184"/>
    </row>
    <row r="5" spans="2:11" ht="5.25" customHeight="1">
      <c r="B5" s="183"/>
      <c r="C5" s="185"/>
      <c r="D5" s="185"/>
      <c r="E5" s="185"/>
      <c r="F5" s="185"/>
      <c r="G5" s="185"/>
      <c r="H5" s="185"/>
      <c r="I5" s="185"/>
      <c r="J5" s="185"/>
      <c r="K5" s="184"/>
    </row>
    <row r="6" spans="2:11" ht="15" customHeight="1">
      <c r="B6" s="183"/>
      <c r="C6" s="302" t="s">
        <v>528</v>
      </c>
      <c r="D6" s="302"/>
      <c r="E6" s="302"/>
      <c r="F6" s="302"/>
      <c r="G6" s="302"/>
      <c r="H6" s="302"/>
      <c r="I6" s="302"/>
      <c r="J6" s="302"/>
      <c r="K6" s="184"/>
    </row>
    <row r="7" spans="2:11" ht="15" customHeight="1">
      <c r="B7" s="187"/>
      <c r="C7" s="302" t="s">
        <v>529</v>
      </c>
      <c r="D7" s="302"/>
      <c r="E7" s="302"/>
      <c r="F7" s="302"/>
      <c r="G7" s="302"/>
      <c r="H7" s="302"/>
      <c r="I7" s="302"/>
      <c r="J7" s="302"/>
      <c r="K7" s="184"/>
    </row>
    <row r="8" spans="2:11" ht="12.75" customHeight="1">
      <c r="B8" s="187"/>
      <c r="C8" s="186"/>
      <c r="D8" s="186"/>
      <c r="E8" s="186"/>
      <c r="F8" s="186"/>
      <c r="G8" s="186"/>
      <c r="H8" s="186"/>
      <c r="I8" s="186"/>
      <c r="J8" s="186"/>
      <c r="K8" s="184"/>
    </row>
    <row r="9" spans="2:11" ht="15" customHeight="1">
      <c r="B9" s="187"/>
      <c r="C9" s="302" t="s">
        <v>530</v>
      </c>
      <c r="D9" s="302"/>
      <c r="E9" s="302"/>
      <c r="F9" s="302"/>
      <c r="G9" s="302"/>
      <c r="H9" s="302"/>
      <c r="I9" s="302"/>
      <c r="J9" s="302"/>
      <c r="K9" s="184"/>
    </row>
    <row r="10" spans="2:11" ht="15" customHeight="1">
      <c r="B10" s="187"/>
      <c r="C10" s="186"/>
      <c r="D10" s="302" t="s">
        <v>531</v>
      </c>
      <c r="E10" s="302"/>
      <c r="F10" s="302"/>
      <c r="G10" s="302"/>
      <c r="H10" s="302"/>
      <c r="I10" s="302"/>
      <c r="J10" s="302"/>
      <c r="K10" s="184"/>
    </row>
    <row r="11" spans="2:11" ht="15" customHeight="1">
      <c r="B11" s="187"/>
      <c r="C11" s="188"/>
      <c r="D11" s="302" t="s">
        <v>532</v>
      </c>
      <c r="E11" s="302"/>
      <c r="F11" s="302"/>
      <c r="G11" s="302"/>
      <c r="H11" s="302"/>
      <c r="I11" s="302"/>
      <c r="J11" s="302"/>
      <c r="K11" s="184"/>
    </row>
    <row r="12" spans="2:11" ht="15" customHeight="1">
      <c r="B12" s="187"/>
      <c r="C12" s="188"/>
      <c r="D12" s="186"/>
      <c r="E12" s="186"/>
      <c r="F12" s="186"/>
      <c r="G12" s="186"/>
      <c r="H12" s="186"/>
      <c r="I12" s="186"/>
      <c r="J12" s="186"/>
      <c r="K12" s="184"/>
    </row>
    <row r="13" spans="2:11" ht="15" customHeight="1">
      <c r="B13" s="187"/>
      <c r="C13" s="188"/>
      <c r="D13" s="189" t="s">
        <v>533</v>
      </c>
      <c r="E13" s="186"/>
      <c r="F13" s="186"/>
      <c r="G13" s="186"/>
      <c r="H13" s="186"/>
      <c r="I13" s="186"/>
      <c r="J13" s="186"/>
      <c r="K13" s="184"/>
    </row>
    <row r="14" spans="2:11" ht="12.75" customHeight="1">
      <c r="B14" s="187"/>
      <c r="C14" s="188"/>
      <c r="D14" s="188"/>
      <c r="E14" s="188"/>
      <c r="F14" s="188"/>
      <c r="G14" s="188"/>
      <c r="H14" s="188"/>
      <c r="I14" s="188"/>
      <c r="J14" s="188"/>
      <c r="K14" s="184"/>
    </row>
    <row r="15" spans="2:11" ht="15" customHeight="1">
      <c r="B15" s="187"/>
      <c r="C15" s="188"/>
      <c r="D15" s="302" t="s">
        <v>534</v>
      </c>
      <c r="E15" s="302"/>
      <c r="F15" s="302"/>
      <c r="G15" s="302"/>
      <c r="H15" s="302"/>
      <c r="I15" s="302"/>
      <c r="J15" s="302"/>
      <c r="K15" s="184"/>
    </row>
    <row r="16" spans="2:11" ht="15" customHeight="1">
      <c r="B16" s="187"/>
      <c r="C16" s="188"/>
      <c r="D16" s="302" t="s">
        <v>535</v>
      </c>
      <c r="E16" s="302"/>
      <c r="F16" s="302"/>
      <c r="G16" s="302"/>
      <c r="H16" s="302"/>
      <c r="I16" s="302"/>
      <c r="J16" s="302"/>
      <c r="K16" s="184"/>
    </row>
    <row r="17" spans="2:11" ht="15" customHeight="1">
      <c r="B17" s="187"/>
      <c r="C17" s="188"/>
      <c r="D17" s="302" t="s">
        <v>536</v>
      </c>
      <c r="E17" s="302"/>
      <c r="F17" s="302"/>
      <c r="G17" s="302"/>
      <c r="H17" s="302"/>
      <c r="I17" s="302"/>
      <c r="J17" s="302"/>
      <c r="K17" s="184"/>
    </row>
    <row r="18" spans="2:11" ht="15" customHeight="1">
      <c r="B18" s="187"/>
      <c r="C18" s="188"/>
      <c r="D18" s="188"/>
      <c r="E18" s="190" t="s">
        <v>78</v>
      </c>
      <c r="F18" s="302" t="s">
        <v>537</v>
      </c>
      <c r="G18" s="302"/>
      <c r="H18" s="302"/>
      <c r="I18" s="302"/>
      <c r="J18" s="302"/>
      <c r="K18" s="184"/>
    </row>
    <row r="19" spans="2:11" ht="15" customHeight="1">
      <c r="B19" s="187"/>
      <c r="C19" s="188"/>
      <c r="D19" s="188"/>
      <c r="E19" s="190" t="s">
        <v>538</v>
      </c>
      <c r="F19" s="302" t="s">
        <v>539</v>
      </c>
      <c r="G19" s="302"/>
      <c r="H19" s="302"/>
      <c r="I19" s="302"/>
      <c r="J19" s="302"/>
      <c r="K19" s="184"/>
    </row>
    <row r="20" spans="2:11" ht="15" customHeight="1">
      <c r="B20" s="187"/>
      <c r="C20" s="188"/>
      <c r="D20" s="188"/>
      <c r="E20" s="190" t="s">
        <v>540</v>
      </c>
      <c r="F20" s="302" t="s">
        <v>541</v>
      </c>
      <c r="G20" s="302"/>
      <c r="H20" s="302"/>
      <c r="I20" s="302"/>
      <c r="J20" s="302"/>
      <c r="K20" s="184"/>
    </row>
    <row r="21" spans="2:11" ht="15" customHeight="1">
      <c r="B21" s="187"/>
      <c r="C21" s="188"/>
      <c r="D21" s="188"/>
      <c r="E21" s="190" t="s">
        <v>542</v>
      </c>
      <c r="F21" s="302" t="s">
        <v>83</v>
      </c>
      <c r="G21" s="302"/>
      <c r="H21" s="302"/>
      <c r="I21" s="302"/>
      <c r="J21" s="302"/>
      <c r="K21" s="184"/>
    </row>
    <row r="22" spans="2:11" ht="15" customHeight="1">
      <c r="B22" s="187"/>
      <c r="C22" s="188"/>
      <c r="D22" s="188"/>
      <c r="E22" s="190" t="s">
        <v>543</v>
      </c>
      <c r="F22" s="302" t="s">
        <v>544</v>
      </c>
      <c r="G22" s="302"/>
      <c r="H22" s="302"/>
      <c r="I22" s="302"/>
      <c r="J22" s="302"/>
      <c r="K22" s="184"/>
    </row>
    <row r="23" spans="2:11" ht="15" customHeight="1">
      <c r="B23" s="187"/>
      <c r="C23" s="188"/>
      <c r="D23" s="188"/>
      <c r="E23" s="190" t="s">
        <v>545</v>
      </c>
      <c r="F23" s="302" t="s">
        <v>546</v>
      </c>
      <c r="G23" s="302"/>
      <c r="H23" s="302"/>
      <c r="I23" s="302"/>
      <c r="J23" s="302"/>
      <c r="K23" s="184"/>
    </row>
    <row r="24" spans="2:11" ht="12.75" customHeight="1">
      <c r="B24" s="187"/>
      <c r="C24" s="188"/>
      <c r="D24" s="188"/>
      <c r="E24" s="188"/>
      <c r="F24" s="188"/>
      <c r="G24" s="188"/>
      <c r="H24" s="188"/>
      <c r="I24" s="188"/>
      <c r="J24" s="188"/>
      <c r="K24" s="184"/>
    </row>
    <row r="25" spans="2:11" ht="15" customHeight="1">
      <c r="B25" s="187"/>
      <c r="C25" s="302" t="s">
        <v>547</v>
      </c>
      <c r="D25" s="302"/>
      <c r="E25" s="302"/>
      <c r="F25" s="302"/>
      <c r="G25" s="302"/>
      <c r="H25" s="302"/>
      <c r="I25" s="302"/>
      <c r="J25" s="302"/>
      <c r="K25" s="184"/>
    </row>
    <row r="26" spans="2:11" ht="15" customHeight="1">
      <c r="B26" s="187"/>
      <c r="C26" s="302" t="s">
        <v>548</v>
      </c>
      <c r="D26" s="302"/>
      <c r="E26" s="302"/>
      <c r="F26" s="302"/>
      <c r="G26" s="302"/>
      <c r="H26" s="302"/>
      <c r="I26" s="302"/>
      <c r="J26" s="302"/>
      <c r="K26" s="184"/>
    </row>
    <row r="27" spans="2:11" ht="15" customHeight="1">
      <c r="B27" s="187"/>
      <c r="C27" s="186"/>
      <c r="D27" s="302" t="s">
        <v>549</v>
      </c>
      <c r="E27" s="302"/>
      <c r="F27" s="302"/>
      <c r="G27" s="302"/>
      <c r="H27" s="302"/>
      <c r="I27" s="302"/>
      <c r="J27" s="302"/>
      <c r="K27" s="184"/>
    </row>
    <row r="28" spans="2:11" ht="15" customHeight="1">
      <c r="B28" s="187"/>
      <c r="C28" s="188"/>
      <c r="D28" s="302" t="s">
        <v>550</v>
      </c>
      <c r="E28" s="302"/>
      <c r="F28" s="302"/>
      <c r="G28" s="302"/>
      <c r="H28" s="302"/>
      <c r="I28" s="302"/>
      <c r="J28" s="302"/>
      <c r="K28" s="184"/>
    </row>
    <row r="29" spans="2:11" ht="12.75" customHeight="1">
      <c r="B29" s="187"/>
      <c r="C29" s="188"/>
      <c r="D29" s="188"/>
      <c r="E29" s="188"/>
      <c r="F29" s="188"/>
      <c r="G29" s="188"/>
      <c r="H29" s="188"/>
      <c r="I29" s="188"/>
      <c r="J29" s="188"/>
      <c r="K29" s="184"/>
    </row>
    <row r="30" spans="2:11" ht="15" customHeight="1">
      <c r="B30" s="187"/>
      <c r="C30" s="188"/>
      <c r="D30" s="302" t="s">
        <v>551</v>
      </c>
      <c r="E30" s="302"/>
      <c r="F30" s="302"/>
      <c r="G30" s="302"/>
      <c r="H30" s="302"/>
      <c r="I30" s="302"/>
      <c r="J30" s="302"/>
      <c r="K30" s="184"/>
    </row>
    <row r="31" spans="2:11" ht="15" customHeight="1">
      <c r="B31" s="187"/>
      <c r="C31" s="188"/>
      <c r="D31" s="302" t="s">
        <v>552</v>
      </c>
      <c r="E31" s="302"/>
      <c r="F31" s="302"/>
      <c r="G31" s="302"/>
      <c r="H31" s="302"/>
      <c r="I31" s="302"/>
      <c r="J31" s="302"/>
      <c r="K31" s="184"/>
    </row>
    <row r="32" spans="2:11" ht="12.75" customHeight="1">
      <c r="B32" s="187"/>
      <c r="C32" s="188"/>
      <c r="D32" s="188"/>
      <c r="E32" s="188"/>
      <c r="F32" s="188"/>
      <c r="G32" s="188"/>
      <c r="H32" s="188"/>
      <c r="I32" s="188"/>
      <c r="J32" s="188"/>
      <c r="K32" s="184"/>
    </row>
    <row r="33" spans="2:11" ht="15" customHeight="1">
      <c r="B33" s="187"/>
      <c r="C33" s="188"/>
      <c r="D33" s="302" t="s">
        <v>553</v>
      </c>
      <c r="E33" s="302"/>
      <c r="F33" s="302"/>
      <c r="G33" s="302"/>
      <c r="H33" s="302"/>
      <c r="I33" s="302"/>
      <c r="J33" s="302"/>
      <c r="K33" s="184"/>
    </row>
    <row r="34" spans="2:11" ht="15" customHeight="1">
      <c r="B34" s="187"/>
      <c r="C34" s="188"/>
      <c r="D34" s="302" t="s">
        <v>554</v>
      </c>
      <c r="E34" s="302"/>
      <c r="F34" s="302"/>
      <c r="G34" s="302"/>
      <c r="H34" s="302"/>
      <c r="I34" s="302"/>
      <c r="J34" s="302"/>
      <c r="K34" s="184"/>
    </row>
    <row r="35" spans="2:11" ht="15" customHeight="1">
      <c r="B35" s="187"/>
      <c r="C35" s="188"/>
      <c r="D35" s="302" t="s">
        <v>555</v>
      </c>
      <c r="E35" s="302"/>
      <c r="F35" s="302"/>
      <c r="G35" s="302"/>
      <c r="H35" s="302"/>
      <c r="I35" s="302"/>
      <c r="J35" s="302"/>
      <c r="K35" s="184"/>
    </row>
    <row r="36" spans="2:11" ht="15" customHeight="1">
      <c r="B36" s="187"/>
      <c r="C36" s="188"/>
      <c r="D36" s="186"/>
      <c r="E36" s="189" t="s">
        <v>102</v>
      </c>
      <c r="F36" s="186"/>
      <c r="G36" s="302" t="s">
        <v>556</v>
      </c>
      <c r="H36" s="302"/>
      <c r="I36" s="302"/>
      <c r="J36" s="302"/>
      <c r="K36" s="184"/>
    </row>
    <row r="37" spans="2:11" ht="30.75" customHeight="1">
      <c r="B37" s="187"/>
      <c r="C37" s="188"/>
      <c r="D37" s="186"/>
      <c r="E37" s="189" t="s">
        <v>557</v>
      </c>
      <c r="F37" s="186"/>
      <c r="G37" s="302" t="s">
        <v>558</v>
      </c>
      <c r="H37" s="302"/>
      <c r="I37" s="302"/>
      <c r="J37" s="302"/>
      <c r="K37" s="184"/>
    </row>
    <row r="38" spans="2:11" ht="15" customHeight="1">
      <c r="B38" s="187"/>
      <c r="C38" s="188"/>
      <c r="D38" s="186"/>
      <c r="E38" s="189" t="s">
        <v>52</v>
      </c>
      <c r="F38" s="186"/>
      <c r="G38" s="302" t="s">
        <v>559</v>
      </c>
      <c r="H38" s="302"/>
      <c r="I38" s="302"/>
      <c r="J38" s="302"/>
      <c r="K38" s="184"/>
    </row>
    <row r="39" spans="2:11" ht="15" customHeight="1">
      <c r="B39" s="187"/>
      <c r="C39" s="188"/>
      <c r="D39" s="186"/>
      <c r="E39" s="189" t="s">
        <v>53</v>
      </c>
      <c r="F39" s="186"/>
      <c r="G39" s="302" t="s">
        <v>560</v>
      </c>
      <c r="H39" s="302"/>
      <c r="I39" s="302"/>
      <c r="J39" s="302"/>
      <c r="K39" s="184"/>
    </row>
    <row r="40" spans="2:11" ht="15" customHeight="1">
      <c r="B40" s="187"/>
      <c r="C40" s="188"/>
      <c r="D40" s="186"/>
      <c r="E40" s="189" t="s">
        <v>103</v>
      </c>
      <c r="F40" s="186"/>
      <c r="G40" s="302" t="s">
        <v>561</v>
      </c>
      <c r="H40" s="302"/>
      <c r="I40" s="302"/>
      <c r="J40" s="302"/>
      <c r="K40" s="184"/>
    </row>
    <row r="41" spans="2:11" ht="15" customHeight="1">
      <c r="B41" s="187"/>
      <c r="C41" s="188"/>
      <c r="D41" s="186"/>
      <c r="E41" s="189" t="s">
        <v>104</v>
      </c>
      <c r="F41" s="186"/>
      <c r="G41" s="302" t="s">
        <v>562</v>
      </c>
      <c r="H41" s="302"/>
      <c r="I41" s="302"/>
      <c r="J41" s="302"/>
      <c r="K41" s="184"/>
    </row>
    <row r="42" spans="2:11" ht="15" customHeight="1">
      <c r="B42" s="187"/>
      <c r="C42" s="188"/>
      <c r="D42" s="186"/>
      <c r="E42" s="189" t="s">
        <v>563</v>
      </c>
      <c r="F42" s="186"/>
      <c r="G42" s="302" t="s">
        <v>564</v>
      </c>
      <c r="H42" s="302"/>
      <c r="I42" s="302"/>
      <c r="J42" s="302"/>
      <c r="K42" s="184"/>
    </row>
    <row r="43" spans="2:11" ht="15" customHeight="1">
      <c r="B43" s="187"/>
      <c r="C43" s="188"/>
      <c r="D43" s="186"/>
      <c r="E43" s="189"/>
      <c r="F43" s="186"/>
      <c r="G43" s="302" t="s">
        <v>565</v>
      </c>
      <c r="H43" s="302"/>
      <c r="I43" s="302"/>
      <c r="J43" s="302"/>
      <c r="K43" s="184"/>
    </row>
    <row r="44" spans="2:11" ht="15" customHeight="1">
      <c r="B44" s="187"/>
      <c r="C44" s="188"/>
      <c r="D44" s="186"/>
      <c r="E44" s="189" t="s">
        <v>566</v>
      </c>
      <c r="F44" s="186"/>
      <c r="G44" s="302" t="s">
        <v>567</v>
      </c>
      <c r="H44" s="302"/>
      <c r="I44" s="302"/>
      <c r="J44" s="302"/>
      <c r="K44" s="184"/>
    </row>
    <row r="45" spans="2:11" ht="15" customHeight="1">
      <c r="B45" s="187"/>
      <c r="C45" s="188"/>
      <c r="D45" s="186"/>
      <c r="E45" s="189" t="s">
        <v>106</v>
      </c>
      <c r="F45" s="186"/>
      <c r="G45" s="302" t="s">
        <v>568</v>
      </c>
      <c r="H45" s="302"/>
      <c r="I45" s="302"/>
      <c r="J45" s="302"/>
      <c r="K45" s="184"/>
    </row>
    <row r="46" spans="2:11" ht="12.75" customHeight="1">
      <c r="B46" s="187"/>
      <c r="C46" s="188"/>
      <c r="D46" s="186"/>
      <c r="E46" s="186"/>
      <c r="F46" s="186"/>
      <c r="G46" s="186"/>
      <c r="H46" s="186"/>
      <c r="I46" s="186"/>
      <c r="J46" s="186"/>
      <c r="K46" s="184"/>
    </row>
    <row r="47" spans="2:11" ht="15" customHeight="1">
      <c r="B47" s="187"/>
      <c r="C47" s="188"/>
      <c r="D47" s="302" t="s">
        <v>569</v>
      </c>
      <c r="E47" s="302"/>
      <c r="F47" s="302"/>
      <c r="G47" s="302"/>
      <c r="H47" s="302"/>
      <c r="I47" s="302"/>
      <c r="J47" s="302"/>
      <c r="K47" s="184"/>
    </row>
    <row r="48" spans="2:11" ht="15" customHeight="1">
      <c r="B48" s="187"/>
      <c r="C48" s="188"/>
      <c r="D48" s="188"/>
      <c r="E48" s="302" t="s">
        <v>570</v>
      </c>
      <c r="F48" s="302"/>
      <c r="G48" s="302"/>
      <c r="H48" s="302"/>
      <c r="I48" s="302"/>
      <c r="J48" s="302"/>
      <c r="K48" s="184"/>
    </row>
    <row r="49" spans="2:11" ht="15" customHeight="1">
      <c r="B49" s="187"/>
      <c r="C49" s="188"/>
      <c r="D49" s="188"/>
      <c r="E49" s="302" t="s">
        <v>571</v>
      </c>
      <c r="F49" s="302"/>
      <c r="G49" s="302"/>
      <c r="H49" s="302"/>
      <c r="I49" s="302"/>
      <c r="J49" s="302"/>
      <c r="K49" s="184"/>
    </row>
    <row r="50" spans="2:11" ht="15" customHeight="1">
      <c r="B50" s="187"/>
      <c r="C50" s="188"/>
      <c r="D50" s="188"/>
      <c r="E50" s="302" t="s">
        <v>572</v>
      </c>
      <c r="F50" s="302"/>
      <c r="G50" s="302"/>
      <c r="H50" s="302"/>
      <c r="I50" s="302"/>
      <c r="J50" s="302"/>
      <c r="K50" s="184"/>
    </row>
    <row r="51" spans="2:11" ht="15" customHeight="1">
      <c r="B51" s="187"/>
      <c r="C51" s="188"/>
      <c r="D51" s="302" t="s">
        <v>573</v>
      </c>
      <c r="E51" s="302"/>
      <c r="F51" s="302"/>
      <c r="G51" s="302"/>
      <c r="H51" s="302"/>
      <c r="I51" s="302"/>
      <c r="J51" s="302"/>
      <c r="K51" s="184"/>
    </row>
    <row r="52" spans="2:11" ht="25.5" customHeight="1">
      <c r="B52" s="183"/>
      <c r="C52" s="303" t="s">
        <v>574</v>
      </c>
      <c r="D52" s="303"/>
      <c r="E52" s="303"/>
      <c r="F52" s="303"/>
      <c r="G52" s="303"/>
      <c r="H52" s="303"/>
      <c r="I52" s="303"/>
      <c r="J52" s="303"/>
      <c r="K52" s="184"/>
    </row>
    <row r="53" spans="2:11" ht="5.25" customHeight="1">
      <c r="B53" s="183"/>
      <c r="C53" s="185"/>
      <c r="D53" s="185"/>
      <c r="E53" s="185"/>
      <c r="F53" s="185"/>
      <c r="G53" s="185"/>
      <c r="H53" s="185"/>
      <c r="I53" s="185"/>
      <c r="J53" s="185"/>
      <c r="K53" s="184"/>
    </row>
    <row r="54" spans="2:11" ht="15" customHeight="1">
      <c r="B54" s="183"/>
      <c r="C54" s="302" t="s">
        <v>575</v>
      </c>
      <c r="D54" s="302"/>
      <c r="E54" s="302"/>
      <c r="F54" s="302"/>
      <c r="G54" s="302"/>
      <c r="H54" s="302"/>
      <c r="I54" s="302"/>
      <c r="J54" s="302"/>
      <c r="K54" s="184"/>
    </row>
    <row r="55" spans="2:11" ht="15" customHeight="1">
      <c r="B55" s="183"/>
      <c r="C55" s="302" t="s">
        <v>576</v>
      </c>
      <c r="D55" s="302"/>
      <c r="E55" s="302"/>
      <c r="F55" s="302"/>
      <c r="G55" s="302"/>
      <c r="H55" s="302"/>
      <c r="I55" s="302"/>
      <c r="J55" s="302"/>
      <c r="K55" s="184"/>
    </row>
    <row r="56" spans="2:11" ht="12.75" customHeight="1">
      <c r="B56" s="183"/>
      <c r="C56" s="186"/>
      <c r="D56" s="186"/>
      <c r="E56" s="186"/>
      <c r="F56" s="186"/>
      <c r="G56" s="186"/>
      <c r="H56" s="186"/>
      <c r="I56" s="186"/>
      <c r="J56" s="186"/>
      <c r="K56" s="184"/>
    </row>
    <row r="57" spans="2:11" ht="15" customHeight="1">
      <c r="B57" s="183"/>
      <c r="C57" s="302" t="s">
        <v>577</v>
      </c>
      <c r="D57" s="302"/>
      <c r="E57" s="302"/>
      <c r="F57" s="302"/>
      <c r="G57" s="302"/>
      <c r="H57" s="302"/>
      <c r="I57" s="302"/>
      <c r="J57" s="302"/>
      <c r="K57" s="184"/>
    </row>
    <row r="58" spans="2:11" ht="15" customHeight="1">
      <c r="B58" s="183"/>
      <c r="C58" s="188"/>
      <c r="D58" s="302" t="s">
        <v>578</v>
      </c>
      <c r="E58" s="302"/>
      <c r="F58" s="302"/>
      <c r="G58" s="302"/>
      <c r="H58" s="302"/>
      <c r="I58" s="302"/>
      <c r="J58" s="302"/>
      <c r="K58" s="184"/>
    </row>
    <row r="59" spans="2:11" ht="15" customHeight="1">
      <c r="B59" s="183"/>
      <c r="C59" s="188"/>
      <c r="D59" s="302" t="s">
        <v>579</v>
      </c>
      <c r="E59" s="302"/>
      <c r="F59" s="302"/>
      <c r="G59" s="302"/>
      <c r="H59" s="302"/>
      <c r="I59" s="302"/>
      <c r="J59" s="302"/>
      <c r="K59" s="184"/>
    </row>
    <row r="60" spans="2:11" ht="15" customHeight="1">
      <c r="B60" s="183"/>
      <c r="C60" s="188"/>
      <c r="D60" s="302" t="s">
        <v>580</v>
      </c>
      <c r="E60" s="302"/>
      <c r="F60" s="302"/>
      <c r="G60" s="302"/>
      <c r="H60" s="302"/>
      <c r="I60" s="302"/>
      <c r="J60" s="302"/>
      <c r="K60" s="184"/>
    </row>
    <row r="61" spans="2:11" ht="15" customHeight="1">
      <c r="B61" s="183"/>
      <c r="C61" s="188"/>
      <c r="D61" s="302" t="s">
        <v>581</v>
      </c>
      <c r="E61" s="302"/>
      <c r="F61" s="302"/>
      <c r="G61" s="302"/>
      <c r="H61" s="302"/>
      <c r="I61" s="302"/>
      <c r="J61" s="302"/>
      <c r="K61" s="184"/>
    </row>
    <row r="62" spans="2:11" ht="15" customHeight="1">
      <c r="B62" s="183"/>
      <c r="C62" s="188"/>
      <c r="D62" s="304" t="s">
        <v>582</v>
      </c>
      <c r="E62" s="304"/>
      <c r="F62" s="304"/>
      <c r="G62" s="304"/>
      <c r="H62" s="304"/>
      <c r="I62" s="304"/>
      <c r="J62" s="304"/>
      <c r="K62" s="184"/>
    </row>
    <row r="63" spans="2:11" ht="15" customHeight="1">
      <c r="B63" s="183"/>
      <c r="C63" s="188"/>
      <c r="D63" s="302" t="s">
        <v>583</v>
      </c>
      <c r="E63" s="302"/>
      <c r="F63" s="302"/>
      <c r="G63" s="302"/>
      <c r="H63" s="302"/>
      <c r="I63" s="302"/>
      <c r="J63" s="302"/>
      <c r="K63" s="184"/>
    </row>
    <row r="64" spans="2:11" ht="12.75" customHeight="1">
      <c r="B64" s="183"/>
      <c r="C64" s="188"/>
      <c r="D64" s="188"/>
      <c r="E64" s="191"/>
      <c r="F64" s="188"/>
      <c r="G64" s="188"/>
      <c r="H64" s="188"/>
      <c r="I64" s="188"/>
      <c r="J64" s="188"/>
      <c r="K64" s="184"/>
    </row>
    <row r="65" spans="2:11" ht="15" customHeight="1">
      <c r="B65" s="183"/>
      <c r="C65" s="188"/>
      <c r="D65" s="302" t="s">
        <v>584</v>
      </c>
      <c r="E65" s="302"/>
      <c r="F65" s="302"/>
      <c r="G65" s="302"/>
      <c r="H65" s="302"/>
      <c r="I65" s="302"/>
      <c r="J65" s="302"/>
      <c r="K65" s="184"/>
    </row>
    <row r="66" spans="2:11" ht="15" customHeight="1">
      <c r="B66" s="183"/>
      <c r="C66" s="188"/>
      <c r="D66" s="304" t="s">
        <v>585</v>
      </c>
      <c r="E66" s="304"/>
      <c r="F66" s="304"/>
      <c r="G66" s="304"/>
      <c r="H66" s="304"/>
      <c r="I66" s="304"/>
      <c r="J66" s="304"/>
      <c r="K66" s="184"/>
    </row>
    <row r="67" spans="2:11" ht="15" customHeight="1">
      <c r="B67" s="183"/>
      <c r="C67" s="188"/>
      <c r="D67" s="302" t="s">
        <v>586</v>
      </c>
      <c r="E67" s="302"/>
      <c r="F67" s="302"/>
      <c r="G67" s="302"/>
      <c r="H67" s="302"/>
      <c r="I67" s="302"/>
      <c r="J67" s="302"/>
      <c r="K67" s="184"/>
    </row>
    <row r="68" spans="2:11" ht="15" customHeight="1">
      <c r="B68" s="183"/>
      <c r="C68" s="188"/>
      <c r="D68" s="302" t="s">
        <v>587</v>
      </c>
      <c r="E68" s="302"/>
      <c r="F68" s="302"/>
      <c r="G68" s="302"/>
      <c r="H68" s="302"/>
      <c r="I68" s="302"/>
      <c r="J68" s="302"/>
      <c r="K68" s="184"/>
    </row>
    <row r="69" spans="2:11" ht="15" customHeight="1">
      <c r="B69" s="183"/>
      <c r="C69" s="188"/>
      <c r="D69" s="302" t="s">
        <v>588</v>
      </c>
      <c r="E69" s="302"/>
      <c r="F69" s="302"/>
      <c r="G69" s="302"/>
      <c r="H69" s="302"/>
      <c r="I69" s="302"/>
      <c r="J69" s="302"/>
      <c r="K69" s="184"/>
    </row>
    <row r="70" spans="2:11" ht="15" customHeight="1">
      <c r="B70" s="183"/>
      <c r="C70" s="188"/>
      <c r="D70" s="302" t="s">
        <v>589</v>
      </c>
      <c r="E70" s="302"/>
      <c r="F70" s="302"/>
      <c r="G70" s="302"/>
      <c r="H70" s="302"/>
      <c r="I70" s="302"/>
      <c r="J70" s="302"/>
      <c r="K70" s="184"/>
    </row>
    <row r="71" spans="2:11" ht="12.75" customHeight="1">
      <c r="B71" s="192"/>
      <c r="C71" s="193"/>
      <c r="D71" s="193"/>
      <c r="E71" s="193"/>
      <c r="F71" s="193"/>
      <c r="G71" s="193"/>
      <c r="H71" s="193"/>
      <c r="I71" s="193"/>
      <c r="J71" s="193"/>
      <c r="K71" s="194"/>
    </row>
    <row r="72" spans="2:11" ht="18.75" customHeight="1">
      <c r="B72" s="195"/>
      <c r="C72" s="195"/>
      <c r="D72" s="195"/>
      <c r="E72" s="195"/>
      <c r="F72" s="195"/>
      <c r="G72" s="195"/>
      <c r="H72" s="195"/>
      <c r="I72" s="195"/>
      <c r="J72" s="195"/>
      <c r="K72" s="196"/>
    </row>
    <row r="73" spans="2:11" ht="18.75" customHeight="1">
      <c r="B73" s="196"/>
      <c r="C73" s="196"/>
      <c r="D73" s="196"/>
      <c r="E73" s="196"/>
      <c r="F73" s="196"/>
      <c r="G73" s="196"/>
      <c r="H73" s="196"/>
      <c r="I73" s="196"/>
      <c r="J73" s="196"/>
      <c r="K73" s="196"/>
    </row>
    <row r="74" spans="2:11" ht="7.5" customHeight="1">
      <c r="B74" s="197"/>
      <c r="C74" s="198"/>
      <c r="D74" s="198"/>
      <c r="E74" s="198"/>
      <c r="F74" s="198"/>
      <c r="G74" s="198"/>
      <c r="H74" s="198"/>
      <c r="I74" s="198"/>
      <c r="J74" s="198"/>
      <c r="K74" s="199"/>
    </row>
    <row r="75" spans="2:11" ht="45" customHeight="1">
      <c r="B75" s="200"/>
      <c r="C75" s="297" t="s">
        <v>590</v>
      </c>
      <c r="D75" s="297"/>
      <c r="E75" s="297"/>
      <c r="F75" s="297"/>
      <c r="G75" s="297"/>
      <c r="H75" s="297"/>
      <c r="I75" s="297"/>
      <c r="J75" s="297"/>
      <c r="K75" s="201"/>
    </row>
    <row r="76" spans="2:11" ht="17.25" customHeight="1">
      <c r="B76" s="200"/>
      <c r="C76" s="202" t="s">
        <v>591</v>
      </c>
      <c r="D76" s="202"/>
      <c r="E76" s="202"/>
      <c r="F76" s="202" t="s">
        <v>592</v>
      </c>
      <c r="G76" s="203"/>
      <c r="H76" s="202" t="s">
        <v>53</v>
      </c>
      <c r="I76" s="202" t="s">
        <v>56</v>
      </c>
      <c r="J76" s="202" t="s">
        <v>593</v>
      </c>
      <c r="K76" s="201"/>
    </row>
    <row r="77" spans="2:11" ht="17.25" customHeight="1">
      <c r="B77" s="200"/>
      <c r="C77" s="204" t="s">
        <v>594</v>
      </c>
      <c r="D77" s="204"/>
      <c r="E77" s="204"/>
      <c r="F77" s="205" t="s">
        <v>595</v>
      </c>
      <c r="G77" s="206"/>
      <c r="H77" s="204"/>
      <c r="I77" s="204"/>
      <c r="J77" s="204" t="s">
        <v>596</v>
      </c>
      <c r="K77" s="201"/>
    </row>
    <row r="78" spans="2:11" ht="5.25" customHeight="1">
      <c r="B78" s="200"/>
      <c r="C78" s="207"/>
      <c r="D78" s="207"/>
      <c r="E78" s="207"/>
      <c r="F78" s="207"/>
      <c r="G78" s="208"/>
      <c r="H78" s="207"/>
      <c r="I78" s="207"/>
      <c r="J78" s="207"/>
      <c r="K78" s="201"/>
    </row>
    <row r="79" spans="2:11" ht="15" customHeight="1">
      <c r="B79" s="200"/>
      <c r="C79" s="189" t="s">
        <v>52</v>
      </c>
      <c r="D79" s="209"/>
      <c r="E79" s="209"/>
      <c r="F79" s="210" t="s">
        <v>597</v>
      </c>
      <c r="G79" s="211"/>
      <c r="H79" s="189" t="s">
        <v>598</v>
      </c>
      <c r="I79" s="189" t="s">
        <v>599</v>
      </c>
      <c r="J79" s="189">
        <v>20</v>
      </c>
      <c r="K79" s="201"/>
    </row>
    <row r="80" spans="2:11" ht="15" customHeight="1">
      <c r="B80" s="200"/>
      <c r="C80" s="189" t="s">
        <v>600</v>
      </c>
      <c r="D80" s="189"/>
      <c r="E80" s="189"/>
      <c r="F80" s="210" t="s">
        <v>597</v>
      </c>
      <c r="G80" s="211"/>
      <c r="H80" s="189" t="s">
        <v>601</v>
      </c>
      <c r="I80" s="189" t="s">
        <v>599</v>
      </c>
      <c r="J80" s="189">
        <v>120</v>
      </c>
      <c r="K80" s="201"/>
    </row>
    <row r="81" spans="2:11" ht="15" customHeight="1">
      <c r="B81" s="212"/>
      <c r="C81" s="189" t="s">
        <v>602</v>
      </c>
      <c r="D81" s="189"/>
      <c r="E81" s="189"/>
      <c r="F81" s="210" t="s">
        <v>603</v>
      </c>
      <c r="G81" s="211"/>
      <c r="H81" s="189" t="s">
        <v>604</v>
      </c>
      <c r="I81" s="189" t="s">
        <v>599</v>
      </c>
      <c r="J81" s="189">
        <v>50</v>
      </c>
      <c r="K81" s="201"/>
    </row>
    <row r="82" spans="2:11" ht="15" customHeight="1">
      <c r="B82" s="212"/>
      <c r="C82" s="189" t="s">
        <v>605</v>
      </c>
      <c r="D82" s="189"/>
      <c r="E82" s="189"/>
      <c r="F82" s="210" t="s">
        <v>597</v>
      </c>
      <c r="G82" s="211"/>
      <c r="H82" s="189" t="s">
        <v>606</v>
      </c>
      <c r="I82" s="189" t="s">
        <v>607</v>
      </c>
      <c r="J82" s="189"/>
      <c r="K82" s="201"/>
    </row>
    <row r="83" spans="2:11" ht="15" customHeight="1">
      <c r="B83" s="212"/>
      <c r="C83" s="189" t="s">
        <v>608</v>
      </c>
      <c r="D83" s="189"/>
      <c r="E83" s="189"/>
      <c r="F83" s="210" t="s">
        <v>603</v>
      </c>
      <c r="G83" s="189"/>
      <c r="H83" s="189" t="s">
        <v>609</v>
      </c>
      <c r="I83" s="189" t="s">
        <v>599</v>
      </c>
      <c r="J83" s="189">
        <v>15</v>
      </c>
      <c r="K83" s="201"/>
    </row>
    <row r="84" spans="2:11" ht="15" customHeight="1">
      <c r="B84" s="212"/>
      <c r="C84" s="189" t="s">
        <v>610</v>
      </c>
      <c r="D84" s="189"/>
      <c r="E84" s="189"/>
      <c r="F84" s="210" t="s">
        <v>603</v>
      </c>
      <c r="G84" s="189"/>
      <c r="H84" s="189" t="s">
        <v>611</v>
      </c>
      <c r="I84" s="189" t="s">
        <v>599</v>
      </c>
      <c r="J84" s="189">
        <v>15</v>
      </c>
      <c r="K84" s="201"/>
    </row>
    <row r="85" spans="2:11" ht="15" customHeight="1">
      <c r="B85" s="212"/>
      <c r="C85" s="189" t="s">
        <v>612</v>
      </c>
      <c r="D85" s="189"/>
      <c r="E85" s="189"/>
      <c r="F85" s="210" t="s">
        <v>603</v>
      </c>
      <c r="G85" s="189"/>
      <c r="H85" s="189" t="s">
        <v>613</v>
      </c>
      <c r="I85" s="189" t="s">
        <v>599</v>
      </c>
      <c r="J85" s="189">
        <v>20</v>
      </c>
      <c r="K85" s="201"/>
    </row>
    <row r="86" spans="2:11" ht="15" customHeight="1">
      <c r="B86" s="212"/>
      <c r="C86" s="189" t="s">
        <v>614</v>
      </c>
      <c r="D86" s="189"/>
      <c r="E86" s="189"/>
      <c r="F86" s="210" t="s">
        <v>603</v>
      </c>
      <c r="G86" s="189"/>
      <c r="H86" s="189" t="s">
        <v>615</v>
      </c>
      <c r="I86" s="189" t="s">
        <v>599</v>
      </c>
      <c r="J86" s="189">
        <v>20</v>
      </c>
      <c r="K86" s="201"/>
    </row>
    <row r="87" spans="2:11" ht="15" customHeight="1">
      <c r="B87" s="212"/>
      <c r="C87" s="189" t="s">
        <v>616</v>
      </c>
      <c r="D87" s="189"/>
      <c r="E87" s="189"/>
      <c r="F87" s="210" t="s">
        <v>603</v>
      </c>
      <c r="G87" s="211"/>
      <c r="H87" s="189" t="s">
        <v>617</v>
      </c>
      <c r="I87" s="189" t="s">
        <v>599</v>
      </c>
      <c r="J87" s="189">
        <v>50</v>
      </c>
      <c r="K87" s="201"/>
    </row>
    <row r="88" spans="2:11" ht="15" customHeight="1">
      <c r="B88" s="212"/>
      <c r="C88" s="189" t="s">
        <v>618</v>
      </c>
      <c r="D88" s="189"/>
      <c r="E88" s="189"/>
      <c r="F88" s="210" t="s">
        <v>603</v>
      </c>
      <c r="G88" s="211"/>
      <c r="H88" s="189" t="s">
        <v>619</v>
      </c>
      <c r="I88" s="189" t="s">
        <v>599</v>
      </c>
      <c r="J88" s="189">
        <v>20</v>
      </c>
      <c r="K88" s="201"/>
    </row>
    <row r="89" spans="2:11" ht="15" customHeight="1">
      <c r="B89" s="212"/>
      <c r="C89" s="189" t="s">
        <v>620</v>
      </c>
      <c r="D89" s="189"/>
      <c r="E89" s="189"/>
      <c r="F89" s="210" t="s">
        <v>603</v>
      </c>
      <c r="G89" s="211"/>
      <c r="H89" s="189" t="s">
        <v>621</v>
      </c>
      <c r="I89" s="189" t="s">
        <v>599</v>
      </c>
      <c r="J89" s="189">
        <v>20</v>
      </c>
      <c r="K89" s="201"/>
    </row>
    <row r="90" spans="2:11" ht="15" customHeight="1">
      <c r="B90" s="212"/>
      <c r="C90" s="189" t="s">
        <v>622</v>
      </c>
      <c r="D90" s="189"/>
      <c r="E90" s="189"/>
      <c r="F90" s="210" t="s">
        <v>603</v>
      </c>
      <c r="G90" s="211"/>
      <c r="H90" s="189" t="s">
        <v>623</v>
      </c>
      <c r="I90" s="189" t="s">
        <v>599</v>
      </c>
      <c r="J90" s="189">
        <v>50</v>
      </c>
      <c r="K90" s="201"/>
    </row>
    <row r="91" spans="2:11" ht="15" customHeight="1">
      <c r="B91" s="212"/>
      <c r="C91" s="189" t="s">
        <v>624</v>
      </c>
      <c r="D91" s="189"/>
      <c r="E91" s="189"/>
      <c r="F91" s="210" t="s">
        <v>603</v>
      </c>
      <c r="G91" s="211"/>
      <c r="H91" s="189" t="s">
        <v>624</v>
      </c>
      <c r="I91" s="189" t="s">
        <v>599</v>
      </c>
      <c r="J91" s="189">
        <v>50</v>
      </c>
      <c r="K91" s="201"/>
    </row>
    <row r="92" spans="2:11" ht="15" customHeight="1">
      <c r="B92" s="212"/>
      <c r="C92" s="189" t="s">
        <v>625</v>
      </c>
      <c r="D92" s="189"/>
      <c r="E92" s="189"/>
      <c r="F92" s="210" t="s">
        <v>603</v>
      </c>
      <c r="G92" s="211"/>
      <c r="H92" s="189" t="s">
        <v>626</v>
      </c>
      <c r="I92" s="189" t="s">
        <v>599</v>
      </c>
      <c r="J92" s="189">
        <v>255</v>
      </c>
      <c r="K92" s="201"/>
    </row>
    <row r="93" spans="2:11" ht="15" customHeight="1">
      <c r="B93" s="212"/>
      <c r="C93" s="189" t="s">
        <v>627</v>
      </c>
      <c r="D93" s="189"/>
      <c r="E93" s="189"/>
      <c r="F93" s="210" t="s">
        <v>597</v>
      </c>
      <c r="G93" s="211"/>
      <c r="H93" s="189" t="s">
        <v>628</v>
      </c>
      <c r="I93" s="189" t="s">
        <v>629</v>
      </c>
      <c r="J93" s="189"/>
      <c r="K93" s="201"/>
    </row>
    <row r="94" spans="2:11" ht="15" customHeight="1">
      <c r="B94" s="212"/>
      <c r="C94" s="189" t="s">
        <v>630</v>
      </c>
      <c r="D94" s="189"/>
      <c r="E94" s="189"/>
      <c r="F94" s="210" t="s">
        <v>597</v>
      </c>
      <c r="G94" s="211"/>
      <c r="H94" s="189" t="s">
        <v>631</v>
      </c>
      <c r="I94" s="189" t="s">
        <v>632</v>
      </c>
      <c r="J94" s="189"/>
      <c r="K94" s="201"/>
    </row>
    <row r="95" spans="2:11" ht="15" customHeight="1">
      <c r="B95" s="212"/>
      <c r="C95" s="189" t="s">
        <v>633</v>
      </c>
      <c r="D95" s="189"/>
      <c r="E95" s="189"/>
      <c r="F95" s="210" t="s">
        <v>597</v>
      </c>
      <c r="G95" s="211"/>
      <c r="H95" s="189" t="s">
        <v>633</v>
      </c>
      <c r="I95" s="189" t="s">
        <v>632</v>
      </c>
      <c r="J95" s="189"/>
      <c r="K95" s="201"/>
    </row>
    <row r="96" spans="2:11" ht="15" customHeight="1">
      <c r="B96" s="212"/>
      <c r="C96" s="189" t="s">
        <v>37</v>
      </c>
      <c r="D96" s="189"/>
      <c r="E96" s="189"/>
      <c r="F96" s="210" t="s">
        <v>597</v>
      </c>
      <c r="G96" s="211"/>
      <c r="H96" s="189" t="s">
        <v>634</v>
      </c>
      <c r="I96" s="189" t="s">
        <v>632</v>
      </c>
      <c r="J96" s="189"/>
      <c r="K96" s="201"/>
    </row>
    <row r="97" spans="2:11" ht="15" customHeight="1">
      <c r="B97" s="212"/>
      <c r="C97" s="189" t="s">
        <v>47</v>
      </c>
      <c r="D97" s="189"/>
      <c r="E97" s="189"/>
      <c r="F97" s="210" t="s">
        <v>597</v>
      </c>
      <c r="G97" s="211"/>
      <c r="H97" s="189" t="s">
        <v>635</v>
      </c>
      <c r="I97" s="189" t="s">
        <v>632</v>
      </c>
      <c r="J97" s="189"/>
      <c r="K97" s="201"/>
    </row>
    <row r="98" spans="2:11" ht="15" customHeight="1">
      <c r="B98" s="213"/>
      <c r="C98" s="214"/>
      <c r="D98" s="214"/>
      <c r="E98" s="214"/>
      <c r="F98" s="214"/>
      <c r="G98" s="214"/>
      <c r="H98" s="214"/>
      <c r="I98" s="214"/>
      <c r="J98" s="214"/>
      <c r="K98" s="215"/>
    </row>
    <row r="99" spans="2:11" ht="18.75" customHeight="1">
      <c r="B99" s="216"/>
      <c r="C99" s="217"/>
      <c r="D99" s="217"/>
      <c r="E99" s="217"/>
      <c r="F99" s="217"/>
      <c r="G99" s="217"/>
      <c r="H99" s="217"/>
      <c r="I99" s="217"/>
      <c r="J99" s="217"/>
      <c r="K99" s="216"/>
    </row>
    <row r="100" spans="2:11" ht="18.75" customHeight="1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</row>
    <row r="101" spans="2:11" ht="7.5" customHeight="1">
      <c r="B101" s="197"/>
      <c r="C101" s="198"/>
      <c r="D101" s="198"/>
      <c r="E101" s="198"/>
      <c r="F101" s="198"/>
      <c r="G101" s="198"/>
      <c r="H101" s="198"/>
      <c r="I101" s="198"/>
      <c r="J101" s="198"/>
      <c r="K101" s="199"/>
    </row>
    <row r="102" spans="2:11" ht="45" customHeight="1">
      <c r="B102" s="200"/>
      <c r="C102" s="297" t="s">
        <v>636</v>
      </c>
      <c r="D102" s="297"/>
      <c r="E102" s="297"/>
      <c r="F102" s="297"/>
      <c r="G102" s="297"/>
      <c r="H102" s="297"/>
      <c r="I102" s="297"/>
      <c r="J102" s="297"/>
      <c r="K102" s="201"/>
    </row>
    <row r="103" spans="2:11" ht="17.25" customHeight="1">
      <c r="B103" s="200"/>
      <c r="C103" s="202" t="s">
        <v>591</v>
      </c>
      <c r="D103" s="202"/>
      <c r="E103" s="202"/>
      <c r="F103" s="202" t="s">
        <v>592</v>
      </c>
      <c r="G103" s="203"/>
      <c r="H103" s="202" t="s">
        <v>53</v>
      </c>
      <c r="I103" s="202" t="s">
        <v>56</v>
      </c>
      <c r="J103" s="202" t="s">
        <v>593</v>
      </c>
      <c r="K103" s="201"/>
    </row>
    <row r="104" spans="2:11" ht="17.25" customHeight="1">
      <c r="B104" s="200"/>
      <c r="C104" s="204" t="s">
        <v>594</v>
      </c>
      <c r="D104" s="204"/>
      <c r="E104" s="204"/>
      <c r="F104" s="205" t="s">
        <v>595</v>
      </c>
      <c r="G104" s="206"/>
      <c r="H104" s="204"/>
      <c r="I104" s="204"/>
      <c r="J104" s="204" t="s">
        <v>596</v>
      </c>
      <c r="K104" s="201"/>
    </row>
    <row r="105" spans="2:11" ht="5.25" customHeight="1">
      <c r="B105" s="200"/>
      <c r="C105" s="202"/>
      <c r="D105" s="202"/>
      <c r="E105" s="202"/>
      <c r="F105" s="202"/>
      <c r="G105" s="218"/>
      <c r="H105" s="202"/>
      <c r="I105" s="202"/>
      <c r="J105" s="202"/>
      <c r="K105" s="201"/>
    </row>
    <row r="106" spans="2:11" ht="15" customHeight="1">
      <c r="B106" s="200"/>
      <c r="C106" s="189" t="s">
        <v>52</v>
      </c>
      <c r="D106" s="209"/>
      <c r="E106" s="209"/>
      <c r="F106" s="210" t="s">
        <v>597</v>
      </c>
      <c r="G106" s="189"/>
      <c r="H106" s="189" t="s">
        <v>637</v>
      </c>
      <c r="I106" s="189" t="s">
        <v>599</v>
      </c>
      <c r="J106" s="189">
        <v>20</v>
      </c>
      <c r="K106" s="201"/>
    </row>
    <row r="107" spans="2:11" ht="15" customHeight="1">
      <c r="B107" s="200"/>
      <c r="C107" s="189" t="s">
        <v>600</v>
      </c>
      <c r="D107" s="189"/>
      <c r="E107" s="189"/>
      <c r="F107" s="210" t="s">
        <v>597</v>
      </c>
      <c r="G107" s="189"/>
      <c r="H107" s="189" t="s">
        <v>637</v>
      </c>
      <c r="I107" s="189" t="s">
        <v>599</v>
      </c>
      <c r="J107" s="189">
        <v>120</v>
      </c>
      <c r="K107" s="201"/>
    </row>
    <row r="108" spans="2:11" ht="15" customHeight="1">
      <c r="B108" s="212"/>
      <c r="C108" s="189" t="s">
        <v>602</v>
      </c>
      <c r="D108" s="189"/>
      <c r="E108" s="189"/>
      <c r="F108" s="210" t="s">
        <v>603</v>
      </c>
      <c r="G108" s="189"/>
      <c r="H108" s="189" t="s">
        <v>637</v>
      </c>
      <c r="I108" s="189" t="s">
        <v>599</v>
      </c>
      <c r="J108" s="189">
        <v>50</v>
      </c>
      <c r="K108" s="201"/>
    </row>
    <row r="109" spans="2:11" ht="15" customHeight="1">
      <c r="B109" s="212"/>
      <c r="C109" s="189" t="s">
        <v>605</v>
      </c>
      <c r="D109" s="189"/>
      <c r="E109" s="189"/>
      <c r="F109" s="210" t="s">
        <v>597</v>
      </c>
      <c r="G109" s="189"/>
      <c r="H109" s="189" t="s">
        <v>637</v>
      </c>
      <c r="I109" s="189" t="s">
        <v>607</v>
      </c>
      <c r="J109" s="189"/>
      <c r="K109" s="201"/>
    </row>
    <row r="110" spans="2:11" ht="15" customHeight="1">
      <c r="B110" s="212"/>
      <c r="C110" s="189" t="s">
        <v>616</v>
      </c>
      <c r="D110" s="189"/>
      <c r="E110" s="189"/>
      <c r="F110" s="210" t="s">
        <v>603</v>
      </c>
      <c r="G110" s="189"/>
      <c r="H110" s="189" t="s">
        <v>637</v>
      </c>
      <c r="I110" s="189" t="s">
        <v>599</v>
      </c>
      <c r="J110" s="189">
        <v>50</v>
      </c>
      <c r="K110" s="201"/>
    </row>
    <row r="111" spans="2:11" ht="15" customHeight="1">
      <c r="B111" s="212"/>
      <c r="C111" s="189" t="s">
        <v>624</v>
      </c>
      <c r="D111" s="189"/>
      <c r="E111" s="189"/>
      <c r="F111" s="210" t="s">
        <v>603</v>
      </c>
      <c r="G111" s="189"/>
      <c r="H111" s="189" t="s">
        <v>637</v>
      </c>
      <c r="I111" s="189" t="s">
        <v>599</v>
      </c>
      <c r="J111" s="189">
        <v>50</v>
      </c>
      <c r="K111" s="201"/>
    </row>
    <row r="112" spans="2:11" ht="15" customHeight="1">
      <c r="B112" s="212"/>
      <c r="C112" s="189" t="s">
        <v>622</v>
      </c>
      <c r="D112" s="189"/>
      <c r="E112" s="189"/>
      <c r="F112" s="210" t="s">
        <v>603</v>
      </c>
      <c r="G112" s="189"/>
      <c r="H112" s="189" t="s">
        <v>637</v>
      </c>
      <c r="I112" s="189" t="s">
        <v>599</v>
      </c>
      <c r="J112" s="189">
        <v>50</v>
      </c>
      <c r="K112" s="201"/>
    </row>
    <row r="113" spans="2:11" ht="15" customHeight="1">
      <c r="B113" s="212"/>
      <c r="C113" s="189" t="s">
        <v>52</v>
      </c>
      <c r="D113" s="189"/>
      <c r="E113" s="189"/>
      <c r="F113" s="210" t="s">
        <v>597</v>
      </c>
      <c r="G113" s="189"/>
      <c r="H113" s="189" t="s">
        <v>638</v>
      </c>
      <c r="I113" s="189" t="s">
        <v>599</v>
      </c>
      <c r="J113" s="189">
        <v>20</v>
      </c>
      <c r="K113" s="201"/>
    </row>
    <row r="114" spans="2:11" ht="15" customHeight="1">
      <c r="B114" s="212"/>
      <c r="C114" s="189" t="s">
        <v>639</v>
      </c>
      <c r="D114" s="189"/>
      <c r="E114" s="189"/>
      <c r="F114" s="210" t="s">
        <v>597</v>
      </c>
      <c r="G114" s="189"/>
      <c r="H114" s="189" t="s">
        <v>640</v>
      </c>
      <c r="I114" s="189" t="s">
        <v>599</v>
      </c>
      <c r="J114" s="189">
        <v>120</v>
      </c>
      <c r="K114" s="201"/>
    </row>
    <row r="115" spans="2:11" ht="15" customHeight="1">
      <c r="B115" s="212"/>
      <c r="C115" s="189" t="s">
        <v>37</v>
      </c>
      <c r="D115" s="189"/>
      <c r="E115" s="189"/>
      <c r="F115" s="210" t="s">
        <v>597</v>
      </c>
      <c r="G115" s="189"/>
      <c r="H115" s="189" t="s">
        <v>641</v>
      </c>
      <c r="I115" s="189" t="s">
        <v>632</v>
      </c>
      <c r="J115" s="189"/>
      <c r="K115" s="201"/>
    </row>
    <row r="116" spans="2:11" ht="15" customHeight="1">
      <c r="B116" s="212"/>
      <c r="C116" s="189" t="s">
        <v>47</v>
      </c>
      <c r="D116" s="189"/>
      <c r="E116" s="189"/>
      <c r="F116" s="210" t="s">
        <v>597</v>
      </c>
      <c r="G116" s="189"/>
      <c r="H116" s="189" t="s">
        <v>642</v>
      </c>
      <c r="I116" s="189" t="s">
        <v>632</v>
      </c>
      <c r="J116" s="189"/>
      <c r="K116" s="201"/>
    </row>
    <row r="117" spans="2:11" ht="15" customHeight="1">
      <c r="B117" s="212"/>
      <c r="C117" s="189" t="s">
        <v>56</v>
      </c>
      <c r="D117" s="189"/>
      <c r="E117" s="189"/>
      <c r="F117" s="210" t="s">
        <v>597</v>
      </c>
      <c r="G117" s="189"/>
      <c r="H117" s="189" t="s">
        <v>643</v>
      </c>
      <c r="I117" s="189" t="s">
        <v>644</v>
      </c>
      <c r="J117" s="189"/>
      <c r="K117" s="201"/>
    </row>
    <row r="118" spans="2:11" ht="15" customHeight="1">
      <c r="B118" s="213"/>
      <c r="C118" s="219"/>
      <c r="D118" s="219"/>
      <c r="E118" s="219"/>
      <c r="F118" s="219"/>
      <c r="G118" s="219"/>
      <c r="H118" s="219"/>
      <c r="I118" s="219"/>
      <c r="J118" s="219"/>
      <c r="K118" s="215"/>
    </row>
    <row r="119" spans="2:11" ht="18.75" customHeight="1">
      <c r="B119" s="220"/>
      <c r="C119" s="221"/>
      <c r="D119" s="221"/>
      <c r="E119" s="221"/>
      <c r="F119" s="222"/>
      <c r="G119" s="221"/>
      <c r="H119" s="221"/>
      <c r="I119" s="221"/>
      <c r="J119" s="221"/>
      <c r="K119" s="220"/>
    </row>
    <row r="120" spans="2:11" ht="18.75" customHeight="1"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2:11" ht="7.5" customHeight="1">
      <c r="B121" s="223"/>
      <c r="C121" s="224"/>
      <c r="D121" s="224"/>
      <c r="E121" s="224"/>
      <c r="F121" s="224"/>
      <c r="G121" s="224"/>
      <c r="H121" s="224"/>
      <c r="I121" s="224"/>
      <c r="J121" s="224"/>
      <c r="K121" s="225"/>
    </row>
    <row r="122" spans="2:11" ht="45" customHeight="1">
      <c r="B122" s="226"/>
      <c r="C122" s="298" t="s">
        <v>645</v>
      </c>
      <c r="D122" s="298"/>
      <c r="E122" s="298"/>
      <c r="F122" s="298"/>
      <c r="G122" s="298"/>
      <c r="H122" s="298"/>
      <c r="I122" s="298"/>
      <c r="J122" s="298"/>
      <c r="K122" s="227"/>
    </row>
    <row r="123" spans="2:11" ht="17.25" customHeight="1">
      <c r="B123" s="228"/>
      <c r="C123" s="202" t="s">
        <v>591</v>
      </c>
      <c r="D123" s="202"/>
      <c r="E123" s="202"/>
      <c r="F123" s="202" t="s">
        <v>592</v>
      </c>
      <c r="G123" s="203"/>
      <c r="H123" s="202" t="s">
        <v>53</v>
      </c>
      <c r="I123" s="202" t="s">
        <v>56</v>
      </c>
      <c r="J123" s="202" t="s">
        <v>593</v>
      </c>
      <c r="K123" s="229"/>
    </row>
    <row r="124" spans="2:11" ht="17.25" customHeight="1">
      <c r="B124" s="228"/>
      <c r="C124" s="204" t="s">
        <v>594</v>
      </c>
      <c r="D124" s="204"/>
      <c r="E124" s="204"/>
      <c r="F124" s="205" t="s">
        <v>595</v>
      </c>
      <c r="G124" s="206"/>
      <c r="H124" s="204"/>
      <c r="I124" s="204"/>
      <c r="J124" s="204" t="s">
        <v>596</v>
      </c>
      <c r="K124" s="229"/>
    </row>
    <row r="125" spans="2:11" ht="5.25" customHeight="1">
      <c r="B125" s="230"/>
      <c r="C125" s="207"/>
      <c r="D125" s="207"/>
      <c r="E125" s="207"/>
      <c r="F125" s="207"/>
      <c r="G125" s="231"/>
      <c r="H125" s="207"/>
      <c r="I125" s="207"/>
      <c r="J125" s="207"/>
      <c r="K125" s="232"/>
    </row>
    <row r="126" spans="2:11" ht="15" customHeight="1">
      <c r="B126" s="230"/>
      <c r="C126" s="189" t="s">
        <v>600</v>
      </c>
      <c r="D126" s="209"/>
      <c r="E126" s="209"/>
      <c r="F126" s="210" t="s">
        <v>597</v>
      </c>
      <c r="G126" s="189"/>
      <c r="H126" s="189" t="s">
        <v>637</v>
      </c>
      <c r="I126" s="189" t="s">
        <v>599</v>
      </c>
      <c r="J126" s="189">
        <v>120</v>
      </c>
      <c r="K126" s="233"/>
    </row>
    <row r="127" spans="2:11" ht="15" customHeight="1">
      <c r="B127" s="230"/>
      <c r="C127" s="189" t="s">
        <v>646</v>
      </c>
      <c r="D127" s="189"/>
      <c r="E127" s="189"/>
      <c r="F127" s="210" t="s">
        <v>597</v>
      </c>
      <c r="G127" s="189"/>
      <c r="H127" s="189" t="s">
        <v>647</v>
      </c>
      <c r="I127" s="189" t="s">
        <v>599</v>
      </c>
      <c r="J127" s="189" t="s">
        <v>648</v>
      </c>
      <c r="K127" s="233"/>
    </row>
    <row r="128" spans="2:11" ht="15" customHeight="1">
      <c r="B128" s="230"/>
      <c r="C128" s="189" t="s">
        <v>545</v>
      </c>
      <c r="D128" s="189"/>
      <c r="E128" s="189"/>
      <c r="F128" s="210" t="s">
        <v>597</v>
      </c>
      <c r="G128" s="189"/>
      <c r="H128" s="189" t="s">
        <v>649</v>
      </c>
      <c r="I128" s="189" t="s">
        <v>599</v>
      </c>
      <c r="J128" s="189" t="s">
        <v>648</v>
      </c>
      <c r="K128" s="233"/>
    </row>
    <row r="129" spans="2:11" ht="15" customHeight="1">
      <c r="B129" s="230"/>
      <c r="C129" s="189" t="s">
        <v>608</v>
      </c>
      <c r="D129" s="189"/>
      <c r="E129" s="189"/>
      <c r="F129" s="210" t="s">
        <v>603</v>
      </c>
      <c r="G129" s="189"/>
      <c r="H129" s="189" t="s">
        <v>609</v>
      </c>
      <c r="I129" s="189" t="s">
        <v>599</v>
      </c>
      <c r="J129" s="189">
        <v>15</v>
      </c>
      <c r="K129" s="233"/>
    </row>
    <row r="130" spans="2:11" ht="15" customHeight="1">
      <c r="B130" s="230"/>
      <c r="C130" s="189" t="s">
        <v>610</v>
      </c>
      <c r="D130" s="189"/>
      <c r="E130" s="189"/>
      <c r="F130" s="210" t="s">
        <v>603</v>
      </c>
      <c r="G130" s="189"/>
      <c r="H130" s="189" t="s">
        <v>611</v>
      </c>
      <c r="I130" s="189" t="s">
        <v>599</v>
      </c>
      <c r="J130" s="189">
        <v>15</v>
      </c>
      <c r="K130" s="233"/>
    </row>
    <row r="131" spans="2:11" ht="15" customHeight="1">
      <c r="B131" s="230"/>
      <c r="C131" s="189" t="s">
        <v>612</v>
      </c>
      <c r="D131" s="189"/>
      <c r="E131" s="189"/>
      <c r="F131" s="210" t="s">
        <v>603</v>
      </c>
      <c r="G131" s="189"/>
      <c r="H131" s="189" t="s">
        <v>613</v>
      </c>
      <c r="I131" s="189" t="s">
        <v>599</v>
      </c>
      <c r="J131" s="189">
        <v>20</v>
      </c>
      <c r="K131" s="233"/>
    </row>
    <row r="132" spans="2:11" ht="15" customHeight="1">
      <c r="B132" s="230"/>
      <c r="C132" s="189" t="s">
        <v>614</v>
      </c>
      <c r="D132" s="189"/>
      <c r="E132" s="189"/>
      <c r="F132" s="210" t="s">
        <v>603</v>
      </c>
      <c r="G132" s="189"/>
      <c r="H132" s="189" t="s">
        <v>615</v>
      </c>
      <c r="I132" s="189" t="s">
        <v>599</v>
      </c>
      <c r="J132" s="189">
        <v>20</v>
      </c>
      <c r="K132" s="233"/>
    </row>
    <row r="133" spans="2:11" ht="15" customHeight="1">
      <c r="B133" s="230"/>
      <c r="C133" s="189" t="s">
        <v>602</v>
      </c>
      <c r="D133" s="189"/>
      <c r="E133" s="189"/>
      <c r="F133" s="210" t="s">
        <v>603</v>
      </c>
      <c r="G133" s="189"/>
      <c r="H133" s="189" t="s">
        <v>637</v>
      </c>
      <c r="I133" s="189" t="s">
        <v>599</v>
      </c>
      <c r="J133" s="189">
        <v>50</v>
      </c>
      <c r="K133" s="233"/>
    </row>
    <row r="134" spans="2:11" ht="15" customHeight="1">
      <c r="B134" s="230"/>
      <c r="C134" s="189" t="s">
        <v>616</v>
      </c>
      <c r="D134" s="189"/>
      <c r="E134" s="189"/>
      <c r="F134" s="210" t="s">
        <v>603</v>
      </c>
      <c r="G134" s="189"/>
      <c r="H134" s="189" t="s">
        <v>637</v>
      </c>
      <c r="I134" s="189" t="s">
        <v>599</v>
      </c>
      <c r="J134" s="189">
        <v>50</v>
      </c>
      <c r="K134" s="233"/>
    </row>
    <row r="135" spans="2:11" ht="15" customHeight="1">
      <c r="B135" s="230"/>
      <c r="C135" s="189" t="s">
        <v>622</v>
      </c>
      <c r="D135" s="189"/>
      <c r="E135" s="189"/>
      <c r="F135" s="210" t="s">
        <v>603</v>
      </c>
      <c r="G135" s="189"/>
      <c r="H135" s="189" t="s">
        <v>637</v>
      </c>
      <c r="I135" s="189" t="s">
        <v>599</v>
      </c>
      <c r="J135" s="189">
        <v>50</v>
      </c>
      <c r="K135" s="233"/>
    </row>
    <row r="136" spans="2:11" ht="15" customHeight="1">
      <c r="B136" s="230"/>
      <c r="C136" s="189" t="s">
        <v>624</v>
      </c>
      <c r="D136" s="189"/>
      <c r="E136" s="189"/>
      <c r="F136" s="210" t="s">
        <v>603</v>
      </c>
      <c r="G136" s="189"/>
      <c r="H136" s="189" t="s">
        <v>637</v>
      </c>
      <c r="I136" s="189" t="s">
        <v>599</v>
      </c>
      <c r="J136" s="189">
        <v>50</v>
      </c>
      <c r="K136" s="233"/>
    </row>
    <row r="137" spans="2:11" ht="15" customHeight="1">
      <c r="B137" s="230"/>
      <c r="C137" s="189" t="s">
        <v>625</v>
      </c>
      <c r="D137" s="189"/>
      <c r="E137" s="189"/>
      <c r="F137" s="210" t="s">
        <v>603</v>
      </c>
      <c r="G137" s="189"/>
      <c r="H137" s="189" t="s">
        <v>650</v>
      </c>
      <c r="I137" s="189" t="s">
        <v>599</v>
      </c>
      <c r="J137" s="189">
        <v>255</v>
      </c>
      <c r="K137" s="233"/>
    </row>
    <row r="138" spans="2:11" ht="15" customHeight="1">
      <c r="B138" s="230"/>
      <c r="C138" s="189" t="s">
        <v>627</v>
      </c>
      <c r="D138" s="189"/>
      <c r="E138" s="189"/>
      <c r="F138" s="210" t="s">
        <v>597</v>
      </c>
      <c r="G138" s="189"/>
      <c r="H138" s="189" t="s">
        <v>651</v>
      </c>
      <c r="I138" s="189" t="s">
        <v>629</v>
      </c>
      <c r="J138" s="189"/>
      <c r="K138" s="233"/>
    </row>
    <row r="139" spans="2:11" ht="15" customHeight="1">
      <c r="B139" s="230"/>
      <c r="C139" s="189" t="s">
        <v>630</v>
      </c>
      <c r="D139" s="189"/>
      <c r="E139" s="189"/>
      <c r="F139" s="210" t="s">
        <v>597</v>
      </c>
      <c r="G139" s="189"/>
      <c r="H139" s="189" t="s">
        <v>652</v>
      </c>
      <c r="I139" s="189" t="s">
        <v>632</v>
      </c>
      <c r="J139" s="189"/>
      <c r="K139" s="233"/>
    </row>
    <row r="140" spans="2:11" ht="15" customHeight="1">
      <c r="B140" s="230"/>
      <c r="C140" s="189" t="s">
        <v>633</v>
      </c>
      <c r="D140" s="189"/>
      <c r="E140" s="189"/>
      <c r="F140" s="210" t="s">
        <v>597</v>
      </c>
      <c r="G140" s="189"/>
      <c r="H140" s="189" t="s">
        <v>633</v>
      </c>
      <c r="I140" s="189" t="s">
        <v>632</v>
      </c>
      <c r="J140" s="189"/>
      <c r="K140" s="233"/>
    </row>
    <row r="141" spans="2:11" ht="15" customHeight="1">
      <c r="B141" s="230"/>
      <c r="C141" s="189" t="s">
        <v>37</v>
      </c>
      <c r="D141" s="189"/>
      <c r="E141" s="189"/>
      <c r="F141" s="210" t="s">
        <v>597</v>
      </c>
      <c r="G141" s="189"/>
      <c r="H141" s="189" t="s">
        <v>653</v>
      </c>
      <c r="I141" s="189" t="s">
        <v>632</v>
      </c>
      <c r="J141" s="189"/>
      <c r="K141" s="233"/>
    </row>
    <row r="142" spans="2:11" ht="15" customHeight="1">
      <c r="B142" s="230"/>
      <c r="C142" s="189" t="s">
        <v>654</v>
      </c>
      <c r="D142" s="189"/>
      <c r="E142" s="189"/>
      <c r="F142" s="210" t="s">
        <v>597</v>
      </c>
      <c r="G142" s="189"/>
      <c r="H142" s="189" t="s">
        <v>655</v>
      </c>
      <c r="I142" s="189" t="s">
        <v>632</v>
      </c>
      <c r="J142" s="189"/>
      <c r="K142" s="233"/>
    </row>
    <row r="143" spans="2:11" ht="15" customHeight="1">
      <c r="B143" s="234"/>
      <c r="C143" s="235"/>
      <c r="D143" s="235"/>
      <c r="E143" s="235"/>
      <c r="F143" s="235"/>
      <c r="G143" s="235"/>
      <c r="H143" s="235"/>
      <c r="I143" s="235"/>
      <c r="J143" s="235"/>
      <c r="K143" s="236"/>
    </row>
    <row r="144" spans="2:11" ht="18.75" customHeight="1">
      <c r="B144" s="221"/>
      <c r="C144" s="221"/>
      <c r="D144" s="221"/>
      <c r="E144" s="221"/>
      <c r="F144" s="222"/>
      <c r="G144" s="221"/>
      <c r="H144" s="221"/>
      <c r="I144" s="221"/>
      <c r="J144" s="221"/>
      <c r="K144" s="221"/>
    </row>
    <row r="145" spans="2:11" ht="18.75" customHeight="1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</row>
    <row r="146" spans="2:11" ht="7.5" customHeight="1">
      <c r="B146" s="197"/>
      <c r="C146" s="198"/>
      <c r="D146" s="198"/>
      <c r="E146" s="198"/>
      <c r="F146" s="198"/>
      <c r="G146" s="198"/>
      <c r="H146" s="198"/>
      <c r="I146" s="198"/>
      <c r="J146" s="198"/>
      <c r="K146" s="199"/>
    </row>
    <row r="147" spans="2:11" ht="45" customHeight="1">
      <c r="B147" s="200"/>
      <c r="C147" s="297" t="s">
        <v>656</v>
      </c>
      <c r="D147" s="297"/>
      <c r="E147" s="297"/>
      <c r="F147" s="297"/>
      <c r="G147" s="297"/>
      <c r="H147" s="297"/>
      <c r="I147" s="297"/>
      <c r="J147" s="297"/>
      <c r="K147" s="201"/>
    </row>
    <row r="148" spans="2:11" ht="17.25" customHeight="1">
      <c r="B148" s="200"/>
      <c r="C148" s="202" t="s">
        <v>591</v>
      </c>
      <c r="D148" s="202"/>
      <c r="E148" s="202"/>
      <c r="F148" s="202" t="s">
        <v>592</v>
      </c>
      <c r="G148" s="203"/>
      <c r="H148" s="202" t="s">
        <v>53</v>
      </c>
      <c r="I148" s="202" t="s">
        <v>56</v>
      </c>
      <c r="J148" s="202" t="s">
        <v>593</v>
      </c>
      <c r="K148" s="201"/>
    </row>
    <row r="149" spans="2:11" ht="17.25" customHeight="1">
      <c r="B149" s="200"/>
      <c r="C149" s="204" t="s">
        <v>594</v>
      </c>
      <c r="D149" s="204"/>
      <c r="E149" s="204"/>
      <c r="F149" s="205" t="s">
        <v>595</v>
      </c>
      <c r="G149" s="206"/>
      <c r="H149" s="204"/>
      <c r="I149" s="204"/>
      <c r="J149" s="204" t="s">
        <v>596</v>
      </c>
      <c r="K149" s="201"/>
    </row>
    <row r="150" spans="2:11" ht="5.25" customHeight="1">
      <c r="B150" s="212"/>
      <c r="C150" s="207"/>
      <c r="D150" s="207"/>
      <c r="E150" s="207"/>
      <c r="F150" s="207"/>
      <c r="G150" s="208"/>
      <c r="H150" s="207"/>
      <c r="I150" s="207"/>
      <c r="J150" s="207"/>
      <c r="K150" s="233"/>
    </row>
    <row r="151" spans="2:11" ht="15" customHeight="1">
      <c r="B151" s="212"/>
      <c r="C151" s="237" t="s">
        <v>600</v>
      </c>
      <c r="D151" s="189"/>
      <c r="E151" s="189"/>
      <c r="F151" s="238" t="s">
        <v>597</v>
      </c>
      <c r="G151" s="189"/>
      <c r="H151" s="237" t="s">
        <v>637</v>
      </c>
      <c r="I151" s="237" t="s">
        <v>599</v>
      </c>
      <c r="J151" s="237">
        <v>120</v>
      </c>
      <c r="K151" s="233"/>
    </row>
    <row r="152" spans="2:11" ht="15" customHeight="1">
      <c r="B152" s="212"/>
      <c r="C152" s="237" t="s">
        <v>646</v>
      </c>
      <c r="D152" s="189"/>
      <c r="E152" s="189"/>
      <c r="F152" s="238" t="s">
        <v>597</v>
      </c>
      <c r="G152" s="189"/>
      <c r="H152" s="237" t="s">
        <v>657</v>
      </c>
      <c r="I152" s="237" t="s">
        <v>599</v>
      </c>
      <c r="J152" s="237" t="s">
        <v>648</v>
      </c>
      <c r="K152" s="233"/>
    </row>
    <row r="153" spans="2:11" ht="15" customHeight="1">
      <c r="B153" s="212"/>
      <c r="C153" s="237" t="s">
        <v>545</v>
      </c>
      <c r="D153" s="189"/>
      <c r="E153" s="189"/>
      <c r="F153" s="238" t="s">
        <v>597</v>
      </c>
      <c r="G153" s="189"/>
      <c r="H153" s="237" t="s">
        <v>658</v>
      </c>
      <c r="I153" s="237" t="s">
        <v>599</v>
      </c>
      <c r="J153" s="237" t="s">
        <v>648</v>
      </c>
      <c r="K153" s="233"/>
    </row>
    <row r="154" spans="2:11" ht="15" customHeight="1">
      <c r="B154" s="212"/>
      <c r="C154" s="237" t="s">
        <v>602</v>
      </c>
      <c r="D154" s="189"/>
      <c r="E154" s="189"/>
      <c r="F154" s="238" t="s">
        <v>603</v>
      </c>
      <c r="G154" s="189"/>
      <c r="H154" s="237" t="s">
        <v>637</v>
      </c>
      <c r="I154" s="237" t="s">
        <v>599</v>
      </c>
      <c r="J154" s="237">
        <v>50</v>
      </c>
      <c r="K154" s="233"/>
    </row>
    <row r="155" spans="2:11" ht="15" customHeight="1">
      <c r="B155" s="212"/>
      <c r="C155" s="237" t="s">
        <v>605</v>
      </c>
      <c r="D155" s="189"/>
      <c r="E155" s="189"/>
      <c r="F155" s="238" t="s">
        <v>597</v>
      </c>
      <c r="G155" s="189"/>
      <c r="H155" s="237" t="s">
        <v>637</v>
      </c>
      <c r="I155" s="237" t="s">
        <v>607</v>
      </c>
      <c r="J155" s="237"/>
      <c r="K155" s="233"/>
    </row>
    <row r="156" spans="2:11" ht="15" customHeight="1">
      <c r="B156" s="212"/>
      <c r="C156" s="237" t="s">
        <v>616</v>
      </c>
      <c r="D156" s="189"/>
      <c r="E156" s="189"/>
      <c r="F156" s="238" t="s">
        <v>603</v>
      </c>
      <c r="G156" s="189"/>
      <c r="H156" s="237" t="s">
        <v>637</v>
      </c>
      <c r="I156" s="237" t="s">
        <v>599</v>
      </c>
      <c r="J156" s="237">
        <v>50</v>
      </c>
      <c r="K156" s="233"/>
    </row>
    <row r="157" spans="2:11" ht="15" customHeight="1">
      <c r="B157" s="212"/>
      <c r="C157" s="237" t="s">
        <v>624</v>
      </c>
      <c r="D157" s="189"/>
      <c r="E157" s="189"/>
      <c r="F157" s="238" t="s">
        <v>603</v>
      </c>
      <c r="G157" s="189"/>
      <c r="H157" s="237" t="s">
        <v>637</v>
      </c>
      <c r="I157" s="237" t="s">
        <v>599</v>
      </c>
      <c r="J157" s="237">
        <v>50</v>
      </c>
      <c r="K157" s="233"/>
    </row>
    <row r="158" spans="2:11" ht="15" customHeight="1">
      <c r="B158" s="212"/>
      <c r="C158" s="237" t="s">
        <v>622</v>
      </c>
      <c r="D158" s="189"/>
      <c r="E158" s="189"/>
      <c r="F158" s="238" t="s">
        <v>603</v>
      </c>
      <c r="G158" s="189"/>
      <c r="H158" s="237" t="s">
        <v>637</v>
      </c>
      <c r="I158" s="237" t="s">
        <v>599</v>
      </c>
      <c r="J158" s="237">
        <v>50</v>
      </c>
      <c r="K158" s="233"/>
    </row>
    <row r="159" spans="2:11" ht="15" customHeight="1">
      <c r="B159" s="212"/>
      <c r="C159" s="237" t="s">
        <v>89</v>
      </c>
      <c r="D159" s="189"/>
      <c r="E159" s="189"/>
      <c r="F159" s="238" t="s">
        <v>597</v>
      </c>
      <c r="G159" s="189"/>
      <c r="H159" s="237" t="s">
        <v>659</v>
      </c>
      <c r="I159" s="237" t="s">
        <v>599</v>
      </c>
      <c r="J159" s="237" t="s">
        <v>660</v>
      </c>
      <c r="K159" s="233"/>
    </row>
    <row r="160" spans="2:11" ht="15" customHeight="1">
      <c r="B160" s="212"/>
      <c r="C160" s="237" t="s">
        <v>661</v>
      </c>
      <c r="D160" s="189"/>
      <c r="E160" s="189"/>
      <c r="F160" s="238" t="s">
        <v>597</v>
      </c>
      <c r="G160" s="189"/>
      <c r="H160" s="237" t="s">
        <v>662</v>
      </c>
      <c r="I160" s="237" t="s">
        <v>632</v>
      </c>
      <c r="J160" s="237"/>
      <c r="K160" s="233"/>
    </row>
    <row r="161" spans="2:11" ht="15" customHeight="1">
      <c r="B161" s="239"/>
      <c r="C161" s="219"/>
      <c r="D161" s="219"/>
      <c r="E161" s="219"/>
      <c r="F161" s="219"/>
      <c r="G161" s="219"/>
      <c r="H161" s="219"/>
      <c r="I161" s="219"/>
      <c r="J161" s="219"/>
      <c r="K161" s="240"/>
    </row>
    <row r="162" spans="2:11" ht="18.75" customHeight="1">
      <c r="B162" s="221"/>
      <c r="C162" s="231"/>
      <c r="D162" s="231"/>
      <c r="E162" s="231"/>
      <c r="F162" s="241"/>
      <c r="G162" s="231"/>
      <c r="H162" s="231"/>
      <c r="I162" s="231"/>
      <c r="J162" s="231"/>
      <c r="K162" s="221"/>
    </row>
    <row r="163" spans="2:11" ht="18.75" customHeight="1"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</row>
    <row r="164" spans="2:11" ht="7.5" customHeight="1">
      <c r="B164" s="178"/>
      <c r="C164" s="179"/>
      <c r="D164" s="179"/>
      <c r="E164" s="179"/>
      <c r="F164" s="179"/>
      <c r="G164" s="179"/>
      <c r="H164" s="179"/>
      <c r="I164" s="179"/>
      <c r="J164" s="179"/>
      <c r="K164" s="180"/>
    </row>
    <row r="165" spans="2:11" ht="45" customHeight="1">
      <c r="B165" s="181"/>
      <c r="C165" s="298" t="s">
        <v>663</v>
      </c>
      <c r="D165" s="298"/>
      <c r="E165" s="298"/>
      <c r="F165" s="298"/>
      <c r="G165" s="298"/>
      <c r="H165" s="298"/>
      <c r="I165" s="298"/>
      <c r="J165" s="298"/>
      <c r="K165" s="182"/>
    </row>
    <row r="166" spans="2:11" ht="17.25" customHeight="1">
      <c r="B166" s="181"/>
      <c r="C166" s="202" t="s">
        <v>591</v>
      </c>
      <c r="D166" s="202"/>
      <c r="E166" s="202"/>
      <c r="F166" s="202" t="s">
        <v>592</v>
      </c>
      <c r="G166" s="242"/>
      <c r="H166" s="243" t="s">
        <v>53</v>
      </c>
      <c r="I166" s="243" t="s">
        <v>56</v>
      </c>
      <c r="J166" s="202" t="s">
        <v>593</v>
      </c>
      <c r="K166" s="182"/>
    </row>
    <row r="167" spans="2:11" ht="17.25" customHeight="1">
      <c r="B167" s="183"/>
      <c r="C167" s="204" t="s">
        <v>594</v>
      </c>
      <c r="D167" s="204"/>
      <c r="E167" s="204"/>
      <c r="F167" s="205" t="s">
        <v>595</v>
      </c>
      <c r="G167" s="244"/>
      <c r="H167" s="245"/>
      <c r="I167" s="245"/>
      <c r="J167" s="204" t="s">
        <v>596</v>
      </c>
      <c r="K167" s="184"/>
    </row>
    <row r="168" spans="2:11" ht="5.25" customHeight="1">
      <c r="B168" s="212"/>
      <c r="C168" s="207"/>
      <c r="D168" s="207"/>
      <c r="E168" s="207"/>
      <c r="F168" s="207"/>
      <c r="G168" s="208"/>
      <c r="H168" s="207"/>
      <c r="I168" s="207"/>
      <c r="J168" s="207"/>
      <c r="K168" s="233"/>
    </row>
    <row r="169" spans="2:11" ht="15" customHeight="1">
      <c r="B169" s="212"/>
      <c r="C169" s="189" t="s">
        <v>600</v>
      </c>
      <c r="D169" s="189"/>
      <c r="E169" s="189"/>
      <c r="F169" s="210" t="s">
        <v>597</v>
      </c>
      <c r="G169" s="189"/>
      <c r="H169" s="189" t="s">
        <v>637</v>
      </c>
      <c r="I169" s="189" t="s">
        <v>599</v>
      </c>
      <c r="J169" s="189">
        <v>120</v>
      </c>
      <c r="K169" s="233"/>
    </row>
    <row r="170" spans="2:11" ht="15" customHeight="1">
      <c r="B170" s="212"/>
      <c r="C170" s="189" t="s">
        <v>646</v>
      </c>
      <c r="D170" s="189"/>
      <c r="E170" s="189"/>
      <c r="F170" s="210" t="s">
        <v>597</v>
      </c>
      <c r="G170" s="189"/>
      <c r="H170" s="189" t="s">
        <v>647</v>
      </c>
      <c r="I170" s="189" t="s">
        <v>599</v>
      </c>
      <c r="J170" s="189" t="s">
        <v>648</v>
      </c>
      <c r="K170" s="233"/>
    </row>
    <row r="171" spans="2:11" ht="15" customHeight="1">
      <c r="B171" s="212"/>
      <c r="C171" s="189" t="s">
        <v>545</v>
      </c>
      <c r="D171" s="189"/>
      <c r="E171" s="189"/>
      <c r="F171" s="210" t="s">
        <v>597</v>
      </c>
      <c r="G171" s="189"/>
      <c r="H171" s="189" t="s">
        <v>664</v>
      </c>
      <c r="I171" s="189" t="s">
        <v>599</v>
      </c>
      <c r="J171" s="189" t="s">
        <v>648</v>
      </c>
      <c r="K171" s="233"/>
    </row>
    <row r="172" spans="2:11" ht="15" customHeight="1">
      <c r="B172" s="212"/>
      <c r="C172" s="189" t="s">
        <v>602</v>
      </c>
      <c r="D172" s="189"/>
      <c r="E172" s="189"/>
      <c r="F172" s="210" t="s">
        <v>603</v>
      </c>
      <c r="G172" s="189"/>
      <c r="H172" s="189" t="s">
        <v>664</v>
      </c>
      <c r="I172" s="189" t="s">
        <v>599</v>
      </c>
      <c r="J172" s="189">
        <v>50</v>
      </c>
      <c r="K172" s="233"/>
    </row>
    <row r="173" spans="2:11" ht="15" customHeight="1">
      <c r="B173" s="212"/>
      <c r="C173" s="189" t="s">
        <v>605</v>
      </c>
      <c r="D173" s="189"/>
      <c r="E173" s="189"/>
      <c r="F173" s="210" t="s">
        <v>597</v>
      </c>
      <c r="G173" s="189"/>
      <c r="H173" s="189" t="s">
        <v>664</v>
      </c>
      <c r="I173" s="189" t="s">
        <v>607</v>
      </c>
      <c r="J173" s="189"/>
      <c r="K173" s="233"/>
    </row>
    <row r="174" spans="2:11" ht="15" customHeight="1">
      <c r="B174" s="212"/>
      <c r="C174" s="189" t="s">
        <v>616</v>
      </c>
      <c r="D174" s="189"/>
      <c r="E174" s="189"/>
      <c r="F174" s="210" t="s">
        <v>603</v>
      </c>
      <c r="G174" s="189"/>
      <c r="H174" s="189" t="s">
        <v>664</v>
      </c>
      <c r="I174" s="189" t="s">
        <v>599</v>
      </c>
      <c r="J174" s="189">
        <v>50</v>
      </c>
      <c r="K174" s="233"/>
    </row>
    <row r="175" spans="2:11" ht="15" customHeight="1">
      <c r="B175" s="212"/>
      <c r="C175" s="189" t="s">
        <v>624</v>
      </c>
      <c r="D175" s="189"/>
      <c r="E175" s="189"/>
      <c r="F175" s="210" t="s">
        <v>603</v>
      </c>
      <c r="G175" s="189"/>
      <c r="H175" s="189" t="s">
        <v>664</v>
      </c>
      <c r="I175" s="189" t="s">
        <v>599</v>
      </c>
      <c r="J175" s="189">
        <v>50</v>
      </c>
      <c r="K175" s="233"/>
    </row>
    <row r="176" spans="2:11" ht="15" customHeight="1">
      <c r="B176" s="212"/>
      <c r="C176" s="189" t="s">
        <v>622</v>
      </c>
      <c r="D176" s="189"/>
      <c r="E176" s="189"/>
      <c r="F176" s="210" t="s">
        <v>603</v>
      </c>
      <c r="G176" s="189"/>
      <c r="H176" s="189" t="s">
        <v>664</v>
      </c>
      <c r="I176" s="189" t="s">
        <v>599</v>
      </c>
      <c r="J176" s="189">
        <v>50</v>
      </c>
      <c r="K176" s="233"/>
    </row>
    <row r="177" spans="2:11" ht="15" customHeight="1">
      <c r="B177" s="212"/>
      <c r="C177" s="189" t="s">
        <v>102</v>
      </c>
      <c r="D177" s="189"/>
      <c r="E177" s="189"/>
      <c r="F177" s="210" t="s">
        <v>597</v>
      </c>
      <c r="G177" s="189"/>
      <c r="H177" s="189" t="s">
        <v>665</v>
      </c>
      <c r="I177" s="189" t="s">
        <v>666</v>
      </c>
      <c r="J177" s="189"/>
      <c r="K177" s="233"/>
    </row>
    <row r="178" spans="2:11" ht="15" customHeight="1">
      <c r="B178" s="212"/>
      <c r="C178" s="189" t="s">
        <v>56</v>
      </c>
      <c r="D178" s="189"/>
      <c r="E178" s="189"/>
      <c r="F178" s="210" t="s">
        <v>597</v>
      </c>
      <c r="G178" s="189"/>
      <c r="H178" s="189" t="s">
        <v>667</v>
      </c>
      <c r="I178" s="189" t="s">
        <v>668</v>
      </c>
      <c r="J178" s="189">
        <v>1</v>
      </c>
      <c r="K178" s="233"/>
    </row>
    <row r="179" spans="2:11" ht="15" customHeight="1">
      <c r="B179" s="212"/>
      <c r="C179" s="189" t="s">
        <v>52</v>
      </c>
      <c r="D179" s="189"/>
      <c r="E179" s="189"/>
      <c r="F179" s="210" t="s">
        <v>597</v>
      </c>
      <c r="G179" s="189"/>
      <c r="H179" s="189" t="s">
        <v>669</v>
      </c>
      <c r="I179" s="189" t="s">
        <v>599</v>
      </c>
      <c r="J179" s="189">
        <v>20</v>
      </c>
      <c r="K179" s="233"/>
    </row>
    <row r="180" spans="2:11" ht="15" customHeight="1">
      <c r="B180" s="212"/>
      <c r="C180" s="189" t="s">
        <v>53</v>
      </c>
      <c r="D180" s="189"/>
      <c r="E180" s="189"/>
      <c r="F180" s="210" t="s">
        <v>597</v>
      </c>
      <c r="G180" s="189"/>
      <c r="H180" s="189" t="s">
        <v>670</v>
      </c>
      <c r="I180" s="189" t="s">
        <v>599</v>
      </c>
      <c r="J180" s="189">
        <v>255</v>
      </c>
      <c r="K180" s="233"/>
    </row>
    <row r="181" spans="2:11" ht="15" customHeight="1">
      <c r="B181" s="212"/>
      <c r="C181" s="189" t="s">
        <v>103</v>
      </c>
      <c r="D181" s="189"/>
      <c r="E181" s="189"/>
      <c r="F181" s="210" t="s">
        <v>597</v>
      </c>
      <c r="G181" s="189"/>
      <c r="H181" s="189" t="s">
        <v>561</v>
      </c>
      <c r="I181" s="189" t="s">
        <v>599</v>
      </c>
      <c r="J181" s="189">
        <v>10</v>
      </c>
      <c r="K181" s="233"/>
    </row>
    <row r="182" spans="2:11" ht="15" customHeight="1">
      <c r="B182" s="212"/>
      <c r="C182" s="189" t="s">
        <v>104</v>
      </c>
      <c r="D182" s="189"/>
      <c r="E182" s="189"/>
      <c r="F182" s="210" t="s">
        <v>597</v>
      </c>
      <c r="G182" s="189"/>
      <c r="H182" s="189" t="s">
        <v>671</v>
      </c>
      <c r="I182" s="189" t="s">
        <v>632</v>
      </c>
      <c r="J182" s="189"/>
      <c r="K182" s="233"/>
    </row>
    <row r="183" spans="2:11" ht="15" customHeight="1">
      <c r="B183" s="212"/>
      <c r="C183" s="189" t="s">
        <v>672</v>
      </c>
      <c r="D183" s="189"/>
      <c r="E183" s="189"/>
      <c r="F183" s="210" t="s">
        <v>597</v>
      </c>
      <c r="G183" s="189"/>
      <c r="H183" s="189" t="s">
        <v>673</v>
      </c>
      <c r="I183" s="189" t="s">
        <v>632</v>
      </c>
      <c r="J183" s="189"/>
      <c r="K183" s="233"/>
    </row>
    <row r="184" spans="2:11" ht="15" customHeight="1">
      <c r="B184" s="212"/>
      <c r="C184" s="189" t="s">
        <v>661</v>
      </c>
      <c r="D184" s="189"/>
      <c r="E184" s="189"/>
      <c r="F184" s="210" t="s">
        <v>597</v>
      </c>
      <c r="G184" s="189"/>
      <c r="H184" s="189" t="s">
        <v>674</v>
      </c>
      <c r="I184" s="189" t="s">
        <v>632</v>
      </c>
      <c r="J184" s="189"/>
      <c r="K184" s="233"/>
    </row>
    <row r="185" spans="2:11" ht="15" customHeight="1">
      <c r="B185" s="212"/>
      <c r="C185" s="189" t="s">
        <v>106</v>
      </c>
      <c r="D185" s="189"/>
      <c r="E185" s="189"/>
      <c r="F185" s="210" t="s">
        <v>603</v>
      </c>
      <c r="G185" s="189"/>
      <c r="H185" s="189" t="s">
        <v>675</v>
      </c>
      <c r="I185" s="189" t="s">
        <v>599</v>
      </c>
      <c r="J185" s="189">
        <v>50</v>
      </c>
      <c r="K185" s="233"/>
    </row>
    <row r="186" spans="2:11" ht="15" customHeight="1">
      <c r="B186" s="212"/>
      <c r="C186" s="189" t="s">
        <v>676</v>
      </c>
      <c r="D186" s="189"/>
      <c r="E186" s="189"/>
      <c r="F186" s="210" t="s">
        <v>603</v>
      </c>
      <c r="G186" s="189"/>
      <c r="H186" s="189" t="s">
        <v>677</v>
      </c>
      <c r="I186" s="189" t="s">
        <v>678</v>
      </c>
      <c r="J186" s="189"/>
      <c r="K186" s="233"/>
    </row>
    <row r="187" spans="2:11" ht="15" customHeight="1">
      <c r="B187" s="212"/>
      <c r="C187" s="189" t="s">
        <v>679</v>
      </c>
      <c r="D187" s="189"/>
      <c r="E187" s="189"/>
      <c r="F187" s="210" t="s">
        <v>603</v>
      </c>
      <c r="G187" s="189"/>
      <c r="H187" s="189" t="s">
        <v>680</v>
      </c>
      <c r="I187" s="189" t="s">
        <v>678</v>
      </c>
      <c r="J187" s="189"/>
      <c r="K187" s="233"/>
    </row>
    <row r="188" spans="2:11" ht="15" customHeight="1">
      <c r="B188" s="212"/>
      <c r="C188" s="189" t="s">
        <v>681</v>
      </c>
      <c r="D188" s="189"/>
      <c r="E188" s="189"/>
      <c r="F188" s="210" t="s">
        <v>603</v>
      </c>
      <c r="G188" s="189"/>
      <c r="H188" s="189" t="s">
        <v>682</v>
      </c>
      <c r="I188" s="189" t="s">
        <v>678</v>
      </c>
      <c r="J188" s="189"/>
      <c r="K188" s="233"/>
    </row>
    <row r="189" spans="2:11" ht="15" customHeight="1">
      <c r="B189" s="212"/>
      <c r="C189" s="246" t="s">
        <v>683</v>
      </c>
      <c r="D189" s="189"/>
      <c r="E189" s="189"/>
      <c r="F189" s="210" t="s">
        <v>603</v>
      </c>
      <c r="G189" s="189"/>
      <c r="H189" s="189" t="s">
        <v>684</v>
      </c>
      <c r="I189" s="189" t="s">
        <v>685</v>
      </c>
      <c r="J189" s="247" t="s">
        <v>686</v>
      </c>
      <c r="K189" s="233"/>
    </row>
    <row r="190" spans="2:11" ht="15" customHeight="1">
      <c r="B190" s="212"/>
      <c r="C190" s="246" t="s">
        <v>41</v>
      </c>
      <c r="D190" s="189"/>
      <c r="E190" s="189"/>
      <c r="F190" s="210" t="s">
        <v>597</v>
      </c>
      <c r="G190" s="189"/>
      <c r="H190" s="186" t="s">
        <v>687</v>
      </c>
      <c r="I190" s="189" t="s">
        <v>688</v>
      </c>
      <c r="J190" s="189"/>
      <c r="K190" s="233"/>
    </row>
    <row r="191" spans="2:11" ht="15" customHeight="1">
      <c r="B191" s="212"/>
      <c r="C191" s="246" t="s">
        <v>689</v>
      </c>
      <c r="D191" s="189"/>
      <c r="E191" s="189"/>
      <c r="F191" s="210" t="s">
        <v>597</v>
      </c>
      <c r="G191" s="189"/>
      <c r="H191" s="189" t="s">
        <v>690</v>
      </c>
      <c r="I191" s="189" t="s">
        <v>632</v>
      </c>
      <c r="J191" s="189"/>
      <c r="K191" s="233"/>
    </row>
    <row r="192" spans="2:11" ht="15" customHeight="1">
      <c r="B192" s="212"/>
      <c r="C192" s="246" t="s">
        <v>691</v>
      </c>
      <c r="D192" s="189"/>
      <c r="E192" s="189"/>
      <c r="F192" s="210" t="s">
        <v>597</v>
      </c>
      <c r="G192" s="189"/>
      <c r="H192" s="189" t="s">
        <v>692</v>
      </c>
      <c r="I192" s="189" t="s">
        <v>632</v>
      </c>
      <c r="J192" s="189"/>
      <c r="K192" s="233"/>
    </row>
    <row r="193" spans="2:11" ht="15" customHeight="1">
      <c r="B193" s="212"/>
      <c r="C193" s="246" t="s">
        <v>693</v>
      </c>
      <c r="D193" s="189"/>
      <c r="E193" s="189"/>
      <c r="F193" s="210" t="s">
        <v>603</v>
      </c>
      <c r="G193" s="189"/>
      <c r="H193" s="189" t="s">
        <v>694</v>
      </c>
      <c r="I193" s="189" t="s">
        <v>632</v>
      </c>
      <c r="J193" s="189"/>
      <c r="K193" s="233"/>
    </row>
    <row r="194" spans="2:11" ht="15" customHeight="1">
      <c r="B194" s="239"/>
      <c r="C194" s="248"/>
      <c r="D194" s="219"/>
      <c r="E194" s="219"/>
      <c r="F194" s="219"/>
      <c r="G194" s="219"/>
      <c r="H194" s="219"/>
      <c r="I194" s="219"/>
      <c r="J194" s="219"/>
      <c r="K194" s="240"/>
    </row>
    <row r="195" spans="2:11" ht="18.75" customHeight="1">
      <c r="B195" s="221"/>
      <c r="C195" s="231"/>
      <c r="D195" s="231"/>
      <c r="E195" s="231"/>
      <c r="F195" s="241"/>
      <c r="G195" s="231"/>
      <c r="H195" s="231"/>
      <c r="I195" s="231"/>
      <c r="J195" s="231"/>
      <c r="K195" s="221"/>
    </row>
    <row r="196" spans="2:11" ht="18.75" customHeight="1">
      <c r="B196" s="221"/>
      <c r="C196" s="231"/>
      <c r="D196" s="231"/>
      <c r="E196" s="231"/>
      <c r="F196" s="241"/>
      <c r="G196" s="231"/>
      <c r="H196" s="231"/>
      <c r="I196" s="231"/>
      <c r="J196" s="231"/>
      <c r="K196" s="221"/>
    </row>
    <row r="197" spans="2:11" ht="18.75" customHeight="1"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</row>
    <row r="198" spans="2:11" ht="13.5">
      <c r="B198" s="178"/>
      <c r="C198" s="179"/>
      <c r="D198" s="179"/>
      <c r="E198" s="179"/>
      <c r="F198" s="179"/>
      <c r="G198" s="179"/>
      <c r="H198" s="179"/>
      <c r="I198" s="179"/>
      <c r="J198" s="179"/>
      <c r="K198" s="180"/>
    </row>
    <row r="199" spans="2:11" ht="21">
      <c r="B199" s="181"/>
      <c r="C199" s="298" t="s">
        <v>695</v>
      </c>
      <c r="D199" s="298"/>
      <c r="E199" s="298"/>
      <c r="F199" s="298"/>
      <c r="G199" s="298"/>
      <c r="H199" s="298"/>
      <c r="I199" s="298"/>
      <c r="J199" s="298"/>
      <c r="K199" s="182"/>
    </row>
    <row r="200" spans="2:11" ht="25.5" customHeight="1">
      <c r="B200" s="181"/>
      <c r="C200" s="249" t="s">
        <v>696</v>
      </c>
      <c r="D200" s="249"/>
      <c r="E200" s="249"/>
      <c r="F200" s="249" t="s">
        <v>697</v>
      </c>
      <c r="G200" s="250"/>
      <c r="H200" s="299" t="s">
        <v>698</v>
      </c>
      <c r="I200" s="299"/>
      <c r="J200" s="299"/>
      <c r="K200" s="182"/>
    </row>
    <row r="201" spans="2:11" ht="5.25" customHeight="1">
      <c r="B201" s="212"/>
      <c r="C201" s="207"/>
      <c r="D201" s="207"/>
      <c r="E201" s="207"/>
      <c r="F201" s="207"/>
      <c r="G201" s="231"/>
      <c r="H201" s="207"/>
      <c r="I201" s="207"/>
      <c r="J201" s="207"/>
      <c r="K201" s="233"/>
    </row>
    <row r="202" spans="2:11" ht="15" customHeight="1">
      <c r="B202" s="212"/>
      <c r="C202" s="189" t="s">
        <v>688</v>
      </c>
      <c r="D202" s="189"/>
      <c r="E202" s="189"/>
      <c r="F202" s="210" t="s">
        <v>42</v>
      </c>
      <c r="G202" s="189"/>
      <c r="H202" s="300" t="s">
        <v>699</v>
      </c>
      <c r="I202" s="300"/>
      <c r="J202" s="300"/>
      <c r="K202" s="233"/>
    </row>
    <row r="203" spans="2:11" ht="15" customHeight="1">
      <c r="B203" s="212"/>
      <c r="C203" s="189"/>
      <c r="D203" s="189"/>
      <c r="E203" s="189"/>
      <c r="F203" s="210" t="s">
        <v>43</v>
      </c>
      <c r="G203" s="189"/>
      <c r="H203" s="300" t="s">
        <v>700</v>
      </c>
      <c r="I203" s="300"/>
      <c r="J203" s="300"/>
      <c r="K203" s="233"/>
    </row>
    <row r="204" spans="2:11" ht="15" customHeight="1">
      <c r="B204" s="212"/>
      <c r="C204" s="189"/>
      <c r="D204" s="189"/>
      <c r="E204" s="189"/>
      <c r="F204" s="210" t="s">
        <v>46</v>
      </c>
      <c r="G204" s="189"/>
      <c r="H204" s="300" t="s">
        <v>701</v>
      </c>
      <c r="I204" s="300"/>
      <c r="J204" s="300"/>
      <c r="K204" s="233"/>
    </row>
    <row r="205" spans="2:11" ht="15" customHeight="1">
      <c r="B205" s="212"/>
      <c r="C205" s="189"/>
      <c r="D205" s="189"/>
      <c r="E205" s="189"/>
      <c r="F205" s="210" t="s">
        <v>44</v>
      </c>
      <c r="G205" s="189"/>
      <c r="H205" s="300" t="s">
        <v>702</v>
      </c>
      <c r="I205" s="300"/>
      <c r="J205" s="300"/>
      <c r="K205" s="233"/>
    </row>
    <row r="206" spans="2:11" ht="15" customHeight="1">
      <c r="B206" s="212"/>
      <c r="C206" s="189"/>
      <c r="D206" s="189"/>
      <c r="E206" s="189"/>
      <c r="F206" s="210" t="s">
        <v>45</v>
      </c>
      <c r="G206" s="189"/>
      <c r="H206" s="300" t="s">
        <v>703</v>
      </c>
      <c r="I206" s="300"/>
      <c r="J206" s="300"/>
      <c r="K206" s="233"/>
    </row>
    <row r="207" spans="2:11" ht="15" customHeight="1">
      <c r="B207" s="212"/>
      <c r="C207" s="189"/>
      <c r="D207" s="189"/>
      <c r="E207" s="189"/>
      <c r="F207" s="210"/>
      <c r="G207" s="189"/>
      <c r="H207" s="189"/>
      <c r="I207" s="189"/>
      <c r="J207" s="189"/>
      <c r="K207" s="233"/>
    </row>
    <row r="208" spans="2:11" ht="15" customHeight="1">
      <c r="B208" s="212"/>
      <c r="C208" s="189" t="s">
        <v>644</v>
      </c>
      <c r="D208" s="189"/>
      <c r="E208" s="189"/>
      <c r="F208" s="210" t="s">
        <v>78</v>
      </c>
      <c r="G208" s="189"/>
      <c r="H208" s="300" t="s">
        <v>704</v>
      </c>
      <c r="I208" s="300"/>
      <c r="J208" s="300"/>
      <c r="K208" s="233"/>
    </row>
    <row r="209" spans="2:11" ht="15" customHeight="1">
      <c r="B209" s="212"/>
      <c r="C209" s="189"/>
      <c r="D209" s="189"/>
      <c r="E209" s="189"/>
      <c r="F209" s="210" t="s">
        <v>540</v>
      </c>
      <c r="G209" s="189"/>
      <c r="H209" s="300" t="s">
        <v>541</v>
      </c>
      <c r="I209" s="300"/>
      <c r="J209" s="300"/>
      <c r="K209" s="233"/>
    </row>
    <row r="210" spans="2:11" ht="15" customHeight="1">
      <c r="B210" s="212"/>
      <c r="C210" s="189"/>
      <c r="D210" s="189"/>
      <c r="E210" s="189"/>
      <c r="F210" s="210" t="s">
        <v>538</v>
      </c>
      <c r="G210" s="189"/>
      <c r="H210" s="300" t="s">
        <v>705</v>
      </c>
      <c r="I210" s="300"/>
      <c r="J210" s="300"/>
      <c r="K210" s="233"/>
    </row>
    <row r="211" spans="2:11" ht="15" customHeight="1">
      <c r="B211" s="251"/>
      <c r="C211" s="189"/>
      <c r="D211" s="189"/>
      <c r="E211" s="189"/>
      <c r="F211" s="210" t="s">
        <v>542</v>
      </c>
      <c r="G211" s="246"/>
      <c r="H211" s="301" t="s">
        <v>83</v>
      </c>
      <c r="I211" s="301"/>
      <c r="J211" s="301"/>
      <c r="K211" s="252"/>
    </row>
    <row r="212" spans="2:11" ht="15" customHeight="1">
      <c r="B212" s="251"/>
      <c r="C212" s="189"/>
      <c r="D212" s="189"/>
      <c r="E212" s="189"/>
      <c r="F212" s="210" t="s">
        <v>543</v>
      </c>
      <c r="G212" s="246"/>
      <c r="H212" s="301" t="s">
        <v>706</v>
      </c>
      <c r="I212" s="301"/>
      <c r="J212" s="301"/>
      <c r="K212" s="252"/>
    </row>
    <row r="213" spans="2:11" ht="15" customHeight="1">
      <c r="B213" s="251"/>
      <c r="C213" s="189"/>
      <c r="D213" s="189"/>
      <c r="E213" s="189"/>
      <c r="F213" s="210"/>
      <c r="G213" s="246"/>
      <c r="H213" s="237"/>
      <c r="I213" s="237"/>
      <c r="J213" s="237"/>
      <c r="K213" s="252"/>
    </row>
    <row r="214" spans="2:11" ht="15" customHeight="1">
      <c r="B214" s="251"/>
      <c r="C214" s="189" t="s">
        <v>668</v>
      </c>
      <c r="D214" s="189"/>
      <c r="E214" s="189"/>
      <c r="F214" s="210">
        <v>1</v>
      </c>
      <c r="G214" s="246"/>
      <c r="H214" s="301" t="s">
        <v>707</v>
      </c>
      <c r="I214" s="301"/>
      <c r="J214" s="301"/>
      <c r="K214" s="252"/>
    </row>
    <row r="215" spans="2:11" ht="15" customHeight="1">
      <c r="B215" s="251"/>
      <c r="C215" s="189"/>
      <c r="D215" s="189"/>
      <c r="E215" s="189"/>
      <c r="F215" s="210">
        <v>2</v>
      </c>
      <c r="G215" s="246"/>
      <c r="H215" s="301" t="s">
        <v>708</v>
      </c>
      <c r="I215" s="301"/>
      <c r="J215" s="301"/>
      <c r="K215" s="252"/>
    </row>
    <row r="216" spans="2:11" ht="15" customHeight="1">
      <c r="B216" s="251"/>
      <c r="C216" s="189"/>
      <c r="D216" s="189"/>
      <c r="E216" s="189"/>
      <c r="F216" s="210">
        <v>3</v>
      </c>
      <c r="G216" s="246"/>
      <c r="H216" s="301" t="s">
        <v>709</v>
      </c>
      <c r="I216" s="301"/>
      <c r="J216" s="301"/>
      <c r="K216" s="252"/>
    </row>
    <row r="217" spans="2:11" ht="15" customHeight="1">
      <c r="B217" s="251"/>
      <c r="C217" s="189"/>
      <c r="D217" s="189"/>
      <c r="E217" s="189"/>
      <c r="F217" s="210">
        <v>4</v>
      </c>
      <c r="G217" s="246"/>
      <c r="H217" s="301" t="s">
        <v>710</v>
      </c>
      <c r="I217" s="301"/>
      <c r="J217" s="301"/>
      <c r="K217" s="252"/>
    </row>
    <row r="218" spans="2:11" ht="12.75" customHeight="1">
      <c r="B218" s="253"/>
      <c r="C218" s="254"/>
      <c r="D218" s="254"/>
      <c r="E218" s="254"/>
      <c r="F218" s="254"/>
      <c r="G218" s="254"/>
      <c r="H218" s="254"/>
      <c r="I218" s="254"/>
      <c r="J218" s="254"/>
      <c r="K218" s="25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Rubešová Jarmila</cp:lastModifiedBy>
  <dcterms:created xsi:type="dcterms:W3CDTF">2021-05-19T18:12:31Z</dcterms:created>
  <dcterms:modified xsi:type="dcterms:W3CDTF">2022-08-08T11:06:40Z</dcterms:modified>
  <cp:category/>
  <cp:version/>
  <cp:contentType/>
  <cp:contentStatus/>
</cp:coreProperties>
</file>