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nadotace.sharepoint.com/sites/nejdek/Sdilene dokumenty/IROP ZŠ Karlovarská/VŘ Stavba/1 ZD/"/>
    </mc:Choice>
  </mc:AlternateContent>
  <xr:revisionPtr revIDLastSave="0" documentId="11_7339E385F06C4B3DFD186B37A2785E5638D76467" xr6:coauthVersionLast="47" xr6:coauthVersionMax="47" xr10:uidLastSave="{00000000-0000-0000-0000-000000000000}"/>
  <bookViews>
    <workbookView xWindow="-110" yWindow="-110" windowWidth="19420" windowHeight="9800" xr2:uid="{00000000-000D-0000-FFFF-FFFF00000000}"/>
  </bookViews>
  <sheets>
    <sheet name="Rekapitulace stavby" sheetId="1" r:id="rId1"/>
    <sheet name="S - Stavba" sheetId="2" r:id="rId2"/>
    <sheet name="2 - Elektro" sheetId="3" r:id="rId3"/>
  </sheets>
  <definedNames>
    <definedName name="_xlnm._FilterDatabase" localSheetId="2" hidden="1">'2 - Elektro'!$C$156:$K$736</definedName>
    <definedName name="_xlnm._FilterDatabase" localSheetId="1" hidden="1">'S - Stavba'!$C$202:$K$1390</definedName>
    <definedName name="_xlnm.Print_Titles" localSheetId="2">'2 - Elektro'!$156:$156</definedName>
    <definedName name="_xlnm.Print_Titles" localSheetId="0">'Rekapitulace stavby'!$92:$92</definedName>
    <definedName name="_xlnm.Print_Titles" localSheetId="1">'S - Stavba'!$202:$202</definedName>
    <definedName name="_xlnm.Print_Area" localSheetId="2">'2 - Elektro'!$C$4:$J$76,'2 - Elektro'!$C$82:$J$138,'2 - Elektro'!$C$144:$J$736</definedName>
    <definedName name="_xlnm.Print_Area" localSheetId="0">'Rekapitulace stavby'!$D$4:$AO$76,'Rekapitulace stavby'!$C$82:$AQ$97</definedName>
    <definedName name="_xlnm.Print_Area" localSheetId="1">'S - Stavba'!$C$4:$J$76,'S - Stavba'!$C$82:$J$184,'S - Stavba'!$C$190:$J$1390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6" i="3"/>
  <c r="AY96" i="1"/>
  <c r="J35" i="3"/>
  <c r="AX96" i="1"/>
  <c r="BI735" i="3"/>
  <c r="BH735" i="3"/>
  <c r="BG735" i="3"/>
  <c r="BF735" i="3"/>
  <c r="T735" i="3"/>
  <c r="T734" i="3"/>
  <c r="R735" i="3"/>
  <c r="R734" i="3"/>
  <c r="P735" i="3"/>
  <c r="P734" i="3"/>
  <c r="BI732" i="3"/>
  <c r="BH732" i="3"/>
  <c r="BG732" i="3"/>
  <c r="BF732" i="3"/>
  <c r="T732" i="3"/>
  <c r="R732" i="3"/>
  <c r="P732" i="3"/>
  <c r="BI730" i="3"/>
  <c r="BH730" i="3"/>
  <c r="BG730" i="3"/>
  <c r="BF730" i="3"/>
  <c r="T730" i="3"/>
  <c r="R730" i="3"/>
  <c r="P730" i="3"/>
  <c r="BI728" i="3"/>
  <c r="BH728" i="3"/>
  <c r="BG728" i="3"/>
  <c r="BF728" i="3"/>
  <c r="T728" i="3"/>
  <c r="R728" i="3"/>
  <c r="P728" i="3"/>
  <c r="BI726" i="3"/>
  <c r="BH726" i="3"/>
  <c r="BG726" i="3"/>
  <c r="BF726" i="3"/>
  <c r="T726" i="3"/>
  <c r="R726" i="3"/>
  <c r="P726" i="3"/>
  <c r="BI724" i="3"/>
  <c r="BH724" i="3"/>
  <c r="BG724" i="3"/>
  <c r="BF724" i="3"/>
  <c r="T724" i="3"/>
  <c r="R724" i="3"/>
  <c r="P724" i="3"/>
  <c r="BI722" i="3"/>
  <c r="BH722" i="3"/>
  <c r="BG722" i="3"/>
  <c r="BF722" i="3"/>
  <c r="T722" i="3"/>
  <c r="R722" i="3"/>
  <c r="P722" i="3"/>
  <c r="BI720" i="3"/>
  <c r="BH720" i="3"/>
  <c r="BG720" i="3"/>
  <c r="BF720" i="3"/>
  <c r="T720" i="3"/>
  <c r="R720" i="3"/>
  <c r="P720" i="3"/>
  <c r="BI718" i="3"/>
  <c r="BH718" i="3"/>
  <c r="BG718" i="3"/>
  <c r="BF718" i="3"/>
  <c r="T718" i="3"/>
  <c r="R718" i="3"/>
  <c r="P718" i="3"/>
  <c r="BI716" i="3"/>
  <c r="BH716" i="3"/>
  <c r="BG716" i="3"/>
  <c r="BF716" i="3"/>
  <c r="T716" i="3"/>
  <c r="R716" i="3"/>
  <c r="P716" i="3"/>
  <c r="BI713" i="3"/>
  <c r="BH713" i="3"/>
  <c r="BG713" i="3"/>
  <c r="BF713" i="3"/>
  <c r="T713" i="3"/>
  <c r="R713" i="3"/>
  <c r="P713" i="3"/>
  <c r="BI711" i="3"/>
  <c r="BH711" i="3"/>
  <c r="BG711" i="3"/>
  <c r="BF711" i="3"/>
  <c r="T711" i="3"/>
  <c r="R711" i="3"/>
  <c r="P711" i="3"/>
  <c r="BI709" i="3"/>
  <c r="BH709" i="3"/>
  <c r="BG709" i="3"/>
  <c r="BF709" i="3"/>
  <c r="T709" i="3"/>
  <c r="R709" i="3"/>
  <c r="P709" i="3"/>
  <c r="BI706" i="3"/>
  <c r="BH706" i="3"/>
  <c r="BG706" i="3"/>
  <c r="BF706" i="3"/>
  <c r="T706" i="3"/>
  <c r="R706" i="3"/>
  <c r="P706" i="3"/>
  <c r="BI704" i="3"/>
  <c r="BH704" i="3"/>
  <c r="BG704" i="3"/>
  <c r="BF704" i="3"/>
  <c r="T704" i="3"/>
  <c r="R704" i="3"/>
  <c r="P704" i="3"/>
  <c r="BI702" i="3"/>
  <c r="BH702" i="3"/>
  <c r="BG702" i="3"/>
  <c r="BF702" i="3"/>
  <c r="T702" i="3"/>
  <c r="R702" i="3"/>
  <c r="P702" i="3"/>
  <c r="BI700" i="3"/>
  <c r="BH700" i="3"/>
  <c r="BG700" i="3"/>
  <c r="BF700" i="3"/>
  <c r="T700" i="3"/>
  <c r="R700" i="3"/>
  <c r="P700" i="3"/>
  <c r="BI698" i="3"/>
  <c r="BH698" i="3"/>
  <c r="BG698" i="3"/>
  <c r="BF698" i="3"/>
  <c r="T698" i="3"/>
  <c r="R698" i="3"/>
  <c r="P698" i="3"/>
  <c r="BI694" i="3"/>
  <c r="BH694" i="3"/>
  <c r="BG694" i="3"/>
  <c r="BF694" i="3"/>
  <c r="T694" i="3"/>
  <c r="R694" i="3"/>
  <c r="P694" i="3"/>
  <c r="BI692" i="3"/>
  <c r="BH692" i="3"/>
  <c r="BG692" i="3"/>
  <c r="BF692" i="3"/>
  <c r="T692" i="3"/>
  <c r="R692" i="3"/>
  <c r="P692" i="3"/>
  <c r="BI689" i="3"/>
  <c r="BH689" i="3"/>
  <c r="BG689" i="3"/>
  <c r="BF689" i="3"/>
  <c r="T689" i="3"/>
  <c r="R689" i="3"/>
  <c r="P689" i="3"/>
  <c r="BI687" i="3"/>
  <c r="BH687" i="3"/>
  <c r="BG687" i="3"/>
  <c r="BF687" i="3"/>
  <c r="T687" i="3"/>
  <c r="R687" i="3"/>
  <c r="P687" i="3"/>
  <c r="BI685" i="3"/>
  <c r="BH685" i="3"/>
  <c r="BG685" i="3"/>
  <c r="BF685" i="3"/>
  <c r="T685" i="3"/>
  <c r="R685" i="3"/>
  <c r="P685" i="3"/>
  <c r="BI683" i="3"/>
  <c r="BH683" i="3"/>
  <c r="BG683" i="3"/>
  <c r="BF683" i="3"/>
  <c r="T683" i="3"/>
  <c r="R683" i="3"/>
  <c r="P683" i="3"/>
  <c r="BI681" i="3"/>
  <c r="BH681" i="3"/>
  <c r="BG681" i="3"/>
  <c r="BF681" i="3"/>
  <c r="T681" i="3"/>
  <c r="R681" i="3"/>
  <c r="P681" i="3"/>
  <c r="BI679" i="3"/>
  <c r="BH679" i="3"/>
  <c r="BG679" i="3"/>
  <c r="BF679" i="3"/>
  <c r="T679" i="3"/>
  <c r="R679" i="3"/>
  <c r="P679" i="3"/>
  <c r="BI677" i="3"/>
  <c r="BH677" i="3"/>
  <c r="BG677" i="3"/>
  <c r="BF677" i="3"/>
  <c r="T677" i="3"/>
  <c r="R677" i="3"/>
  <c r="P677" i="3"/>
  <c r="BI675" i="3"/>
  <c r="BH675" i="3"/>
  <c r="BG675" i="3"/>
  <c r="BF675" i="3"/>
  <c r="T675" i="3"/>
  <c r="R675" i="3"/>
  <c r="P675" i="3"/>
  <c r="BI673" i="3"/>
  <c r="BH673" i="3"/>
  <c r="BG673" i="3"/>
  <c r="BF673" i="3"/>
  <c r="T673" i="3"/>
  <c r="R673" i="3"/>
  <c r="P673" i="3"/>
  <c r="BI670" i="3"/>
  <c r="BH670" i="3"/>
  <c r="BG670" i="3"/>
  <c r="BF670" i="3"/>
  <c r="T670" i="3"/>
  <c r="R670" i="3"/>
  <c r="P670" i="3"/>
  <c r="BI668" i="3"/>
  <c r="BH668" i="3"/>
  <c r="BG668" i="3"/>
  <c r="BF668" i="3"/>
  <c r="T668" i="3"/>
  <c r="R668" i="3"/>
  <c r="P668" i="3"/>
  <c r="BI666" i="3"/>
  <c r="BH666" i="3"/>
  <c r="BG666" i="3"/>
  <c r="BF666" i="3"/>
  <c r="T666" i="3"/>
  <c r="R666" i="3"/>
  <c r="P666" i="3"/>
  <c r="BI664" i="3"/>
  <c r="BH664" i="3"/>
  <c r="BG664" i="3"/>
  <c r="BF664" i="3"/>
  <c r="T664" i="3"/>
  <c r="R664" i="3"/>
  <c r="P664" i="3"/>
  <c r="BI661" i="3"/>
  <c r="BH661" i="3"/>
  <c r="BG661" i="3"/>
  <c r="BF661" i="3"/>
  <c r="T661" i="3"/>
  <c r="T660" i="3"/>
  <c r="R661" i="3"/>
  <c r="R660" i="3"/>
  <c r="P661" i="3"/>
  <c r="P660" i="3"/>
  <c r="BI658" i="3"/>
  <c r="BH658" i="3"/>
  <c r="BG658" i="3"/>
  <c r="BF658" i="3"/>
  <c r="T658" i="3"/>
  <c r="R658" i="3"/>
  <c r="P658" i="3"/>
  <c r="BI656" i="3"/>
  <c r="BH656" i="3"/>
  <c r="BG656" i="3"/>
  <c r="BF656" i="3"/>
  <c r="T656" i="3"/>
  <c r="R656" i="3"/>
  <c r="P656" i="3"/>
  <c r="BI654" i="3"/>
  <c r="BH654" i="3"/>
  <c r="BG654" i="3"/>
  <c r="BF654" i="3"/>
  <c r="T654" i="3"/>
  <c r="R654" i="3"/>
  <c r="P654" i="3"/>
  <c r="BI652" i="3"/>
  <c r="BH652" i="3"/>
  <c r="BG652" i="3"/>
  <c r="BF652" i="3"/>
  <c r="T652" i="3"/>
  <c r="R652" i="3"/>
  <c r="P652" i="3"/>
  <c r="BI650" i="3"/>
  <c r="BH650" i="3"/>
  <c r="BG650" i="3"/>
  <c r="BF650" i="3"/>
  <c r="T650" i="3"/>
  <c r="R650" i="3"/>
  <c r="P650" i="3"/>
  <c r="BI648" i="3"/>
  <c r="BH648" i="3"/>
  <c r="BG648" i="3"/>
  <c r="BF648" i="3"/>
  <c r="T648" i="3"/>
  <c r="R648" i="3"/>
  <c r="P648" i="3"/>
  <c r="BI646" i="3"/>
  <c r="BH646" i="3"/>
  <c r="BG646" i="3"/>
  <c r="BF646" i="3"/>
  <c r="T646" i="3"/>
  <c r="R646" i="3"/>
  <c r="P646" i="3"/>
  <c r="BI644" i="3"/>
  <c r="BH644" i="3"/>
  <c r="BG644" i="3"/>
  <c r="BF644" i="3"/>
  <c r="T644" i="3"/>
  <c r="R644" i="3"/>
  <c r="P644" i="3"/>
  <c r="BI640" i="3"/>
  <c r="BH640" i="3"/>
  <c r="BG640" i="3"/>
  <c r="BF640" i="3"/>
  <c r="T640" i="3"/>
  <c r="R640" i="3"/>
  <c r="P640" i="3"/>
  <c r="BI638" i="3"/>
  <c r="BH638" i="3"/>
  <c r="BG638" i="3"/>
  <c r="BF638" i="3"/>
  <c r="T638" i="3"/>
  <c r="R638" i="3"/>
  <c r="P638" i="3"/>
  <c r="BI636" i="3"/>
  <c r="BH636" i="3"/>
  <c r="BG636" i="3"/>
  <c r="BF636" i="3"/>
  <c r="T636" i="3"/>
  <c r="R636" i="3"/>
  <c r="P636" i="3"/>
  <c r="BI634" i="3"/>
  <c r="BH634" i="3"/>
  <c r="BG634" i="3"/>
  <c r="BF634" i="3"/>
  <c r="T634" i="3"/>
  <c r="R634" i="3"/>
  <c r="P634" i="3"/>
  <c r="BI632" i="3"/>
  <c r="BH632" i="3"/>
  <c r="BG632" i="3"/>
  <c r="BF632" i="3"/>
  <c r="T632" i="3"/>
  <c r="R632" i="3"/>
  <c r="P632" i="3"/>
  <c r="BI629" i="3"/>
  <c r="BH629" i="3"/>
  <c r="BG629" i="3"/>
  <c r="BF629" i="3"/>
  <c r="T629" i="3"/>
  <c r="R629" i="3"/>
  <c r="P629" i="3"/>
  <c r="BI627" i="3"/>
  <c r="BH627" i="3"/>
  <c r="BG627" i="3"/>
  <c r="BF627" i="3"/>
  <c r="T627" i="3"/>
  <c r="R627" i="3"/>
  <c r="P627" i="3"/>
  <c r="BI625" i="3"/>
  <c r="BH625" i="3"/>
  <c r="BG625" i="3"/>
  <c r="BF625" i="3"/>
  <c r="T625" i="3"/>
  <c r="R625" i="3"/>
  <c r="P625" i="3"/>
  <c r="BI623" i="3"/>
  <c r="BH623" i="3"/>
  <c r="BG623" i="3"/>
  <c r="BF623" i="3"/>
  <c r="T623" i="3"/>
  <c r="R623" i="3"/>
  <c r="P623" i="3"/>
  <c r="BI621" i="3"/>
  <c r="BH621" i="3"/>
  <c r="BG621" i="3"/>
  <c r="BF621" i="3"/>
  <c r="T621" i="3"/>
  <c r="R621" i="3"/>
  <c r="P621" i="3"/>
  <c r="BI619" i="3"/>
  <c r="BH619" i="3"/>
  <c r="BG619" i="3"/>
  <c r="BF619" i="3"/>
  <c r="T619" i="3"/>
  <c r="R619" i="3"/>
  <c r="P619" i="3"/>
  <c r="BI617" i="3"/>
  <c r="BH617" i="3"/>
  <c r="BG617" i="3"/>
  <c r="BF617" i="3"/>
  <c r="T617" i="3"/>
  <c r="R617" i="3"/>
  <c r="P617" i="3"/>
  <c r="BI615" i="3"/>
  <c r="BH615" i="3"/>
  <c r="BG615" i="3"/>
  <c r="BF615" i="3"/>
  <c r="T615" i="3"/>
  <c r="R615" i="3"/>
  <c r="P615" i="3"/>
  <c r="BI613" i="3"/>
  <c r="BH613" i="3"/>
  <c r="BG613" i="3"/>
  <c r="BF613" i="3"/>
  <c r="T613" i="3"/>
  <c r="R613" i="3"/>
  <c r="P613" i="3"/>
  <c r="BI611" i="3"/>
  <c r="BH611" i="3"/>
  <c r="BG611" i="3"/>
  <c r="BF611" i="3"/>
  <c r="T611" i="3"/>
  <c r="R611" i="3"/>
  <c r="P611" i="3"/>
  <c r="BI609" i="3"/>
  <c r="BH609" i="3"/>
  <c r="BG609" i="3"/>
  <c r="BF609" i="3"/>
  <c r="T609" i="3"/>
  <c r="R609" i="3"/>
  <c r="P609" i="3"/>
  <c r="BI607" i="3"/>
  <c r="BH607" i="3"/>
  <c r="BG607" i="3"/>
  <c r="BF607" i="3"/>
  <c r="T607" i="3"/>
  <c r="R607" i="3"/>
  <c r="P607" i="3"/>
  <c r="BI605" i="3"/>
  <c r="BH605" i="3"/>
  <c r="BG605" i="3"/>
  <c r="BF605" i="3"/>
  <c r="T605" i="3"/>
  <c r="R605" i="3"/>
  <c r="P605" i="3"/>
  <c r="BI603" i="3"/>
  <c r="BH603" i="3"/>
  <c r="BG603" i="3"/>
  <c r="BF603" i="3"/>
  <c r="T603" i="3"/>
  <c r="R603" i="3"/>
  <c r="P603" i="3"/>
  <c r="BI601" i="3"/>
  <c r="BH601" i="3"/>
  <c r="BG601" i="3"/>
  <c r="BF601" i="3"/>
  <c r="T601" i="3"/>
  <c r="R601" i="3"/>
  <c r="P601" i="3"/>
  <c r="BI599" i="3"/>
  <c r="BH599" i="3"/>
  <c r="BG599" i="3"/>
  <c r="BF599" i="3"/>
  <c r="T599" i="3"/>
  <c r="R599" i="3"/>
  <c r="P599" i="3"/>
  <c r="BI597" i="3"/>
  <c r="BH597" i="3"/>
  <c r="BG597" i="3"/>
  <c r="BF597" i="3"/>
  <c r="T597" i="3"/>
  <c r="R597" i="3"/>
  <c r="P597" i="3"/>
  <c r="BI594" i="3"/>
  <c r="BH594" i="3"/>
  <c r="BG594" i="3"/>
  <c r="BF594" i="3"/>
  <c r="T594" i="3"/>
  <c r="R594" i="3"/>
  <c r="P594" i="3"/>
  <c r="BI592" i="3"/>
  <c r="BH592" i="3"/>
  <c r="BG592" i="3"/>
  <c r="BF592" i="3"/>
  <c r="T592" i="3"/>
  <c r="R592" i="3"/>
  <c r="P592" i="3"/>
  <c r="BI590" i="3"/>
  <c r="BH590" i="3"/>
  <c r="BG590" i="3"/>
  <c r="BF590" i="3"/>
  <c r="T590" i="3"/>
  <c r="R590" i="3"/>
  <c r="P590" i="3"/>
  <c r="BI588" i="3"/>
  <c r="BH588" i="3"/>
  <c r="BG588" i="3"/>
  <c r="BF588" i="3"/>
  <c r="T588" i="3"/>
  <c r="R588" i="3"/>
  <c r="P588" i="3"/>
  <c r="BI586" i="3"/>
  <c r="BH586" i="3"/>
  <c r="BG586" i="3"/>
  <c r="BF586" i="3"/>
  <c r="T586" i="3"/>
  <c r="R586" i="3"/>
  <c r="P586" i="3"/>
  <c r="BI584" i="3"/>
  <c r="BH584" i="3"/>
  <c r="BG584" i="3"/>
  <c r="BF584" i="3"/>
  <c r="T584" i="3"/>
  <c r="R584" i="3"/>
  <c r="P584" i="3"/>
  <c r="BI581" i="3"/>
  <c r="BH581" i="3"/>
  <c r="BG581" i="3"/>
  <c r="BF581" i="3"/>
  <c r="T581" i="3"/>
  <c r="R581" i="3"/>
  <c r="P581" i="3"/>
  <c r="BI579" i="3"/>
  <c r="BH579" i="3"/>
  <c r="BG579" i="3"/>
  <c r="BF579" i="3"/>
  <c r="T579" i="3"/>
  <c r="R579" i="3"/>
  <c r="P579" i="3"/>
  <c r="BI577" i="3"/>
  <c r="BH577" i="3"/>
  <c r="BG577" i="3"/>
  <c r="BF577" i="3"/>
  <c r="T577" i="3"/>
  <c r="R577" i="3"/>
  <c r="P577" i="3"/>
  <c r="BI575" i="3"/>
  <c r="BH575" i="3"/>
  <c r="BG575" i="3"/>
  <c r="BF575" i="3"/>
  <c r="T575" i="3"/>
  <c r="R575" i="3"/>
  <c r="P575" i="3"/>
  <c r="BI572" i="3"/>
  <c r="BH572" i="3"/>
  <c r="BG572" i="3"/>
  <c r="BF572" i="3"/>
  <c r="T572" i="3"/>
  <c r="R572" i="3"/>
  <c r="P572" i="3"/>
  <c r="BI570" i="3"/>
  <c r="BH570" i="3"/>
  <c r="BG570" i="3"/>
  <c r="BF570" i="3"/>
  <c r="T570" i="3"/>
  <c r="R570" i="3"/>
  <c r="P570" i="3"/>
  <c r="BI567" i="3"/>
  <c r="BH567" i="3"/>
  <c r="BG567" i="3"/>
  <c r="BF567" i="3"/>
  <c r="T567" i="3"/>
  <c r="R567" i="3"/>
  <c r="P567" i="3"/>
  <c r="BI565" i="3"/>
  <c r="BH565" i="3"/>
  <c r="BG565" i="3"/>
  <c r="BF565" i="3"/>
  <c r="T565" i="3"/>
  <c r="R565" i="3"/>
  <c r="P565" i="3"/>
  <c r="BI563" i="3"/>
  <c r="BH563" i="3"/>
  <c r="BG563" i="3"/>
  <c r="BF563" i="3"/>
  <c r="T563" i="3"/>
  <c r="R563" i="3"/>
  <c r="P563" i="3"/>
  <c r="BI561" i="3"/>
  <c r="BH561" i="3"/>
  <c r="BG561" i="3"/>
  <c r="BF561" i="3"/>
  <c r="T561" i="3"/>
  <c r="R561" i="3"/>
  <c r="P561" i="3"/>
  <c r="BI559" i="3"/>
  <c r="BH559" i="3"/>
  <c r="BG559" i="3"/>
  <c r="BF559" i="3"/>
  <c r="T559" i="3"/>
  <c r="R559" i="3"/>
  <c r="P559" i="3"/>
  <c r="BI557" i="3"/>
  <c r="BH557" i="3"/>
  <c r="BG557" i="3"/>
  <c r="BF557" i="3"/>
  <c r="T557" i="3"/>
  <c r="R557" i="3"/>
  <c r="P557" i="3"/>
  <c r="BI555" i="3"/>
  <c r="BH555" i="3"/>
  <c r="BG555" i="3"/>
  <c r="BF555" i="3"/>
  <c r="T555" i="3"/>
  <c r="R555" i="3"/>
  <c r="P555" i="3"/>
  <c r="BI553" i="3"/>
  <c r="BH553" i="3"/>
  <c r="BG553" i="3"/>
  <c r="BF553" i="3"/>
  <c r="T553" i="3"/>
  <c r="R553" i="3"/>
  <c r="P553" i="3"/>
  <c r="BI551" i="3"/>
  <c r="BH551" i="3"/>
  <c r="BG551" i="3"/>
  <c r="BF551" i="3"/>
  <c r="T551" i="3"/>
  <c r="R551" i="3"/>
  <c r="P551" i="3"/>
  <c r="BI549" i="3"/>
  <c r="BH549" i="3"/>
  <c r="BG549" i="3"/>
  <c r="BF549" i="3"/>
  <c r="T549" i="3"/>
  <c r="R549" i="3"/>
  <c r="P549" i="3"/>
  <c r="BI547" i="3"/>
  <c r="BH547" i="3"/>
  <c r="BG547" i="3"/>
  <c r="BF547" i="3"/>
  <c r="T547" i="3"/>
  <c r="R547" i="3"/>
  <c r="P547" i="3"/>
  <c r="BI545" i="3"/>
  <c r="BH545" i="3"/>
  <c r="BG545" i="3"/>
  <c r="BF545" i="3"/>
  <c r="T545" i="3"/>
  <c r="R545" i="3"/>
  <c r="P545" i="3"/>
  <c r="BI543" i="3"/>
  <c r="BH543" i="3"/>
  <c r="BG543" i="3"/>
  <c r="BF543" i="3"/>
  <c r="T543" i="3"/>
  <c r="R543" i="3"/>
  <c r="P543" i="3"/>
  <c r="BI541" i="3"/>
  <c r="BH541" i="3"/>
  <c r="BG541" i="3"/>
  <c r="BF541" i="3"/>
  <c r="T541" i="3"/>
  <c r="R541" i="3"/>
  <c r="P541" i="3"/>
  <c r="BI539" i="3"/>
  <c r="BH539" i="3"/>
  <c r="BG539" i="3"/>
  <c r="BF539" i="3"/>
  <c r="T539" i="3"/>
  <c r="R539" i="3"/>
  <c r="P539" i="3"/>
  <c r="BI537" i="3"/>
  <c r="BH537" i="3"/>
  <c r="BG537" i="3"/>
  <c r="BF537" i="3"/>
  <c r="T537" i="3"/>
  <c r="R537" i="3"/>
  <c r="P537" i="3"/>
  <c r="BI535" i="3"/>
  <c r="BH535" i="3"/>
  <c r="BG535" i="3"/>
  <c r="BF535" i="3"/>
  <c r="T535" i="3"/>
  <c r="R535" i="3"/>
  <c r="P535" i="3"/>
  <c r="BI533" i="3"/>
  <c r="BH533" i="3"/>
  <c r="BG533" i="3"/>
  <c r="BF533" i="3"/>
  <c r="T533" i="3"/>
  <c r="R533" i="3"/>
  <c r="P533" i="3"/>
  <c r="BI531" i="3"/>
  <c r="BH531" i="3"/>
  <c r="BG531" i="3"/>
  <c r="BF531" i="3"/>
  <c r="T531" i="3"/>
  <c r="R531" i="3"/>
  <c r="P531" i="3"/>
  <c r="BI529" i="3"/>
  <c r="BH529" i="3"/>
  <c r="BG529" i="3"/>
  <c r="BF529" i="3"/>
  <c r="T529" i="3"/>
  <c r="R529" i="3"/>
  <c r="P529" i="3"/>
  <c r="BI525" i="3"/>
  <c r="BH525" i="3"/>
  <c r="BG525" i="3"/>
  <c r="BF525" i="3"/>
  <c r="T525" i="3"/>
  <c r="R525" i="3"/>
  <c r="P525" i="3"/>
  <c r="BI523" i="3"/>
  <c r="BH523" i="3"/>
  <c r="BG523" i="3"/>
  <c r="BF523" i="3"/>
  <c r="T523" i="3"/>
  <c r="R523" i="3"/>
  <c r="P523" i="3"/>
  <c r="BI521" i="3"/>
  <c r="BH521" i="3"/>
  <c r="BG521" i="3"/>
  <c r="BF521" i="3"/>
  <c r="T521" i="3"/>
  <c r="R521" i="3"/>
  <c r="P521" i="3"/>
  <c r="BI519" i="3"/>
  <c r="BH519" i="3"/>
  <c r="BG519" i="3"/>
  <c r="BF519" i="3"/>
  <c r="T519" i="3"/>
  <c r="R519" i="3"/>
  <c r="P519" i="3"/>
  <c r="BI517" i="3"/>
  <c r="BH517" i="3"/>
  <c r="BG517" i="3"/>
  <c r="BF517" i="3"/>
  <c r="T517" i="3"/>
  <c r="R517" i="3"/>
  <c r="P517" i="3"/>
  <c r="BI515" i="3"/>
  <c r="BH515" i="3"/>
  <c r="BG515" i="3"/>
  <c r="BF515" i="3"/>
  <c r="T515" i="3"/>
  <c r="R515" i="3"/>
  <c r="P515" i="3"/>
  <c r="BI513" i="3"/>
  <c r="BH513" i="3"/>
  <c r="BG513" i="3"/>
  <c r="BF513" i="3"/>
  <c r="T513" i="3"/>
  <c r="R513" i="3"/>
  <c r="P513" i="3"/>
  <c r="BI510" i="3"/>
  <c r="BH510" i="3"/>
  <c r="BG510" i="3"/>
  <c r="BF510" i="3"/>
  <c r="T510" i="3"/>
  <c r="R510" i="3"/>
  <c r="P510" i="3"/>
  <c r="BI508" i="3"/>
  <c r="BH508" i="3"/>
  <c r="BG508" i="3"/>
  <c r="BF508" i="3"/>
  <c r="T508" i="3"/>
  <c r="R508" i="3"/>
  <c r="P508" i="3"/>
  <c r="BI506" i="3"/>
  <c r="BH506" i="3"/>
  <c r="BG506" i="3"/>
  <c r="BF506" i="3"/>
  <c r="T506" i="3"/>
  <c r="R506" i="3"/>
  <c r="P506" i="3"/>
  <c r="BI504" i="3"/>
  <c r="BH504" i="3"/>
  <c r="BG504" i="3"/>
  <c r="BF504" i="3"/>
  <c r="T504" i="3"/>
  <c r="R504" i="3"/>
  <c r="P504" i="3"/>
  <c r="BI502" i="3"/>
  <c r="BH502" i="3"/>
  <c r="BG502" i="3"/>
  <c r="BF502" i="3"/>
  <c r="T502" i="3"/>
  <c r="R502" i="3"/>
  <c r="P502" i="3"/>
  <c r="BI500" i="3"/>
  <c r="BH500" i="3"/>
  <c r="BG500" i="3"/>
  <c r="BF500" i="3"/>
  <c r="T500" i="3"/>
  <c r="R500" i="3"/>
  <c r="P500" i="3"/>
  <c r="BI498" i="3"/>
  <c r="BH498" i="3"/>
  <c r="BG498" i="3"/>
  <c r="BF498" i="3"/>
  <c r="T498" i="3"/>
  <c r="R498" i="3"/>
  <c r="P498" i="3"/>
  <c r="BI496" i="3"/>
  <c r="BH496" i="3"/>
  <c r="BG496" i="3"/>
  <c r="BF496" i="3"/>
  <c r="T496" i="3"/>
  <c r="R496" i="3"/>
  <c r="P496" i="3"/>
  <c r="BI494" i="3"/>
  <c r="BH494" i="3"/>
  <c r="BG494" i="3"/>
  <c r="BF494" i="3"/>
  <c r="T494" i="3"/>
  <c r="R494" i="3"/>
  <c r="P494" i="3"/>
  <c r="BI492" i="3"/>
  <c r="BH492" i="3"/>
  <c r="BG492" i="3"/>
  <c r="BF492" i="3"/>
  <c r="T492" i="3"/>
  <c r="R492" i="3"/>
  <c r="P492" i="3"/>
  <c r="BI490" i="3"/>
  <c r="BH490" i="3"/>
  <c r="BG490" i="3"/>
  <c r="BF490" i="3"/>
  <c r="T490" i="3"/>
  <c r="R490" i="3"/>
  <c r="P490" i="3"/>
  <c r="BI488" i="3"/>
  <c r="BH488" i="3"/>
  <c r="BG488" i="3"/>
  <c r="BF488" i="3"/>
  <c r="T488" i="3"/>
  <c r="R488" i="3"/>
  <c r="P488" i="3"/>
  <c r="BI486" i="3"/>
  <c r="BH486" i="3"/>
  <c r="BG486" i="3"/>
  <c r="BF486" i="3"/>
  <c r="T486" i="3"/>
  <c r="R486" i="3"/>
  <c r="P486" i="3"/>
  <c r="BI484" i="3"/>
  <c r="BH484" i="3"/>
  <c r="BG484" i="3"/>
  <c r="BF484" i="3"/>
  <c r="T484" i="3"/>
  <c r="R484" i="3"/>
  <c r="P484" i="3"/>
  <c r="BI482" i="3"/>
  <c r="BH482" i="3"/>
  <c r="BG482" i="3"/>
  <c r="BF482" i="3"/>
  <c r="T482" i="3"/>
  <c r="R482" i="3"/>
  <c r="P482" i="3"/>
  <c r="BI480" i="3"/>
  <c r="BH480" i="3"/>
  <c r="BG480" i="3"/>
  <c r="BF480" i="3"/>
  <c r="T480" i="3"/>
  <c r="R480" i="3"/>
  <c r="P480" i="3"/>
  <c r="BI478" i="3"/>
  <c r="BH478" i="3"/>
  <c r="BG478" i="3"/>
  <c r="BF478" i="3"/>
  <c r="T478" i="3"/>
  <c r="R478" i="3"/>
  <c r="P478" i="3"/>
  <c r="BI476" i="3"/>
  <c r="BH476" i="3"/>
  <c r="BG476" i="3"/>
  <c r="BF476" i="3"/>
  <c r="T476" i="3"/>
  <c r="R476" i="3"/>
  <c r="P476" i="3"/>
  <c r="BI473" i="3"/>
  <c r="BH473" i="3"/>
  <c r="BG473" i="3"/>
  <c r="BF473" i="3"/>
  <c r="T473" i="3"/>
  <c r="R473" i="3"/>
  <c r="P473" i="3"/>
  <c r="BI471" i="3"/>
  <c r="BH471" i="3"/>
  <c r="BG471" i="3"/>
  <c r="BF471" i="3"/>
  <c r="T471" i="3"/>
  <c r="R471" i="3"/>
  <c r="P471" i="3"/>
  <c r="BI469" i="3"/>
  <c r="BH469" i="3"/>
  <c r="BG469" i="3"/>
  <c r="BF469" i="3"/>
  <c r="T469" i="3"/>
  <c r="R469" i="3"/>
  <c r="P469" i="3"/>
  <c r="BI467" i="3"/>
  <c r="BH467" i="3"/>
  <c r="BG467" i="3"/>
  <c r="BF467" i="3"/>
  <c r="T467" i="3"/>
  <c r="R467" i="3"/>
  <c r="P467" i="3"/>
  <c r="BI465" i="3"/>
  <c r="BH465" i="3"/>
  <c r="BG465" i="3"/>
  <c r="BF465" i="3"/>
  <c r="T465" i="3"/>
  <c r="R465" i="3"/>
  <c r="P465" i="3"/>
  <c r="BI462" i="3"/>
  <c r="BH462" i="3"/>
  <c r="BG462" i="3"/>
  <c r="BF462" i="3"/>
  <c r="T462" i="3"/>
  <c r="R462" i="3"/>
  <c r="P462" i="3"/>
  <c r="BI460" i="3"/>
  <c r="BH460" i="3"/>
  <c r="BG460" i="3"/>
  <c r="BF460" i="3"/>
  <c r="T460" i="3"/>
  <c r="R460" i="3"/>
  <c r="P460" i="3"/>
  <c r="BI457" i="3"/>
  <c r="BH457" i="3"/>
  <c r="BG457" i="3"/>
  <c r="BF457" i="3"/>
  <c r="T457" i="3"/>
  <c r="R457" i="3"/>
  <c r="P457" i="3"/>
  <c r="BI455" i="3"/>
  <c r="BH455" i="3"/>
  <c r="BG455" i="3"/>
  <c r="BF455" i="3"/>
  <c r="T455" i="3"/>
  <c r="R455" i="3"/>
  <c r="P455" i="3"/>
  <c r="BI452" i="3"/>
  <c r="BH452" i="3"/>
  <c r="BG452" i="3"/>
  <c r="BF452" i="3"/>
  <c r="T452" i="3"/>
  <c r="T451" i="3"/>
  <c r="R452" i="3"/>
  <c r="R451" i="3"/>
  <c r="P452" i="3"/>
  <c r="P451" i="3"/>
  <c r="BI449" i="3"/>
  <c r="BH449" i="3"/>
  <c r="BG449" i="3"/>
  <c r="BF449" i="3"/>
  <c r="T449" i="3"/>
  <c r="R449" i="3"/>
  <c r="P449" i="3"/>
  <c r="BI447" i="3"/>
  <c r="BH447" i="3"/>
  <c r="BG447" i="3"/>
  <c r="BF447" i="3"/>
  <c r="T447" i="3"/>
  <c r="R447" i="3"/>
  <c r="P447" i="3"/>
  <c r="BI445" i="3"/>
  <c r="BH445" i="3"/>
  <c r="BG445" i="3"/>
  <c r="BF445" i="3"/>
  <c r="T445" i="3"/>
  <c r="R445" i="3"/>
  <c r="P445" i="3"/>
  <c r="BI443" i="3"/>
  <c r="BH443" i="3"/>
  <c r="BG443" i="3"/>
  <c r="BF443" i="3"/>
  <c r="T443" i="3"/>
  <c r="R443" i="3"/>
  <c r="P443" i="3"/>
  <c r="BI441" i="3"/>
  <c r="BH441" i="3"/>
  <c r="BG441" i="3"/>
  <c r="BF441" i="3"/>
  <c r="T441" i="3"/>
  <c r="R441" i="3"/>
  <c r="P441" i="3"/>
  <c r="BI439" i="3"/>
  <c r="BH439" i="3"/>
  <c r="BG439" i="3"/>
  <c r="BF439" i="3"/>
  <c r="T439" i="3"/>
  <c r="R439" i="3"/>
  <c r="P439" i="3"/>
  <c r="BI437" i="3"/>
  <c r="BH437" i="3"/>
  <c r="BG437" i="3"/>
  <c r="BF437" i="3"/>
  <c r="T437" i="3"/>
  <c r="R437" i="3"/>
  <c r="P437" i="3"/>
  <c r="BI435" i="3"/>
  <c r="BH435" i="3"/>
  <c r="BG435" i="3"/>
  <c r="BF435" i="3"/>
  <c r="T435" i="3"/>
  <c r="R435" i="3"/>
  <c r="P435" i="3"/>
  <c r="BI433" i="3"/>
  <c r="BH433" i="3"/>
  <c r="BG433" i="3"/>
  <c r="BF433" i="3"/>
  <c r="T433" i="3"/>
  <c r="R433" i="3"/>
  <c r="P433" i="3"/>
  <c r="BI431" i="3"/>
  <c r="BH431" i="3"/>
  <c r="BG431" i="3"/>
  <c r="BF431" i="3"/>
  <c r="T431" i="3"/>
  <c r="R431" i="3"/>
  <c r="P431" i="3"/>
  <c r="BI429" i="3"/>
  <c r="BH429" i="3"/>
  <c r="BG429" i="3"/>
  <c r="BF429" i="3"/>
  <c r="T429" i="3"/>
  <c r="R429" i="3"/>
  <c r="P429" i="3"/>
  <c r="BI427" i="3"/>
  <c r="BH427" i="3"/>
  <c r="BG427" i="3"/>
  <c r="BF427" i="3"/>
  <c r="T427" i="3"/>
  <c r="R427" i="3"/>
  <c r="P427" i="3"/>
  <c r="BI425" i="3"/>
  <c r="BH425" i="3"/>
  <c r="BG425" i="3"/>
  <c r="BF425" i="3"/>
  <c r="T425" i="3"/>
  <c r="R425" i="3"/>
  <c r="P425" i="3"/>
  <c r="BI423" i="3"/>
  <c r="BH423" i="3"/>
  <c r="BG423" i="3"/>
  <c r="BF423" i="3"/>
  <c r="T423" i="3"/>
  <c r="R423" i="3"/>
  <c r="P423" i="3"/>
  <c r="BI421" i="3"/>
  <c r="BH421" i="3"/>
  <c r="BG421" i="3"/>
  <c r="BF421" i="3"/>
  <c r="T421" i="3"/>
  <c r="R421" i="3"/>
  <c r="P421" i="3"/>
  <c r="BI419" i="3"/>
  <c r="BH419" i="3"/>
  <c r="BG419" i="3"/>
  <c r="BF419" i="3"/>
  <c r="T419" i="3"/>
  <c r="R419" i="3"/>
  <c r="P419" i="3"/>
  <c r="BI417" i="3"/>
  <c r="BH417" i="3"/>
  <c r="BG417" i="3"/>
  <c r="BF417" i="3"/>
  <c r="T417" i="3"/>
  <c r="R417" i="3"/>
  <c r="P417" i="3"/>
  <c r="BI415" i="3"/>
  <c r="BH415" i="3"/>
  <c r="BG415" i="3"/>
  <c r="BF415" i="3"/>
  <c r="T415" i="3"/>
  <c r="R415" i="3"/>
  <c r="P415" i="3"/>
  <c r="BI413" i="3"/>
  <c r="BH413" i="3"/>
  <c r="BG413" i="3"/>
  <c r="BF413" i="3"/>
  <c r="T413" i="3"/>
  <c r="R413" i="3"/>
  <c r="P413" i="3"/>
  <c r="BI411" i="3"/>
  <c r="BH411" i="3"/>
  <c r="BG411" i="3"/>
  <c r="BF411" i="3"/>
  <c r="T411" i="3"/>
  <c r="R411" i="3"/>
  <c r="P411" i="3"/>
  <c r="BI409" i="3"/>
  <c r="BH409" i="3"/>
  <c r="BG409" i="3"/>
  <c r="BF409" i="3"/>
  <c r="T409" i="3"/>
  <c r="R409" i="3"/>
  <c r="P409" i="3"/>
  <c r="BI407" i="3"/>
  <c r="BH407" i="3"/>
  <c r="BG407" i="3"/>
  <c r="BF407" i="3"/>
  <c r="T407" i="3"/>
  <c r="R407" i="3"/>
  <c r="P407" i="3"/>
  <c r="BI403" i="3"/>
  <c r="BH403" i="3"/>
  <c r="BG403" i="3"/>
  <c r="BF403" i="3"/>
  <c r="T403" i="3"/>
  <c r="R403" i="3"/>
  <c r="P403" i="3"/>
  <c r="BI401" i="3"/>
  <c r="BH401" i="3"/>
  <c r="BG401" i="3"/>
  <c r="BF401" i="3"/>
  <c r="T401" i="3"/>
  <c r="R401" i="3"/>
  <c r="P401" i="3"/>
  <c r="BI399" i="3"/>
  <c r="BH399" i="3"/>
  <c r="BG399" i="3"/>
  <c r="BF399" i="3"/>
  <c r="T399" i="3"/>
  <c r="R399" i="3"/>
  <c r="P399" i="3"/>
  <c r="BI397" i="3"/>
  <c r="BH397" i="3"/>
  <c r="BG397" i="3"/>
  <c r="BF397" i="3"/>
  <c r="T397" i="3"/>
  <c r="R397" i="3"/>
  <c r="P397" i="3"/>
  <c r="BI395" i="3"/>
  <c r="BH395" i="3"/>
  <c r="BG395" i="3"/>
  <c r="BF395" i="3"/>
  <c r="T395" i="3"/>
  <c r="R395" i="3"/>
  <c r="P395" i="3"/>
  <c r="BI393" i="3"/>
  <c r="BH393" i="3"/>
  <c r="BG393" i="3"/>
  <c r="BF393" i="3"/>
  <c r="T393" i="3"/>
  <c r="R393" i="3"/>
  <c r="P393" i="3"/>
  <c r="BI391" i="3"/>
  <c r="BH391" i="3"/>
  <c r="BG391" i="3"/>
  <c r="BF391" i="3"/>
  <c r="T391" i="3"/>
  <c r="R391" i="3"/>
  <c r="P391" i="3"/>
  <c r="BI388" i="3"/>
  <c r="BH388" i="3"/>
  <c r="BG388" i="3"/>
  <c r="BF388" i="3"/>
  <c r="T388" i="3"/>
  <c r="R388" i="3"/>
  <c r="P388" i="3"/>
  <c r="BI386" i="3"/>
  <c r="BH386" i="3"/>
  <c r="BG386" i="3"/>
  <c r="BF386" i="3"/>
  <c r="T386" i="3"/>
  <c r="R386" i="3"/>
  <c r="P386" i="3"/>
  <c r="BI384" i="3"/>
  <c r="BH384" i="3"/>
  <c r="BG384" i="3"/>
  <c r="BF384" i="3"/>
  <c r="T384" i="3"/>
  <c r="R384" i="3"/>
  <c r="P384" i="3"/>
  <c r="BI382" i="3"/>
  <c r="BH382" i="3"/>
  <c r="BG382" i="3"/>
  <c r="BF382" i="3"/>
  <c r="T382" i="3"/>
  <c r="R382" i="3"/>
  <c r="P382" i="3"/>
  <c r="BI380" i="3"/>
  <c r="BH380" i="3"/>
  <c r="BG380" i="3"/>
  <c r="BF380" i="3"/>
  <c r="T380" i="3"/>
  <c r="R380" i="3"/>
  <c r="P380"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6" i="3"/>
  <c r="BH366" i="3"/>
  <c r="BG366" i="3"/>
  <c r="BF366" i="3"/>
  <c r="T366" i="3"/>
  <c r="R366" i="3"/>
  <c r="P366" i="3"/>
  <c r="BI364" i="3"/>
  <c r="BH364" i="3"/>
  <c r="BG364" i="3"/>
  <c r="BF364" i="3"/>
  <c r="T364" i="3"/>
  <c r="R364" i="3"/>
  <c r="P364" i="3"/>
  <c r="BI362" i="3"/>
  <c r="BH362" i="3"/>
  <c r="BG362" i="3"/>
  <c r="BF362" i="3"/>
  <c r="T362" i="3"/>
  <c r="R362" i="3"/>
  <c r="P362" i="3"/>
  <c r="BI360" i="3"/>
  <c r="BH360" i="3"/>
  <c r="BG360" i="3"/>
  <c r="BF360" i="3"/>
  <c r="T360" i="3"/>
  <c r="R360" i="3"/>
  <c r="P360" i="3"/>
  <c r="BI358" i="3"/>
  <c r="BH358" i="3"/>
  <c r="BG358" i="3"/>
  <c r="BF358" i="3"/>
  <c r="T358" i="3"/>
  <c r="R358" i="3"/>
  <c r="P358" i="3"/>
  <c r="BI356" i="3"/>
  <c r="BH356" i="3"/>
  <c r="BG356" i="3"/>
  <c r="BF356" i="3"/>
  <c r="T356" i="3"/>
  <c r="R356" i="3"/>
  <c r="P356" i="3"/>
  <c r="BI353" i="3"/>
  <c r="BH353" i="3"/>
  <c r="BG353" i="3"/>
  <c r="BF353" i="3"/>
  <c r="T353" i="3"/>
  <c r="R353" i="3"/>
  <c r="P353" i="3"/>
  <c r="BI351" i="3"/>
  <c r="BH351" i="3"/>
  <c r="BG351" i="3"/>
  <c r="BF351" i="3"/>
  <c r="T351" i="3"/>
  <c r="R351" i="3"/>
  <c r="P351"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8" i="3"/>
  <c r="BH338" i="3"/>
  <c r="BG338" i="3"/>
  <c r="BF338" i="3"/>
  <c r="T338" i="3"/>
  <c r="R338" i="3"/>
  <c r="P338" i="3"/>
  <c r="BI336" i="3"/>
  <c r="BH336" i="3"/>
  <c r="BG336" i="3"/>
  <c r="BF336" i="3"/>
  <c r="T336" i="3"/>
  <c r="R336" i="3"/>
  <c r="P336" i="3"/>
  <c r="BI334" i="3"/>
  <c r="BH334" i="3"/>
  <c r="BG334" i="3"/>
  <c r="BF334" i="3"/>
  <c r="T334" i="3"/>
  <c r="R334" i="3"/>
  <c r="P334" i="3"/>
  <c r="BI332" i="3"/>
  <c r="BH332" i="3"/>
  <c r="BG332" i="3"/>
  <c r="BF332" i="3"/>
  <c r="T332" i="3"/>
  <c r="R332" i="3"/>
  <c r="P332" i="3"/>
  <c r="BI330" i="3"/>
  <c r="BH330" i="3"/>
  <c r="BG330" i="3"/>
  <c r="BF330" i="3"/>
  <c r="T330" i="3"/>
  <c r="R330" i="3"/>
  <c r="P330" i="3"/>
  <c r="BI328" i="3"/>
  <c r="BH328" i="3"/>
  <c r="BG328" i="3"/>
  <c r="BF328" i="3"/>
  <c r="T328" i="3"/>
  <c r="R328" i="3"/>
  <c r="P328" i="3"/>
  <c r="BI326" i="3"/>
  <c r="BH326" i="3"/>
  <c r="BG326" i="3"/>
  <c r="BF326" i="3"/>
  <c r="T326" i="3"/>
  <c r="R326" i="3"/>
  <c r="P326" i="3"/>
  <c r="BI324" i="3"/>
  <c r="BH324" i="3"/>
  <c r="BG324" i="3"/>
  <c r="BF324" i="3"/>
  <c r="T324" i="3"/>
  <c r="R324" i="3"/>
  <c r="P324" i="3"/>
  <c r="BI322" i="3"/>
  <c r="BH322" i="3"/>
  <c r="BG322" i="3"/>
  <c r="BF322" i="3"/>
  <c r="T322" i="3"/>
  <c r="R322" i="3"/>
  <c r="P322" i="3"/>
  <c r="BI320" i="3"/>
  <c r="BH320" i="3"/>
  <c r="BG320" i="3"/>
  <c r="BF320" i="3"/>
  <c r="T320" i="3"/>
  <c r="R320" i="3"/>
  <c r="P320" i="3"/>
  <c r="BI317" i="3"/>
  <c r="BH317" i="3"/>
  <c r="BG317" i="3"/>
  <c r="BF317" i="3"/>
  <c r="T317" i="3"/>
  <c r="R317" i="3"/>
  <c r="P317" i="3"/>
  <c r="BI315" i="3"/>
  <c r="BH315" i="3"/>
  <c r="BG315" i="3"/>
  <c r="BF315" i="3"/>
  <c r="T315" i="3"/>
  <c r="R315" i="3"/>
  <c r="P315"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6" i="3"/>
  <c r="BH276" i="3"/>
  <c r="BG276" i="3"/>
  <c r="BF276" i="3"/>
  <c r="T276" i="3"/>
  <c r="R276" i="3"/>
  <c r="P276" i="3"/>
  <c r="BI272" i="3"/>
  <c r="BH272" i="3"/>
  <c r="BG272" i="3"/>
  <c r="BF272" i="3"/>
  <c r="T272" i="3"/>
  <c r="R272" i="3"/>
  <c r="P272" i="3"/>
  <c r="BI270" i="3"/>
  <c r="BH270" i="3"/>
  <c r="BG270" i="3"/>
  <c r="BF270" i="3"/>
  <c r="T270" i="3"/>
  <c r="R270" i="3"/>
  <c r="P270" i="3"/>
  <c r="BI268" i="3"/>
  <c r="BH268" i="3"/>
  <c r="BG268" i="3"/>
  <c r="BF268" i="3"/>
  <c r="T268" i="3"/>
  <c r="R268" i="3"/>
  <c r="P268" i="3"/>
  <c r="BI266" i="3"/>
  <c r="BH266" i="3"/>
  <c r="BG266" i="3"/>
  <c r="BF266" i="3"/>
  <c r="T266" i="3"/>
  <c r="R266" i="3"/>
  <c r="P266" i="3"/>
  <c r="BI264" i="3"/>
  <c r="BH264" i="3"/>
  <c r="BG264" i="3"/>
  <c r="BF264" i="3"/>
  <c r="T264" i="3"/>
  <c r="R264" i="3"/>
  <c r="P264" i="3"/>
  <c r="BI262" i="3"/>
  <c r="BH262" i="3"/>
  <c r="BG262" i="3"/>
  <c r="BF262" i="3"/>
  <c r="T262" i="3"/>
  <c r="R262" i="3"/>
  <c r="P262" i="3"/>
  <c r="BI260" i="3"/>
  <c r="BH260" i="3"/>
  <c r="BG260" i="3"/>
  <c r="BF260" i="3"/>
  <c r="T260" i="3"/>
  <c r="R260" i="3"/>
  <c r="P260"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0" i="3"/>
  <c r="BH220" i="3"/>
  <c r="BG220" i="3"/>
  <c r="BF220" i="3"/>
  <c r="T220" i="3"/>
  <c r="R220" i="3"/>
  <c r="P220" i="3"/>
  <c r="BI218" i="3"/>
  <c r="BH218" i="3"/>
  <c r="BG218" i="3"/>
  <c r="BF218" i="3"/>
  <c r="T218" i="3"/>
  <c r="R218" i="3"/>
  <c r="P218" i="3"/>
  <c r="BI216" i="3"/>
  <c r="BH216" i="3"/>
  <c r="BG216" i="3"/>
  <c r="BF216" i="3"/>
  <c r="T216" i="3"/>
  <c r="R216" i="3"/>
  <c r="P216" i="3"/>
  <c r="BI214" i="3"/>
  <c r="BH214" i="3"/>
  <c r="BG214" i="3"/>
  <c r="BF214" i="3"/>
  <c r="T214" i="3"/>
  <c r="R214" i="3"/>
  <c r="P214" i="3"/>
  <c r="BI212" i="3"/>
  <c r="BH212" i="3"/>
  <c r="BG212" i="3"/>
  <c r="BF212" i="3"/>
  <c r="T212" i="3"/>
  <c r="R212" i="3"/>
  <c r="P212" i="3"/>
  <c r="BI210" i="3"/>
  <c r="BH210" i="3"/>
  <c r="BG210" i="3"/>
  <c r="BF210" i="3"/>
  <c r="T210" i="3"/>
  <c r="R210" i="3"/>
  <c r="P210"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8" i="3"/>
  <c r="BH198" i="3"/>
  <c r="BG198" i="3"/>
  <c r="BF198" i="3"/>
  <c r="T198" i="3"/>
  <c r="R198" i="3"/>
  <c r="P198" i="3"/>
  <c r="BI196" i="3"/>
  <c r="BH196" i="3"/>
  <c r="BG196" i="3"/>
  <c r="BF196" i="3"/>
  <c r="T196" i="3"/>
  <c r="R196" i="3"/>
  <c r="P196"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F151" i="3"/>
  <c r="E149" i="3"/>
  <c r="F89" i="3"/>
  <c r="E87" i="3"/>
  <c r="J24" i="3"/>
  <c r="E24" i="3"/>
  <c r="J154" i="3"/>
  <c r="J23" i="3"/>
  <c r="J21" i="3"/>
  <c r="E21" i="3"/>
  <c r="J153" i="3"/>
  <c r="J20" i="3"/>
  <c r="J18" i="3"/>
  <c r="E18" i="3"/>
  <c r="F92" i="3"/>
  <c r="J17" i="3"/>
  <c r="J15" i="3"/>
  <c r="E15" i="3"/>
  <c r="F153" i="3"/>
  <c r="J14" i="3"/>
  <c r="J12" i="3"/>
  <c r="J89" i="3"/>
  <c r="E7" i="3"/>
  <c r="E85" i="3"/>
  <c r="J37" i="2"/>
  <c r="J36" i="2"/>
  <c r="AY95" i="1"/>
  <c r="J35" i="2"/>
  <c r="AX95" i="1"/>
  <c r="BI1389" i="2"/>
  <c r="BH1389" i="2"/>
  <c r="BG1389" i="2"/>
  <c r="BF1389" i="2"/>
  <c r="T1389" i="2"/>
  <c r="R1389" i="2"/>
  <c r="P1389" i="2"/>
  <c r="BI1387" i="2"/>
  <c r="BH1387" i="2"/>
  <c r="BG1387" i="2"/>
  <c r="BF1387" i="2"/>
  <c r="T1387" i="2"/>
  <c r="R1387" i="2"/>
  <c r="P1387" i="2"/>
  <c r="BI1385" i="2"/>
  <c r="BH1385" i="2"/>
  <c r="BG1385" i="2"/>
  <c r="BF1385" i="2"/>
  <c r="T1385" i="2"/>
  <c r="R1385" i="2"/>
  <c r="P1385" i="2"/>
  <c r="BI1382" i="2"/>
  <c r="BH1382" i="2"/>
  <c r="BG1382" i="2"/>
  <c r="BF1382" i="2"/>
  <c r="T1382" i="2"/>
  <c r="R1382" i="2"/>
  <c r="P1382" i="2"/>
  <c r="BI1380" i="2"/>
  <c r="BH1380" i="2"/>
  <c r="BG1380" i="2"/>
  <c r="BF1380" i="2"/>
  <c r="T1380" i="2"/>
  <c r="R1380" i="2"/>
  <c r="P1380" i="2"/>
  <c r="BI1378" i="2"/>
  <c r="BH1378" i="2"/>
  <c r="BG1378" i="2"/>
  <c r="BF1378" i="2"/>
  <c r="T1378" i="2"/>
  <c r="R1378" i="2"/>
  <c r="P1378" i="2"/>
  <c r="BI1376" i="2"/>
  <c r="BH1376" i="2"/>
  <c r="BG1376" i="2"/>
  <c r="BF1376" i="2"/>
  <c r="T1376" i="2"/>
  <c r="R1376" i="2"/>
  <c r="P1376" i="2"/>
  <c r="BI1373" i="2"/>
  <c r="BH1373" i="2"/>
  <c r="BG1373" i="2"/>
  <c r="BF1373" i="2"/>
  <c r="T1373" i="2"/>
  <c r="R1373" i="2"/>
  <c r="P1373" i="2"/>
  <c r="BI1371" i="2"/>
  <c r="BH1371" i="2"/>
  <c r="BG1371" i="2"/>
  <c r="BF1371" i="2"/>
  <c r="T1371" i="2"/>
  <c r="R1371" i="2"/>
  <c r="P1371" i="2"/>
  <c r="BI1367" i="2"/>
  <c r="BH1367" i="2"/>
  <c r="BG1367" i="2"/>
  <c r="BF1367" i="2"/>
  <c r="T1367" i="2"/>
  <c r="T1366" i="2"/>
  <c r="T1365" i="2"/>
  <c r="R1367" i="2"/>
  <c r="R1366" i="2"/>
  <c r="R1365" i="2" s="1"/>
  <c r="P1367" i="2"/>
  <c r="P1366" i="2"/>
  <c r="P1365" i="2"/>
  <c r="BI1356" i="2"/>
  <c r="BH1356" i="2"/>
  <c r="BG1356" i="2"/>
  <c r="BF1356" i="2"/>
  <c r="T1356" i="2"/>
  <c r="R1356" i="2"/>
  <c r="P1356" i="2"/>
  <c r="BI1347" i="2"/>
  <c r="BH1347" i="2"/>
  <c r="BG1347" i="2"/>
  <c r="BF1347" i="2"/>
  <c r="T1347" i="2"/>
  <c r="R1347" i="2"/>
  <c r="P1347" i="2"/>
  <c r="BI1342" i="2"/>
  <c r="BH1342" i="2"/>
  <c r="BG1342" i="2"/>
  <c r="BF1342" i="2"/>
  <c r="T1342" i="2"/>
  <c r="R1342" i="2"/>
  <c r="P1342" i="2"/>
  <c r="BI1337" i="2"/>
  <c r="BH1337" i="2"/>
  <c r="BG1337" i="2"/>
  <c r="BF1337" i="2"/>
  <c r="T1337" i="2"/>
  <c r="R1337" i="2"/>
  <c r="P1337" i="2"/>
  <c r="BI1328" i="2"/>
  <c r="BH1328" i="2"/>
  <c r="BG1328" i="2"/>
  <c r="BF1328" i="2"/>
  <c r="T1328" i="2"/>
  <c r="R1328" i="2"/>
  <c r="P1328" i="2"/>
  <c r="BI1321" i="2"/>
  <c r="BH1321" i="2"/>
  <c r="BG1321" i="2"/>
  <c r="BF1321" i="2"/>
  <c r="T1321" i="2"/>
  <c r="R1321" i="2"/>
  <c r="P1321" i="2"/>
  <c r="BI1317" i="2"/>
  <c r="BH1317" i="2"/>
  <c r="BG1317" i="2"/>
  <c r="BF1317" i="2"/>
  <c r="T1317" i="2"/>
  <c r="R1317" i="2"/>
  <c r="P1317" i="2"/>
  <c r="BI1315" i="2"/>
  <c r="BH1315" i="2"/>
  <c r="BG1315" i="2"/>
  <c r="BF1315" i="2"/>
  <c r="T1315" i="2"/>
  <c r="R1315" i="2"/>
  <c r="P1315" i="2"/>
  <c r="BI1312" i="2"/>
  <c r="BH1312" i="2"/>
  <c r="BG1312" i="2"/>
  <c r="BF1312" i="2"/>
  <c r="T1312" i="2"/>
  <c r="R1312" i="2"/>
  <c r="P1312" i="2"/>
  <c r="BI1307" i="2"/>
  <c r="BH1307" i="2"/>
  <c r="BG1307" i="2"/>
  <c r="BF1307" i="2"/>
  <c r="T1307" i="2"/>
  <c r="R1307" i="2"/>
  <c r="P1307" i="2"/>
  <c r="BI1303" i="2"/>
  <c r="BH1303" i="2"/>
  <c r="BG1303" i="2"/>
  <c r="BF1303" i="2"/>
  <c r="T1303" i="2"/>
  <c r="R1303" i="2"/>
  <c r="P1303" i="2"/>
  <c r="BI1299" i="2"/>
  <c r="BH1299" i="2"/>
  <c r="BG1299" i="2"/>
  <c r="BF1299" i="2"/>
  <c r="T1299" i="2"/>
  <c r="R1299" i="2"/>
  <c r="P1299" i="2"/>
  <c r="BI1297" i="2"/>
  <c r="BH1297" i="2"/>
  <c r="BG1297" i="2"/>
  <c r="BF1297" i="2"/>
  <c r="T1297" i="2"/>
  <c r="R1297" i="2"/>
  <c r="P1297" i="2"/>
  <c r="BI1295" i="2"/>
  <c r="BH1295" i="2"/>
  <c r="BG1295" i="2"/>
  <c r="BF1295" i="2"/>
  <c r="T1295" i="2"/>
  <c r="R1295" i="2"/>
  <c r="P1295" i="2"/>
  <c r="BI1291" i="2"/>
  <c r="BH1291" i="2"/>
  <c r="BG1291" i="2"/>
  <c r="BF1291" i="2"/>
  <c r="T1291" i="2"/>
  <c r="R1291" i="2"/>
  <c r="P1291" i="2"/>
  <c r="BI1288" i="2"/>
  <c r="BH1288" i="2"/>
  <c r="BG1288" i="2"/>
  <c r="BF1288" i="2"/>
  <c r="T1288" i="2"/>
  <c r="R1288" i="2"/>
  <c r="P1288"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76" i="2"/>
  <c r="BH1276" i="2"/>
  <c r="BG1276" i="2"/>
  <c r="BF1276" i="2"/>
  <c r="T1276" i="2"/>
  <c r="T1275" i="2"/>
  <c r="R1276" i="2"/>
  <c r="R1275" i="2"/>
  <c r="P1276" i="2"/>
  <c r="P1275" i="2"/>
  <c r="BI1273" i="2"/>
  <c r="BH1273" i="2"/>
  <c r="BG1273" i="2"/>
  <c r="BF1273" i="2"/>
  <c r="T1273" i="2"/>
  <c r="R1273" i="2"/>
  <c r="P1273" i="2"/>
  <c r="BI1269" i="2"/>
  <c r="BH1269" i="2"/>
  <c r="BG1269" i="2"/>
  <c r="BF1269" i="2"/>
  <c r="T1269" i="2"/>
  <c r="R1269" i="2"/>
  <c r="P1269" i="2"/>
  <c r="BI1267" i="2"/>
  <c r="BH1267" i="2"/>
  <c r="BG1267" i="2"/>
  <c r="BF1267" i="2"/>
  <c r="T1267" i="2"/>
  <c r="R1267" i="2"/>
  <c r="P1267" i="2"/>
  <c r="BI1265" i="2"/>
  <c r="BH1265" i="2"/>
  <c r="BG1265" i="2"/>
  <c r="BF1265" i="2"/>
  <c r="T1265" i="2"/>
  <c r="R1265" i="2"/>
  <c r="P1265" i="2"/>
  <c r="BI1263" i="2"/>
  <c r="BH1263" i="2"/>
  <c r="BG1263" i="2"/>
  <c r="BF1263" i="2"/>
  <c r="T1263" i="2"/>
  <c r="R1263" i="2"/>
  <c r="P1263" i="2"/>
  <c r="BI1261" i="2"/>
  <c r="BH1261" i="2"/>
  <c r="BG1261" i="2"/>
  <c r="BF1261" i="2"/>
  <c r="T1261" i="2"/>
  <c r="R1261" i="2"/>
  <c r="P1261" i="2"/>
  <c r="BI1255" i="2"/>
  <c r="BH1255" i="2"/>
  <c r="BG1255" i="2"/>
  <c r="BF1255" i="2"/>
  <c r="T1255" i="2"/>
  <c r="R1255" i="2"/>
  <c r="P1255" i="2"/>
  <c r="BI1251" i="2"/>
  <c r="BH1251" i="2"/>
  <c r="BG1251" i="2"/>
  <c r="BF1251" i="2"/>
  <c r="T1251" i="2"/>
  <c r="R1251" i="2"/>
  <c r="P1251" i="2"/>
  <c r="BI1247" i="2"/>
  <c r="BH1247" i="2"/>
  <c r="BG1247" i="2"/>
  <c r="BF1247" i="2"/>
  <c r="T1247" i="2"/>
  <c r="R1247" i="2"/>
  <c r="P1247" i="2"/>
  <c r="BI1243" i="2"/>
  <c r="BH1243" i="2"/>
  <c r="BG1243" i="2"/>
  <c r="BF1243" i="2"/>
  <c r="T1243" i="2"/>
  <c r="R1243" i="2"/>
  <c r="P1243" i="2"/>
  <c r="BI1238" i="2"/>
  <c r="BH1238" i="2"/>
  <c r="BG1238" i="2"/>
  <c r="BF1238" i="2"/>
  <c r="T1238" i="2"/>
  <c r="T1237" i="2"/>
  <c r="R1238" i="2"/>
  <c r="R1237" i="2"/>
  <c r="P1238" i="2"/>
  <c r="P1237" i="2"/>
  <c r="BI1233" i="2"/>
  <c r="BH1233" i="2"/>
  <c r="BG1233" i="2"/>
  <c r="BF1233" i="2"/>
  <c r="T1233" i="2"/>
  <c r="T1232" i="2"/>
  <c r="R1233" i="2"/>
  <c r="R1232" i="2"/>
  <c r="P1233" i="2"/>
  <c r="P1232" i="2"/>
  <c r="BI1227" i="2"/>
  <c r="BH1227" i="2"/>
  <c r="BG1227" i="2"/>
  <c r="BF1227" i="2"/>
  <c r="T1227" i="2"/>
  <c r="R1227" i="2"/>
  <c r="P1227" i="2"/>
  <c r="BI1222" i="2"/>
  <c r="BH1222" i="2"/>
  <c r="BG1222" i="2"/>
  <c r="BF1222" i="2"/>
  <c r="T1222" i="2"/>
  <c r="R1222" i="2"/>
  <c r="P1222" i="2"/>
  <c r="BI1217" i="2"/>
  <c r="BH1217" i="2"/>
  <c r="BG1217" i="2"/>
  <c r="BF1217" i="2"/>
  <c r="T1217" i="2"/>
  <c r="R1217" i="2"/>
  <c r="P1217" i="2"/>
  <c r="BI1212" i="2"/>
  <c r="BH1212" i="2"/>
  <c r="BG1212" i="2"/>
  <c r="BF1212" i="2"/>
  <c r="T1212" i="2"/>
  <c r="R1212" i="2"/>
  <c r="P1212" i="2"/>
  <c r="BI1208" i="2"/>
  <c r="BH1208" i="2"/>
  <c r="BG1208" i="2"/>
  <c r="BF1208" i="2"/>
  <c r="T1208" i="2"/>
  <c r="R1208" i="2"/>
  <c r="P1208" i="2"/>
  <c r="BI1203" i="2"/>
  <c r="BH1203" i="2"/>
  <c r="BG1203" i="2"/>
  <c r="BF1203" i="2"/>
  <c r="T1203" i="2"/>
  <c r="R1203" i="2"/>
  <c r="P1203" i="2"/>
  <c r="BI1200" i="2"/>
  <c r="BH1200" i="2"/>
  <c r="BG1200" i="2"/>
  <c r="BF1200" i="2"/>
  <c r="T1200" i="2"/>
  <c r="T1199" i="2"/>
  <c r="R1200" i="2"/>
  <c r="R1199" i="2"/>
  <c r="P1200" i="2"/>
  <c r="P1199" i="2"/>
  <c r="BI1196" i="2"/>
  <c r="BH1196" i="2"/>
  <c r="BG1196" i="2"/>
  <c r="BF1196" i="2"/>
  <c r="T1196" i="2"/>
  <c r="R1196" i="2"/>
  <c r="P1196" i="2"/>
  <c r="BI1194" i="2"/>
  <c r="BH1194" i="2"/>
  <c r="BG1194" i="2"/>
  <c r="BF1194" i="2"/>
  <c r="T1194" i="2"/>
  <c r="R1194" i="2"/>
  <c r="P1194" i="2"/>
  <c r="BI1189" i="2"/>
  <c r="BH1189" i="2"/>
  <c r="BG1189" i="2"/>
  <c r="BF1189" i="2"/>
  <c r="T1189" i="2"/>
  <c r="R1189" i="2"/>
  <c r="P1189" i="2"/>
  <c r="BI1184" i="2"/>
  <c r="BH1184" i="2"/>
  <c r="BG1184" i="2"/>
  <c r="BF1184" i="2"/>
  <c r="T1184" i="2"/>
  <c r="R1184" i="2"/>
  <c r="P1184" i="2"/>
  <c r="BI1179" i="2"/>
  <c r="BH1179" i="2"/>
  <c r="BG1179" i="2"/>
  <c r="BF1179" i="2"/>
  <c r="T1179" i="2"/>
  <c r="R1179" i="2"/>
  <c r="P1179" i="2"/>
  <c r="BI1174" i="2"/>
  <c r="BH1174" i="2"/>
  <c r="BG1174" i="2"/>
  <c r="BF1174" i="2"/>
  <c r="T1174" i="2"/>
  <c r="R1174" i="2"/>
  <c r="P1174" i="2"/>
  <c r="BI1170" i="2"/>
  <c r="BH1170" i="2"/>
  <c r="BG1170" i="2"/>
  <c r="BF1170" i="2"/>
  <c r="T1170" i="2"/>
  <c r="R1170" i="2"/>
  <c r="P1170" i="2"/>
  <c r="BI1165" i="2"/>
  <c r="BH1165" i="2"/>
  <c r="BG1165" i="2"/>
  <c r="BF1165" i="2"/>
  <c r="T1165" i="2"/>
  <c r="R1165" i="2"/>
  <c r="P1165" i="2"/>
  <c r="BI1162" i="2"/>
  <c r="BH1162" i="2"/>
  <c r="BG1162" i="2"/>
  <c r="BF1162" i="2"/>
  <c r="T1162" i="2"/>
  <c r="R1162" i="2"/>
  <c r="P1162" i="2"/>
  <c r="BI1157" i="2"/>
  <c r="BH1157" i="2"/>
  <c r="BG1157" i="2"/>
  <c r="BF1157" i="2"/>
  <c r="T1157" i="2"/>
  <c r="R1157" i="2"/>
  <c r="P1157" i="2"/>
  <c r="BI1149" i="2"/>
  <c r="BH1149" i="2"/>
  <c r="BG1149" i="2"/>
  <c r="BF1149" i="2"/>
  <c r="T1149" i="2"/>
  <c r="R1149" i="2"/>
  <c r="P1149" i="2"/>
  <c r="BI1145" i="2"/>
  <c r="BH1145" i="2"/>
  <c r="BG1145" i="2"/>
  <c r="BF1145" i="2"/>
  <c r="T1145" i="2"/>
  <c r="R1145" i="2"/>
  <c r="P1145" i="2"/>
  <c r="BI1137" i="2"/>
  <c r="BH1137" i="2"/>
  <c r="BG1137" i="2"/>
  <c r="BF1137" i="2"/>
  <c r="T1137" i="2"/>
  <c r="R1137" i="2"/>
  <c r="P1137" i="2"/>
  <c r="BI1129" i="2"/>
  <c r="BH1129" i="2"/>
  <c r="BG1129" i="2"/>
  <c r="BF1129" i="2"/>
  <c r="T1129" i="2"/>
  <c r="R1129" i="2"/>
  <c r="P1129" i="2"/>
  <c r="BI1121" i="2"/>
  <c r="BH1121" i="2"/>
  <c r="BG1121" i="2"/>
  <c r="BF1121" i="2"/>
  <c r="T1121" i="2"/>
  <c r="R1121" i="2"/>
  <c r="P1121" i="2"/>
  <c r="BI1118" i="2"/>
  <c r="BH1118" i="2"/>
  <c r="BG1118" i="2"/>
  <c r="BF1118" i="2"/>
  <c r="T1118" i="2"/>
  <c r="R1118" i="2"/>
  <c r="P1118" i="2"/>
  <c r="BI1116" i="2"/>
  <c r="BH1116" i="2"/>
  <c r="BG1116" i="2"/>
  <c r="BF1116" i="2"/>
  <c r="T1116" i="2"/>
  <c r="R1116" i="2"/>
  <c r="P1116" i="2"/>
  <c r="BI1114" i="2"/>
  <c r="BH1114" i="2"/>
  <c r="BG1114" i="2"/>
  <c r="BF1114" i="2"/>
  <c r="T1114" i="2"/>
  <c r="R1114" i="2"/>
  <c r="P1114" i="2"/>
  <c r="BI1112" i="2"/>
  <c r="BH1112" i="2"/>
  <c r="BG1112" i="2"/>
  <c r="BF1112" i="2"/>
  <c r="T1112" i="2"/>
  <c r="R1112" i="2"/>
  <c r="P1112" i="2"/>
  <c r="BI1110" i="2"/>
  <c r="BH1110" i="2"/>
  <c r="BG1110" i="2"/>
  <c r="BF1110" i="2"/>
  <c r="T1110" i="2"/>
  <c r="R1110" i="2"/>
  <c r="P1110" i="2"/>
  <c r="BI1107" i="2"/>
  <c r="BH1107" i="2"/>
  <c r="BG1107" i="2"/>
  <c r="BF1107" i="2"/>
  <c r="T1107" i="2"/>
  <c r="R1107" i="2"/>
  <c r="P1107" i="2"/>
  <c r="BI1105" i="2"/>
  <c r="BH1105" i="2"/>
  <c r="BG1105" i="2"/>
  <c r="BF1105" i="2"/>
  <c r="T1105" i="2"/>
  <c r="R1105" i="2"/>
  <c r="P1105" i="2"/>
  <c r="BI1102" i="2"/>
  <c r="BH1102" i="2"/>
  <c r="BG1102" i="2"/>
  <c r="BF1102" i="2"/>
  <c r="T1102" i="2"/>
  <c r="R1102" i="2"/>
  <c r="P1102" i="2"/>
  <c r="BI1100" i="2"/>
  <c r="BH1100" i="2"/>
  <c r="BG1100" i="2"/>
  <c r="BF1100" i="2"/>
  <c r="T1100" i="2"/>
  <c r="R1100" i="2"/>
  <c r="P1100" i="2"/>
  <c r="BI1098" i="2"/>
  <c r="BH1098" i="2"/>
  <c r="BG1098" i="2"/>
  <c r="BF1098" i="2"/>
  <c r="T1098" i="2"/>
  <c r="R1098" i="2"/>
  <c r="P1098" i="2"/>
  <c r="BI1093" i="2"/>
  <c r="BH1093" i="2"/>
  <c r="BG1093" i="2"/>
  <c r="BF1093" i="2"/>
  <c r="T1093" i="2"/>
  <c r="R1093" i="2"/>
  <c r="P1093" i="2"/>
  <c r="BI1091" i="2"/>
  <c r="BH1091" i="2"/>
  <c r="BG1091" i="2"/>
  <c r="BF1091" i="2"/>
  <c r="T1091" i="2"/>
  <c r="R1091" i="2"/>
  <c r="P1091" i="2"/>
  <c r="BI1086" i="2"/>
  <c r="BH1086" i="2"/>
  <c r="BG1086" i="2"/>
  <c r="BF1086" i="2"/>
  <c r="T1086" i="2"/>
  <c r="R1086" i="2"/>
  <c r="P1086" i="2"/>
  <c r="BI1083" i="2"/>
  <c r="BH1083" i="2"/>
  <c r="BG1083" i="2"/>
  <c r="BF1083" i="2"/>
  <c r="T1083" i="2"/>
  <c r="T1082" i="2"/>
  <c r="R1083" i="2"/>
  <c r="R1082" i="2"/>
  <c r="P1083" i="2"/>
  <c r="P1082" i="2"/>
  <c r="BI1080" i="2"/>
  <c r="BH1080" i="2"/>
  <c r="BG1080" i="2"/>
  <c r="BF1080" i="2"/>
  <c r="T1080" i="2"/>
  <c r="R1080" i="2"/>
  <c r="P1080" i="2"/>
  <c r="BI1076" i="2"/>
  <c r="BH1076" i="2"/>
  <c r="BG1076" i="2"/>
  <c r="BF1076" i="2"/>
  <c r="T1076" i="2"/>
  <c r="R1076" i="2"/>
  <c r="P1076" i="2"/>
  <c r="BI1074" i="2"/>
  <c r="BH1074" i="2"/>
  <c r="BG1074" i="2"/>
  <c r="BF1074" i="2"/>
  <c r="T1074" i="2"/>
  <c r="R1074" i="2"/>
  <c r="P1074" i="2"/>
  <c r="BI1072" i="2"/>
  <c r="BH1072" i="2"/>
  <c r="BG1072" i="2"/>
  <c r="BF1072" i="2"/>
  <c r="T1072" i="2"/>
  <c r="R1072" i="2"/>
  <c r="P1072" i="2"/>
  <c r="BI1070" i="2"/>
  <c r="BH1070" i="2"/>
  <c r="BG1070" i="2"/>
  <c r="BF1070" i="2"/>
  <c r="T1070" i="2"/>
  <c r="R1070" i="2"/>
  <c r="P1070" i="2"/>
  <c r="BI1068" i="2"/>
  <c r="BH1068" i="2"/>
  <c r="BG1068" i="2"/>
  <c r="BF1068" i="2"/>
  <c r="T1068" i="2"/>
  <c r="R1068" i="2"/>
  <c r="P1068" i="2"/>
  <c r="BI1059" i="2"/>
  <c r="BH1059" i="2"/>
  <c r="BG1059" i="2"/>
  <c r="BF1059" i="2"/>
  <c r="T1059" i="2"/>
  <c r="T1058" i="2"/>
  <c r="R1059" i="2"/>
  <c r="R1058" i="2"/>
  <c r="P1059" i="2"/>
  <c r="P1058" i="2"/>
  <c r="BI1052" i="2"/>
  <c r="BH1052" i="2"/>
  <c r="BG1052" i="2"/>
  <c r="BF1052" i="2"/>
  <c r="T1052" i="2"/>
  <c r="R1052" i="2"/>
  <c r="P1052" i="2"/>
  <c r="BI1050" i="2"/>
  <c r="BH1050" i="2"/>
  <c r="BG1050" i="2"/>
  <c r="BF1050" i="2"/>
  <c r="T1050" i="2"/>
  <c r="R1050" i="2"/>
  <c r="P1050" i="2"/>
  <c r="BI1048" i="2"/>
  <c r="BH1048" i="2"/>
  <c r="BG1048" i="2"/>
  <c r="BF1048" i="2"/>
  <c r="T1048" i="2"/>
  <c r="R1048" i="2"/>
  <c r="P1048" i="2"/>
  <c r="BI1040" i="2"/>
  <c r="BH1040" i="2"/>
  <c r="BG1040" i="2"/>
  <c r="BF1040" i="2"/>
  <c r="T1040" i="2"/>
  <c r="R1040" i="2"/>
  <c r="P1040" i="2"/>
  <c r="BI1032" i="2"/>
  <c r="BH1032" i="2"/>
  <c r="BG1032" i="2"/>
  <c r="BF1032" i="2"/>
  <c r="T1032" i="2"/>
  <c r="R1032" i="2"/>
  <c r="P1032" i="2"/>
  <c r="BI1023" i="2"/>
  <c r="BH1023" i="2"/>
  <c r="BG1023" i="2"/>
  <c r="BF1023" i="2"/>
  <c r="T1023" i="2"/>
  <c r="R1023" i="2"/>
  <c r="P1023" i="2"/>
  <c r="BI1021" i="2"/>
  <c r="BH1021" i="2"/>
  <c r="BG1021" i="2"/>
  <c r="BF1021" i="2"/>
  <c r="T1021" i="2"/>
  <c r="R1021" i="2"/>
  <c r="P1021" i="2"/>
  <c r="BI1015" i="2"/>
  <c r="BH1015" i="2"/>
  <c r="BG1015" i="2"/>
  <c r="BF1015" i="2"/>
  <c r="T1015" i="2"/>
  <c r="T1014" i="2"/>
  <c r="R1015" i="2"/>
  <c r="R1014" i="2"/>
  <c r="P1015" i="2"/>
  <c r="P1014" i="2"/>
  <c r="BI1012" i="2"/>
  <c r="BH1012" i="2"/>
  <c r="BG1012" i="2"/>
  <c r="BF1012" i="2"/>
  <c r="T1012" i="2"/>
  <c r="R1012" i="2"/>
  <c r="P1012" i="2"/>
  <c r="BI1006" i="2"/>
  <c r="BH1006" i="2"/>
  <c r="BG1006" i="2"/>
  <c r="BF1006" i="2"/>
  <c r="T1006" i="2"/>
  <c r="R1006" i="2"/>
  <c r="P1006" i="2"/>
  <c r="BI1002" i="2"/>
  <c r="BH1002" i="2"/>
  <c r="BG1002" i="2"/>
  <c r="BF1002" i="2"/>
  <c r="T1002" i="2"/>
  <c r="R1002" i="2"/>
  <c r="P1002" i="2"/>
  <c r="BI994" i="2"/>
  <c r="BH994" i="2"/>
  <c r="BG994" i="2"/>
  <c r="BF994" i="2"/>
  <c r="T994" i="2"/>
  <c r="R994" i="2"/>
  <c r="P994" i="2"/>
  <c r="BI992" i="2"/>
  <c r="BH992" i="2"/>
  <c r="BG992" i="2"/>
  <c r="BF992" i="2"/>
  <c r="T992" i="2"/>
  <c r="R992" i="2"/>
  <c r="P992" i="2"/>
  <c r="BI990" i="2"/>
  <c r="BH990" i="2"/>
  <c r="BG990" i="2"/>
  <c r="BF990" i="2"/>
  <c r="T990" i="2"/>
  <c r="R990" i="2"/>
  <c r="P990" i="2"/>
  <c r="BI988" i="2"/>
  <c r="BH988" i="2"/>
  <c r="BG988" i="2"/>
  <c r="BF988" i="2"/>
  <c r="T988" i="2"/>
  <c r="R988" i="2"/>
  <c r="P988" i="2"/>
  <c r="BI980" i="2"/>
  <c r="BH980" i="2"/>
  <c r="BG980" i="2"/>
  <c r="BF980" i="2"/>
  <c r="T980" i="2"/>
  <c r="R980" i="2"/>
  <c r="P980" i="2"/>
  <c r="BI974" i="2"/>
  <c r="BH974" i="2"/>
  <c r="BG974" i="2"/>
  <c r="BF974" i="2"/>
  <c r="T974" i="2"/>
  <c r="R974" i="2"/>
  <c r="P974" i="2"/>
  <c r="BI969" i="2"/>
  <c r="BH969" i="2"/>
  <c r="BG969" i="2"/>
  <c r="BF969" i="2"/>
  <c r="T969" i="2"/>
  <c r="R969" i="2"/>
  <c r="P969" i="2"/>
  <c r="BI964" i="2"/>
  <c r="BH964" i="2"/>
  <c r="BG964" i="2"/>
  <c r="BF964" i="2"/>
  <c r="T964" i="2"/>
  <c r="R964" i="2"/>
  <c r="P964" i="2"/>
  <c r="BI960" i="2"/>
  <c r="BH960" i="2"/>
  <c r="BG960" i="2"/>
  <c r="BF960" i="2"/>
  <c r="T960" i="2"/>
  <c r="R960" i="2"/>
  <c r="P960" i="2"/>
  <c r="BI955" i="2"/>
  <c r="BH955" i="2"/>
  <c r="BG955" i="2"/>
  <c r="BF955" i="2"/>
  <c r="T955" i="2"/>
  <c r="R955" i="2"/>
  <c r="P955" i="2"/>
  <c r="BI952" i="2"/>
  <c r="BH952" i="2"/>
  <c r="BG952" i="2"/>
  <c r="BF952" i="2"/>
  <c r="T952" i="2"/>
  <c r="T951" i="2"/>
  <c r="R952" i="2"/>
  <c r="R951" i="2"/>
  <c r="P952" i="2"/>
  <c r="P951" i="2"/>
  <c r="BI948" i="2"/>
  <c r="BH948" i="2"/>
  <c r="BG948" i="2"/>
  <c r="BF948" i="2"/>
  <c r="T948" i="2"/>
  <c r="T947" i="2"/>
  <c r="R948" i="2"/>
  <c r="R947" i="2"/>
  <c r="P948" i="2"/>
  <c r="P947" i="2"/>
  <c r="BI928" i="2"/>
  <c r="BH928" i="2"/>
  <c r="BG928" i="2"/>
  <c r="BF928" i="2"/>
  <c r="T928" i="2"/>
  <c r="R928" i="2"/>
  <c r="P928" i="2"/>
  <c r="BI909" i="2"/>
  <c r="BH909" i="2"/>
  <c r="BG909" i="2"/>
  <c r="BF909" i="2"/>
  <c r="T909" i="2"/>
  <c r="R909" i="2"/>
  <c r="P909" i="2"/>
  <c r="BI904" i="2"/>
  <c r="BH904" i="2"/>
  <c r="BG904" i="2"/>
  <c r="BF904" i="2"/>
  <c r="T904" i="2"/>
  <c r="R904" i="2"/>
  <c r="P904" i="2"/>
  <c r="BI899" i="2"/>
  <c r="BH899" i="2"/>
  <c r="BG899" i="2"/>
  <c r="BF899" i="2"/>
  <c r="T899" i="2"/>
  <c r="R899" i="2"/>
  <c r="P899" i="2"/>
  <c r="BI880" i="2"/>
  <c r="BH880" i="2"/>
  <c r="BG880" i="2"/>
  <c r="BF880" i="2"/>
  <c r="T880" i="2"/>
  <c r="R880" i="2"/>
  <c r="P880" i="2"/>
  <c r="BI861" i="2"/>
  <c r="BH861" i="2"/>
  <c r="BG861" i="2"/>
  <c r="BF861" i="2"/>
  <c r="T861" i="2"/>
  <c r="R861" i="2"/>
  <c r="P861" i="2"/>
  <c r="BI857" i="2"/>
  <c r="BH857" i="2"/>
  <c r="BG857" i="2"/>
  <c r="BF857" i="2"/>
  <c r="T857" i="2"/>
  <c r="R857" i="2"/>
  <c r="P857" i="2"/>
  <c r="BI848" i="2"/>
  <c r="BH848" i="2"/>
  <c r="BG848" i="2"/>
  <c r="BF848" i="2"/>
  <c r="T848" i="2"/>
  <c r="R848" i="2"/>
  <c r="P848" i="2"/>
  <c r="BI845" i="2"/>
  <c r="BH845" i="2"/>
  <c r="BG845" i="2"/>
  <c r="BF845" i="2"/>
  <c r="T845" i="2"/>
  <c r="R845" i="2"/>
  <c r="P845" i="2"/>
  <c r="BI843" i="2"/>
  <c r="BH843" i="2"/>
  <c r="BG843" i="2"/>
  <c r="BF843" i="2"/>
  <c r="T843" i="2"/>
  <c r="R843" i="2"/>
  <c r="P843" i="2"/>
  <c r="BI841" i="2"/>
  <c r="BH841" i="2"/>
  <c r="BG841" i="2"/>
  <c r="BF841" i="2"/>
  <c r="T841" i="2"/>
  <c r="R841" i="2"/>
  <c r="P841" i="2"/>
  <c r="BI837" i="2"/>
  <c r="BH837" i="2"/>
  <c r="BG837" i="2"/>
  <c r="BF837" i="2"/>
  <c r="T837" i="2"/>
  <c r="R837" i="2"/>
  <c r="P837" i="2"/>
  <c r="BI831" i="2"/>
  <c r="BH831" i="2"/>
  <c r="BG831" i="2"/>
  <c r="BF831" i="2"/>
  <c r="T831" i="2"/>
  <c r="R831" i="2"/>
  <c r="P831"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6" i="2"/>
  <c r="BH816" i="2"/>
  <c r="BG816" i="2"/>
  <c r="BF816" i="2"/>
  <c r="T816" i="2"/>
  <c r="R816" i="2"/>
  <c r="P816" i="2"/>
  <c r="BI811" i="2"/>
  <c r="BH811" i="2"/>
  <c r="BG811" i="2"/>
  <c r="BF811" i="2"/>
  <c r="T811" i="2"/>
  <c r="R811" i="2"/>
  <c r="P811" i="2"/>
  <c r="BI805" i="2"/>
  <c r="BH805" i="2"/>
  <c r="BG805" i="2"/>
  <c r="BF805" i="2"/>
  <c r="T805" i="2"/>
  <c r="R805" i="2"/>
  <c r="P805" i="2"/>
  <c r="BI800" i="2"/>
  <c r="BH800" i="2"/>
  <c r="BG800" i="2"/>
  <c r="BF800" i="2"/>
  <c r="T800" i="2"/>
  <c r="R800" i="2"/>
  <c r="P800" i="2"/>
  <c r="BI797" i="2"/>
  <c r="BH797" i="2"/>
  <c r="BG797" i="2"/>
  <c r="BF797" i="2"/>
  <c r="T797" i="2"/>
  <c r="R797" i="2"/>
  <c r="P797" i="2"/>
  <c r="BI792" i="2"/>
  <c r="BH792" i="2"/>
  <c r="BG792" i="2"/>
  <c r="BF792" i="2"/>
  <c r="T792" i="2"/>
  <c r="R792" i="2"/>
  <c r="P792" i="2"/>
  <c r="BI787" i="2"/>
  <c r="BH787" i="2"/>
  <c r="BG787" i="2"/>
  <c r="BF787" i="2"/>
  <c r="T787" i="2"/>
  <c r="R787" i="2"/>
  <c r="P787" i="2"/>
  <c r="BI783" i="2"/>
  <c r="BH783" i="2"/>
  <c r="BG783" i="2"/>
  <c r="BF783" i="2"/>
  <c r="T783" i="2"/>
  <c r="R783" i="2"/>
  <c r="P783" i="2"/>
  <c r="BI781" i="2"/>
  <c r="BH781" i="2"/>
  <c r="BG781" i="2"/>
  <c r="BF781" i="2"/>
  <c r="T781" i="2"/>
  <c r="R781" i="2"/>
  <c r="P781" i="2"/>
  <c r="BI776" i="2"/>
  <c r="BH776" i="2"/>
  <c r="BG776" i="2"/>
  <c r="BF776" i="2"/>
  <c r="T776" i="2"/>
  <c r="R776" i="2"/>
  <c r="P776" i="2"/>
  <c r="BI771" i="2"/>
  <c r="BH771" i="2"/>
  <c r="BG771" i="2"/>
  <c r="BF771" i="2"/>
  <c r="T771" i="2"/>
  <c r="R771" i="2"/>
  <c r="P771" i="2"/>
  <c r="BI768" i="2"/>
  <c r="BH768" i="2"/>
  <c r="BG768" i="2"/>
  <c r="BF768" i="2"/>
  <c r="T768" i="2"/>
  <c r="R768" i="2"/>
  <c r="P768" i="2"/>
  <c r="BI766" i="2"/>
  <c r="BH766" i="2"/>
  <c r="BG766" i="2"/>
  <c r="BF766" i="2"/>
  <c r="T766" i="2"/>
  <c r="R766" i="2"/>
  <c r="P766" i="2"/>
  <c r="BI764" i="2"/>
  <c r="BH764" i="2"/>
  <c r="BG764" i="2"/>
  <c r="BF764" i="2"/>
  <c r="T764" i="2"/>
  <c r="R764" i="2"/>
  <c r="P764" i="2"/>
  <c r="BI762" i="2"/>
  <c r="BH762" i="2"/>
  <c r="BG762" i="2"/>
  <c r="BF762" i="2"/>
  <c r="T762" i="2"/>
  <c r="R762" i="2"/>
  <c r="P762" i="2"/>
  <c r="BI759" i="2"/>
  <c r="BH759" i="2"/>
  <c r="BG759" i="2"/>
  <c r="BF759" i="2"/>
  <c r="T759" i="2"/>
  <c r="R759" i="2"/>
  <c r="P759" i="2"/>
  <c r="BI757" i="2"/>
  <c r="BH757" i="2"/>
  <c r="BG757" i="2"/>
  <c r="BF757" i="2"/>
  <c r="T757" i="2"/>
  <c r="R757" i="2"/>
  <c r="P757" i="2"/>
  <c r="BI753" i="2"/>
  <c r="BH753" i="2"/>
  <c r="BG753" i="2"/>
  <c r="BF753" i="2"/>
  <c r="T753" i="2"/>
  <c r="R753" i="2"/>
  <c r="P753" i="2"/>
  <c r="BI751" i="2"/>
  <c r="BH751" i="2"/>
  <c r="BG751" i="2"/>
  <c r="BF751" i="2"/>
  <c r="T751" i="2"/>
  <c r="R751" i="2"/>
  <c r="P751" i="2"/>
  <c r="BI749" i="2"/>
  <c r="BH749" i="2"/>
  <c r="BG749" i="2"/>
  <c r="BF749" i="2"/>
  <c r="T749" i="2"/>
  <c r="R749" i="2"/>
  <c r="P749" i="2"/>
  <c r="BI747" i="2"/>
  <c r="BH747" i="2"/>
  <c r="BG747" i="2"/>
  <c r="BF747" i="2"/>
  <c r="T747" i="2"/>
  <c r="R747" i="2"/>
  <c r="P747" i="2"/>
  <c r="BI744" i="2"/>
  <c r="BH744" i="2"/>
  <c r="BG744" i="2"/>
  <c r="BF744" i="2"/>
  <c r="T744" i="2"/>
  <c r="T743" i="2"/>
  <c r="R744" i="2"/>
  <c r="R743" i="2"/>
  <c r="P744" i="2"/>
  <c r="P743" i="2"/>
  <c r="BI741" i="2"/>
  <c r="BH741" i="2"/>
  <c r="BG741" i="2"/>
  <c r="BF741" i="2"/>
  <c r="T741" i="2"/>
  <c r="R741" i="2"/>
  <c r="P741" i="2"/>
  <c r="BI737" i="2"/>
  <c r="BH737" i="2"/>
  <c r="BG737" i="2"/>
  <c r="BF737" i="2"/>
  <c r="T737" i="2"/>
  <c r="R737" i="2"/>
  <c r="P737" i="2"/>
  <c r="BI735" i="2"/>
  <c r="BH735" i="2"/>
  <c r="BG735" i="2"/>
  <c r="BF735" i="2"/>
  <c r="T735" i="2"/>
  <c r="R735" i="2"/>
  <c r="P735" i="2"/>
  <c r="BI733" i="2"/>
  <c r="BH733" i="2"/>
  <c r="BG733" i="2"/>
  <c r="BF733" i="2"/>
  <c r="T733" i="2"/>
  <c r="R733" i="2"/>
  <c r="P733" i="2"/>
  <c r="BI731" i="2"/>
  <c r="BH731" i="2"/>
  <c r="BG731" i="2"/>
  <c r="BF731" i="2"/>
  <c r="T731" i="2"/>
  <c r="R731" i="2"/>
  <c r="P731" i="2"/>
  <c r="BI729" i="2"/>
  <c r="BH729" i="2"/>
  <c r="BG729" i="2"/>
  <c r="BF729" i="2"/>
  <c r="T729" i="2"/>
  <c r="R729" i="2"/>
  <c r="P729" i="2"/>
  <c r="BI726" i="2"/>
  <c r="BH726" i="2"/>
  <c r="BG726" i="2"/>
  <c r="BF726" i="2"/>
  <c r="T726" i="2"/>
  <c r="T725" i="2"/>
  <c r="R726" i="2"/>
  <c r="R725" i="2"/>
  <c r="P726" i="2"/>
  <c r="P725" i="2"/>
  <c r="BI720" i="2"/>
  <c r="BH720" i="2"/>
  <c r="BG720" i="2"/>
  <c r="BF720" i="2"/>
  <c r="T720" i="2"/>
  <c r="T719" i="2"/>
  <c r="R720" i="2"/>
  <c r="R719" i="2"/>
  <c r="P720" i="2"/>
  <c r="P719" i="2"/>
  <c r="BI714" i="2"/>
  <c r="BH714" i="2"/>
  <c r="BG714" i="2"/>
  <c r="BF714" i="2"/>
  <c r="T714" i="2"/>
  <c r="R714" i="2"/>
  <c r="P714" i="2"/>
  <c r="BI709" i="2"/>
  <c r="BH709" i="2"/>
  <c r="BG709" i="2"/>
  <c r="BF709" i="2"/>
  <c r="T709" i="2"/>
  <c r="R709" i="2"/>
  <c r="P709" i="2"/>
  <c r="BI704" i="2"/>
  <c r="BH704" i="2"/>
  <c r="BG704" i="2"/>
  <c r="BF704" i="2"/>
  <c r="T704" i="2"/>
  <c r="R704" i="2"/>
  <c r="P704" i="2"/>
  <c r="BI699" i="2"/>
  <c r="BH699" i="2"/>
  <c r="BG699" i="2"/>
  <c r="BF699" i="2"/>
  <c r="T699" i="2"/>
  <c r="R699" i="2"/>
  <c r="P699" i="2"/>
  <c r="BI695" i="2"/>
  <c r="BH695" i="2"/>
  <c r="BG695" i="2"/>
  <c r="BF695" i="2"/>
  <c r="T695" i="2"/>
  <c r="R695" i="2"/>
  <c r="P695" i="2"/>
  <c r="BI685" i="2"/>
  <c r="BH685" i="2"/>
  <c r="BG685" i="2"/>
  <c r="BF685" i="2"/>
  <c r="T685" i="2"/>
  <c r="T684" i="2"/>
  <c r="R685" i="2"/>
  <c r="R684" i="2"/>
  <c r="P685" i="2"/>
  <c r="P684" i="2"/>
  <c r="BI675" i="2"/>
  <c r="BH675" i="2"/>
  <c r="BG675" i="2"/>
  <c r="BF675" i="2"/>
  <c r="T675" i="2"/>
  <c r="T674" i="2"/>
  <c r="R675" i="2"/>
  <c r="R674" i="2"/>
  <c r="P675" i="2"/>
  <c r="P674" i="2"/>
  <c r="BI672" i="2"/>
  <c r="BH672" i="2"/>
  <c r="BG672" i="2"/>
  <c r="BF672" i="2"/>
  <c r="T672" i="2"/>
  <c r="T671" i="2"/>
  <c r="R672" i="2"/>
  <c r="R671" i="2"/>
  <c r="P672" i="2"/>
  <c r="P671" i="2"/>
  <c r="BI667" i="2"/>
  <c r="BH667" i="2"/>
  <c r="BG667" i="2"/>
  <c r="BF667" i="2"/>
  <c r="T667" i="2"/>
  <c r="R667" i="2"/>
  <c r="P667"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1" i="2"/>
  <c r="BH651" i="2"/>
  <c r="BG651" i="2"/>
  <c r="BF651" i="2"/>
  <c r="T651" i="2"/>
  <c r="R651" i="2"/>
  <c r="P651" i="2"/>
  <c r="BI644" i="2"/>
  <c r="BH644" i="2"/>
  <c r="BG644" i="2"/>
  <c r="BF644" i="2"/>
  <c r="T644" i="2"/>
  <c r="T637" i="2"/>
  <c r="R644" i="2"/>
  <c r="R637" i="2"/>
  <c r="P644" i="2"/>
  <c r="P637" i="2"/>
  <c r="BI638" i="2"/>
  <c r="BH638" i="2"/>
  <c r="BG638" i="2"/>
  <c r="BF638" i="2"/>
  <c r="T638" i="2"/>
  <c r="R638" i="2"/>
  <c r="P638" i="2"/>
  <c r="BI634" i="2"/>
  <c r="BH634" i="2"/>
  <c r="BG634" i="2"/>
  <c r="BF634" i="2"/>
  <c r="T634" i="2"/>
  <c r="T633" i="2"/>
  <c r="R634" i="2"/>
  <c r="R633" i="2"/>
  <c r="P634" i="2"/>
  <c r="P633" i="2"/>
  <c r="BI625" i="2"/>
  <c r="BH625" i="2"/>
  <c r="BG625" i="2"/>
  <c r="BF625" i="2"/>
  <c r="T625" i="2"/>
  <c r="R625" i="2"/>
  <c r="P625" i="2"/>
  <c r="BI617" i="2"/>
  <c r="BH617" i="2"/>
  <c r="BG617" i="2"/>
  <c r="BF617" i="2"/>
  <c r="T617" i="2"/>
  <c r="R617" i="2"/>
  <c r="P617" i="2"/>
  <c r="BI612" i="2"/>
  <c r="BH612" i="2"/>
  <c r="BG612" i="2"/>
  <c r="BF612" i="2"/>
  <c r="T612" i="2"/>
  <c r="R612" i="2"/>
  <c r="P612" i="2"/>
  <c r="BI607" i="2"/>
  <c r="BH607" i="2"/>
  <c r="BG607" i="2"/>
  <c r="BF607" i="2"/>
  <c r="T607" i="2"/>
  <c r="R607" i="2"/>
  <c r="P607" i="2"/>
  <c r="BI599" i="2"/>
  <c r="BH599" i="2"/>
  <c r="BG599" i="2"/>
  <c r="BF599" i="2"/>
  <c r="T599" i="2"/>
  <c r="R599" i="2"/>
  <c r="P599" i="2"/>
  <c r="BI591" i="2"/>
  <c r="BH591" i="2"/>
  <c r="BG591" i="2"/>
  <c r="BF591" i="2"/>
  <c r="T591" i="2"/>
  <c r="R591" i="2"/>
  <c r="P591" i="2"/>
  <c r="BI587" i="2"/>
  <c r="BH587" i="2"/>
  <c r="BG587" i="2"/>
  <c r="BF587" i="2"/>
  <c r="T587" i="2"/>
  <c r="R587" i="2"/>
  <c r="P587" i="2"/>
  <c r="BI585" i="2"/>
  <c r="BH585" i="2"/>
  <c r="BG585" i="2"/>
  <c r="BF585" i="2"/>
  <c r="T585" i="2"/>
  <c r="R585" i="2"/>
  <c r="P585" i="2"/>
  <c r="BI582" i="2"/>
  <c r="BH582" i="2"/>
  <c r="BG582" i="2"/>
  <c r="BF582" i="2"/>
  <c r="T582" i="2"/>
  <c r="R582" i="2"/>
  <c r="P582" i="2"/>
  <c r="BI580" i="2"/>
  <c r="BH580" i="2"/>
  <c r="BG580" i="2"/>
  <c r="BF580" i="2"/>
  <c r="T580" i="2"/>
  <c r="R580" i="2"/>
  <c r="P580" i="2"/>
  <c r="BI578" i="2"/>
  <c r="BH578" i="2"/>
  <c r="BG578" i="2"/>
  <c r="BF578" i="2"/>
  <c r="T578" i="2"/>
  <c r="R578" i="2"/>
  <c r="P578" i="2"/>
  <c r="BI574" i="2"/>
  <c r="BH574" i="2"/>
  <c r="BG574" i="2"/>
  <c r="BF574" i="2"/>
  <c r="T574" i="2"/>
  <c r="R574" i="2"/>
  <c r="P574" i="2"/>
  <c r="BI570" i="2"/>
  <c r="BH570" i="2"/>
  <c r="BG570" i="2"/>
  <c r="BF570" i="2"/>
  <c r="T570" i="2"/>
  <c r="R570" i="2"/>
  <c r="P570" i="2"/>
  <c r="BI566" i="2"/>
  <c r="BH566" i="2"/>
  <c r="BG566" i="2"/>
  <c r="BF566" i="2"/>
  <c r="T566" i="2"/>
  <c r="R566" i="2"/>
  <c r="P566" i="2"/>
  <c r="BI562" i="2"/>
  <c r="BH562" i="2"/>
  <c r="BG562" i="2"/>
  <c r="BF562" i="2"/>
  <c r="T562" i="2"/>
  <c r="R562" i="2"/>
  <c r="P562" i="2"/>
  <c r="BI560" i="2"/>
  <c r="BH560" i="2"/>
  <c r="BG560" i="2"/>
  <c r="BF560" i="2"/>
  <c r="T560" i="2"/>
  <c r="R560" i="2"/>
  <c r="P560" i="2"/>
  <c r="BI558" i="2"/>
  <c r="BH558" i="2"/>
  <c r="BG558" i="2"/>
  <c r="BF558" i="2"/>
  <c r="T558" i="2"/>
  <c r="R558" i="2"/>
  <c r="P558" i="2"/>
  <c r="BI556" i="2"/>
  <c r="BH556" i="2"/>
  <c r="BG556" i="2"/>
  <c r="BF556" i="2"/>
  <c r="T556" i="2"/>
  <c r="R556" i="2"/>
  <c r="P556" i="2"/>
  <c r="BI554" i="2"/>
  <c r="BH554" i="2"/>
  <c r="BG554" i="2"/>
  <c r="BF554" i="2"/>
  <c r="T554" i="2"/>
  <c r="R554" i="2"/>
  <c r="P554" i="2"/>
  <c r="BI552" i="2"/>
  <c r="BH552" i="2"/>
  <c r="BG552" i="2"/>
  <c r="BF552" i="2"/>
  <c r="T552" i="2"/>
  <c r="R552" i="2"/>
  <c r="P552" i="2"/>
  <c r="BI548" i="2"/>
  <c r="BH548" i="2"/>
  <c r="BG548" i="2"/>
  <c r="BF548" i="2"/>
  <c r="T548" i="2"/>
  <c r="R548" i="2"/>
  <c r="P548" i="2"/>
  <c r="BI546" i="2"/>
  <c r="BH546" i="2"/>
  <c r="BG546" i="2"/>
  <c r="BF546" i="2"/>
  <c r="T546" i="2"/>
  <c r="R546" i="2"/>
  <c r="P546" i="2"/>
  <c r="BI543" i="2"/>
  <c r="BH543" i="2"/>
  <c r="BG543" i="2"/>
  <c r="BF543" i="2"/>
  <c r="T543" i="2"/>
  <c r="R543" i="2"/>
  <c r="P543" i="2"/>
  <c r="BI539" i="2"/>
  <c r="BH539" i="2"/>
  <c r="BG539" i="2"/>
  <c r="BF539" i="2"/>
  <c r="T539" i="2"/>
  <c r="R539" i="2"/>
  <c r="P539" i="2"/>
  <c r="BI537" i="2"/>
  <c r="BH537" i="2"/>
  <c r="BG537" i="2"/>
  <c r="BF537" i="2"/>
  <c r="T537" i="2"/>
  <c r="R537" i="2"/>
  <c r="P537" i="2"/>
  <c r="BI535" i="2"/>
  <c r="BH535" i="2"/>
  <c r="BG535" i="2"/>
  <c r="BF535" i="2"/>
  <c r="T535" i="2"/>
  <c r="R535" i="2"/>
  <c r="P535" i="2"/>
  <c r="BI532" i="2"/>
  <c r="BH532" i="2"/>
  <c r="BG532" i="2"/>
  <c r="BF532" i="2"/>
  <c r="T532" i="2"/>
  <c r="T531" i="2"/>
  <c r="R532" i="2"/>
  <c r="R531" i="2"/>
  <c r="P532" i="2"/>
  <c r="P531" i="2"/>
  <c r="BI529" i="2"/>
  <c r="BH529" i="2"/>
  <c r="BG529" i="2"/>
  <c r="BF529" i="2"/>
  <c r="T529" i="2"/>
  <c r="R529" i="2"/>
  <c r="P529" i="2"/>
  <c r="BI525" i="2"/>
  <c r="BH525" i="2"/>
  <c r="BG525" i="2"/>
  <c r="BF525" i="2"/>
  <c r="T525" i="2"/>
  <c r="R525" i="2"/>
  <c r="P525" i="2"/>
  <c r="BI523" i="2"/>
  <c r="BH523" i="2"/>
  <c r="BG523" i="2"/>
  <c r="BF523" i="2"/>
  <c r="T523" i="2"/>
  <c r="R523" i="2"/>
  <c r="P523" i="2"/>
  <c r="BI521" i="2"/>
  <c r="BH521" i="2"/>
  <c r="BG521" i="2"/>
  <c r="BF521" i="2"/>
  <c r="T521" i="2"/>
  <c r="R521" i="2"/>
  <c r="P521" i="2"/>
  <c r="BI519" i="2"/>
  <c r="BH519" i="2"/>
  <c r="BG519" i="2"/>
  <c r="BF519" i="2"/>
  <c r="T519" i="2"/>
  <c r="R519" i="2"/>
  <c r="P519" i="2"/>
  <c r="BI517" i="2"/>
  <c r="BH517" i="2"/>
  <c r="BG517" i="2"/>
  <c r="BF517" i="2"/>
  <c r="T517" i="2"/>
  <c r="R517" i="2"/>
  <c r="P517" i="2"/>
  <c r="BI514" i="2"/>
  <c r="BH514" i="2"/>
  <c r="BG514" i="2"/>
  <c r="BF514" i="2"/>
  <c r="T514" i="2"/>
  <c r="T513" i="2"/>
  <c r="R514" i="2"/>
  <c r="R513" i="2"/>
  <c r="P514" i="2"/>
  <c r="P513" i="2"/>
  <c r="BI511" i="2"/>
  <c r="BH511" i="2"/>
  <c r="BG511" i="2"/>
  <c r="BF511" i="2"/>
  <c r="T511" i="2"/>
  <c r="T510" i="2"/>
  <c r="R511" i="2"/>
  <c r="R510" i="2"/>
  <c r="P511" i="2"/>
  <c r="P510" i="2"/>
  <c r="BI508" i="2"/>
  <c r="BH508" i="2"/>
  <c r="BG508" i="2"/>
  <c r="BF508" i="2"/>
  <c r="T508" i="2"/>
  <c r="T507" i="2"/>
  <c r="R508" i="2"/>
  <c r="R507" i="2"/>
  <c r="P508" i="2"/>
  <c r="P507" i="2"/>
  <c r="BI501" i="2"/>
  <c r="BH501" i="2"/>
  <c r="BG501" i="2"/>
  <c r="BF501" i="2"/>
  <c r="T501" i="2"/>
  <c r="T494" i="2"/>
  <c r="R501" i="2"/>
  <c r="R494" i="2"/>
  <c r="P501" i="2"/>
  <c r="P494" i="2"/>
  <c r="BI495" i="2"/>
  <c r="BH495" i="2"/>
  <c r="BG495" i="2"/>
  <c r="BF495" i="2"/>
  <c r="T495" i="2"/>
  <c r="R495" i="2"/>
  <c r="P495" i="2"/>
  <c r="BI491" i="2"/>
  <c r="BH491" i="2"/>
  <c r="BG491" i="2"/>
  <c r="BF491" i="2"/>
  <c r="T491" i="2"/>
  <c r="T490" i="2"/>
  <c r="R491" i="2"/>
  <c r="R490" i="2"/>
  <c r="P491" i="2"/>
  <c r="P490" i="2"/>
  <c r="BI488" i="2"/>
  <c r="BH488" i="2"/>
  <c r="BG488" i="2"/>
  <c r="BF488" i="2"/>
  <c r="T488" i="2"/>
  <c r="R488" i="2"/>
  <c r="P488" i="2"/>
  <c r="BI486" i="2"/>
  <c r="BH486" i="2"/>
  <c r="BG486" i="2"/>
  <c r="BF486" i="2"/>
  <c r="T486" i="2"/>
  <c r="R486" i="2"/>
  <c r="P486" i="2"/>
  <c r="BI481" i="2"/>
  <c r="BH481" i="2"/>
  <c r="BG481" i="2"/>
  <c r="BF481" i="2"/>
  <c r="T481" i="2"/>
  <c r="R481" i="2"/>
  <c r="P481" i="2"/>
  <c r="BI476" i="2"/>
  <c r="BH476" i="2"/>
  <c r="BG476" i="2"/>
  <c r="BF476" i="2"/>
  <c r="T476" i="2"/>
  <c r="R476" i="2"/>
  <c r="P476" i="2"/>
  <c r="BI474" i="2"/>
  <c r="BH474" i="2"/>
  <c r="BG474" i="2"/>
  <c r="BF474" i="2"/>
  <c r="T474" i="2"/>
  <c r="R474" i="2"/>
  <c r="P474" i="2"/>
  <c r="BI472" i="2"/>
  <c r="BH472" i="2"/>
  <c r="BG472" i="2"/>
  <c r="BF472" i="2"/>
  <c r="T472" i="2"/>
  <c r="R472" i="2"/>
  <c r="P472" i="2"/>
  <c r="BI468" i="2"/>
  <c r="BH468" i="2"/>
  <c r="BG468" i="2"/>
  <c r="BF468" i="2"/>
  <c r="T468" i="2"/>
  <c r="R468" i="2"/>
  <c r="P468" i="2"/>
  <c r="BI461" i="2"/>
  <c r="BH461" i="2"/>
  <c r="BG461" i="2"/>
  <c r="BF461" i="2"/>
  <c r="T461" i="2"/>
  <c r="R461" i="2"/>
  <c r="P461" i="2"/>
  <c r="BI458" i="2"/>
  <c r="BH458" i="2"/>
  <c r="BG458" i="2"/>
  <c r="BF458" i="2"/>
  <c r="T458" i="2"/>
  <c r="R458" i="2"/>
  <c r="P458" i="2"/>
  <c r="BI456" i="2"/>
  <c r="BH456" i="2"/>
  <c r="BG456" i="2"/>
  <c r="BF456" i="2"/>
  <c r="T456" i="2"/>
  <c r="R456" i="2"/>
  <c r="P456" i="2"/>
  <c r="BI454" i="2"/>
  <c r="BH454" i="2"/>
  <c r="BG454" i="2"/>
  <c r="BF454" i="2"/>
  <c r="T454" i="2"/>
  <c r="R454" i="2"/>
  <c r="P454" i="2"/>
  <c r="BI450" i="2"/>
  <c r="BH450" i="2"/>
  <c r="BG450" i="2"/>
  <c r="BF450" i="2"/>
  <c r="T450" i="2"/>
  <c r="R450" i="2"/>
  <c r="P450" i="2"/>
  <c r="BI446" i="2"/>
  <c r="BH446" i="2"/>
  <c r="BG446" i="2"/>
  <c r="BF446" i="2"/>
  <c r="T446" i="2"/>
  <c r="R446" i="2"/>
  <c r="P446" i="2"/>
  <c r="BI442" i="2"/>
  <c r="BH442" i="2"/>
  <c r="BG442" i="2"/>
  <c r="BF442" i="2"/>
  <c r="T442" i="2"/>
  <c r="R442" i="2"/>
  <c r="P442"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30" i="2"/>
  <c r="BH430" i="2"/>
  <c r="BG430" i="2"/>
  <c r="BF430" i="2"/>
  <c r="T430" i="2"/>
  <c r="R430" i="2"/>
  <c r="P430" i="2"/>
  <c r="BI425" i="2"/>
  <c r="BH425" i="2"/>
  <c r="BG425" i="2"/>
  <c r="BF425" i="2"/>
  <c r="T425" i="2"/>
  <c r="R425" i="2"/>
  <c r="P425" i="2"/>
  <c r="BI421" i="2"/>
  <c r="BH421" i="2"/>
  <c r="BG421" i="2"/>
  <c r="BF421" i="2"/>
  <c r="T421" i="2"/>
  <c r="R421" i="2"/>
  <c r="P421" i="2"/>
  <c r="BI416" i="2"/>
  <c r="BH416" i="2"/>
  <c r="BG416" i="2"/>
  <c r="BF416" i="2"/>
  <c r="T416" i="2"/>
  <c r="R416" i="2"/>
  <c r="P416" i="2"/>
  <c r="BI413" i="2"/>
  <c r="BH413" i="2"/>
  <c r="BG413" i="2"/>
  <c r="BF413" i="2"/>
  <c r="T413" i="2"/>
  <c r="T412" i="2"/>
  <c r="R413" i="2"/>
  <c r="R412" i="2"/>
  <c r="P413" i="2"/>
  <c r="P412" i="2"/>
  <c r="BI410" i="2"/>
  <c r="BH410" i="2"/>
  <c r="BG410" i="2"/>
  <c r="BF410" i="2"/>
  <c r="T410" i="2"/>
  <c r="R410" i="2"/>
  <c r="P410" i="2"/>
  <c r="BI408" i="2"/>
  <c r="BH408" i="2"/>
  <c r="BG408" i="2"/>
  <c r="BF408" i="2"/>
  <c r="T408" i="2"/>
  <c r="R408" i="2"/>
  <c r="P408" i="2"/>
  <c r="BI406" i="2"/>
  <c r="BH406" i="2"/>
  <c r="BG406" i="2"/>
  <c r="BF406" i="2"/>
  <c r="T406" i="2"/>
  <c r="R406" i="2"/>
  <c r="P406" i="2"/>
  <c r="BI403" i="2"/>
  <c r="BH403" i="2"/>
  <c r="BG403" i="2"/>
  <c r="BF403" i="2"/>
  <c r="T403" i="2"/>
  <c r="T402" i="2"/>
  <c r="R403" i="2"/>
  <c r="R402" i="2"/>
  <c r="P403" i="2"/>
  <c r="P402" i="2"/>
  <c r="BI400" i="2"/>
  <c r="BH400" i="2"/>
  <c r="BG400" i="2"/>
  <c r="BF400" i="2"/>
  <c r="T400" i="2"/>
  <c r="R400" i="2"/>
  <c r="P400" i="2"/>
  <c r="BI396" i="2"/>
  <c r="BH396" i="2"/>
  <c r="BG396" i="2"/>
  <c r="BF396" i="2"/>
  <c r="T396" i="2"/>
  <c r="R396" i="2"/>
  <c r="P396" i="2"/>
  <c r="BI394" i="2"/>
  <c r="BH394" i="2"/>
  <c r="BG394" i="2"/>
  <c r="BF394" i="2"/>
  <c r="T394" i="2"/>
  <c r="R394" i="2"/>
  <c r="P394" i="2"/>
  <c r="BI392" i="2"/>
  <c r="BH392" i="2"/>
  <c r="BG392" i="2"/>
  <c r="BF392" i="2"/>
  <c r="T392" i="2"/>
  <c r="R392" i="2"/>
  <c r="P392" i="2"/>
  <c r="BI390" i="2"/>
  <c r="BH390" i="2"/>
  <c r="BG390" i="2"/>
  <c r="BF390" i="2"/>
  <c r="T390" i="2"/>
  <c r="R390" i="2"/>
  <c r="P390" i="2"/>
  <c r="BI388" i="2"/>
  <c r="BH388" i="2"/>
  <c r="BG388" i="2"/>
  <c r="BF388" i="2"/>
  <c r="T388" i="2"/>
  <c r="R388" i="2"/>
  <c r="P388" i="2"/>
  <c r="BI385" i="2"/>
  <c r="BH385" i="2"/>
  <c r="BG385" i="2"/>
  <c r="BF385" i="2"/>
  <c r="T385" i="2"/>
  <c r="R385" i="2"/>
  <c r="P385" i="2"/>
  <c r="BI383" i="2"/>
  <c r="BH383" i="2"/>
  <c r="BG383" i="2"/>
  <c r="BF383" i="2"/>
  <c r="T383" i="2"/>
  <c r="R383" i="2"/>
  <c r="P383" i="2"/>
  <c r="BI381" i="2"/>
  <c r="BH381" i="2"/>
  <c r="BG381" i="2"/>
  <c r="BF381" i="2"/>
  <c r="T381" i="2"/>
  <c r="R381" i="2"/>
  <c r="P381" i="2"/>
  <c r="BI376" i="2"/>
  <c r="BH376" i="2"/>
  <c r="BG376" i="2"/>
  <c r="BF376" i="2"/>
  <c r="T376" i="2"/>
  <c r="T375" i="2"/>
  <c r="R376" i="2"/>
  <c r="R375" i="2"/>
  <c r="P376" i="2"/>
  <c r="P375" i="2"/>
  <c r="BI368" i="2"/>
  <c r="BH368" i="2"/>
  <c r="BG368" i="2"/>
  <c r="BF368" i="2"/>
  <c r="T368" i="2"/>
  <c r="T367" i="2"/>
  <c r="R368" i="2"/>
  <c r="R367" i="2"/>
  <c r="P368" i="2"/>
  <c r="P367" i="2"/>
  <c r="BI360" i="2"/>
  <c r="BH360" i="2"/>
  <c r="BG360" i="2"/>
  <c r="BF360" i="2"/>
  <c r="T360" i="2"/>
  <c r="T359" i="2"/>
  <c r="R360" i="2"/>
  <c r="R359" i="2"/>
  <c r="P360" i="2"/>
  <c r="P359" i="2"/>
  <c r="BI354" i="2"/>
  <c r="BH354" i="2"/>
  <c r="BG354" i="2"/>
  <c r="BF354" i="2"/>
  <c r="T354" i="2"/>
  <c r="R354" i="2"/>
  <c r="P354" i="2"/>
  <c r="BI348" i="2"/>
  <c r="BH348" i="2"/>
  <c r="BG348" i="2"/>
  <c r="BF348" i="2"/>
  <c r="T348" i="2"/>
  <c r="R348" i="2"/>
  <c r="P348" i="2"/>
  <c r="BI342" i="2"/>
  <c r="BH342" i="2"/>
  <c r="BG342" i="2"/>
  <c r="BF342" i="2"/>
  <c r="T342" i="2"/>
  <c r="R342" i="2"/>
  <c r="P342" i="2"/>
  <c r="BI337" i="2"/>
  <c r="BH337" i="2"/>
  <c r="BG337" i="2"/>
  <c r="BF337" i="2"/>
  <c r="T337" i="2"/>
  <c r="T336" i="2"/>
  <c r="R337" i="2"/>
  <c r="R336" i="2"/>
  <c r="P337" i="2"/>
  <c r="P336" i="2"/>
  <c r="BI333" i="2"/>
  <c r="BH333" i="2"/>
  <c r="BG333" i="2"/>
  <c r="BF333" i="2"/>
  <c r="T333" i="2"/>
  <c r="T332" i="2"/>
  <c r="R333" i="2"/>
  <c r="R332" i="2"/>
  <c r="P333" i="2"/>
  <c r="P332" i="2"/>
  <c r="BI324" i="2"/>
  <c r="BH324" i="2"/>
  <c r="BG324" i="2"/>
  <c r="BF324" i="2"/>
  <c r="T324" i="2"/>
  <c r="R324" i="2"/>
  <c r="P324" i="2"/>
  <c r="BI316" i="2"/>
  <c r="BH316" i="2"/>
  <c r="BG316" i="2"/>
  <c r="BF316" i="2"/>
  <c r="T316" i="2"/>
  <c r="R316" i="2"/>
  <c r="P316" i="2"/>
  <c r="BI311" i="2"/>
  <c r="BH311" i="2"/>
  <c r="BG311" i="2"/>
  <c r="BF311" i="2"/>
  <c r="T311" i="2"/>
  <c r="R311" i="2"/>
  <c r="P311" i="2"/>
  <c r="BI306" i="2"/>
  <c r="BH306" i="2"/>
  <c r="BG306" i="2"/>
  <c r="BF306" i="2"/>
  <c r="T306" i="2"/>
  <c r="R306" i="2"/>
  <c r="P306" i="2"/>
  <c r="BI298" i="2"/>
  <c r="BH298" i="2"/>
  <c r="BG298" i="2"/>
  <c r="BF298" i="2"/>
  <c r="T298" i="2"/>
  <c r="R298" i="2"/>
  <c r="P298" i="2"/>
  <c r="BI290" i="2"/>
  <c r="BH290" i="2"/>
  <c r="BG290" i="2"/>
  <c r="BF290" i="2"/>
  <c r="T290" i="2"/>
  <c r="R290" i="2"/>
  <c r="P290" i="2"/>
  <c r="BI286" i="2"/>
  <c r="BH286" i="2"/>
  <c r="BG286" i="2"/>
  <c r="BF286" i="2"/>
  <c r="T286" i="2"/>
  <c r="R286" i="2"/>
  <c r="P286"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3" i="2"/>
  <c r="BH263" i="2"/>
  <c r="BG263" i="2"/>
  <c r="BF263" i="2"/>
  <c r="T263" i="2"/>
  <c r="R263" i="2"/>
  <c r="P263" i="2"/>
  <c r="BI261" i="2"/>
  <c r="BH261" i="2"/>
  <c r="BG261" i="2"/>
  <c r="BF261" i="2"/>
  <c r="T261" i="2"/>
  <c r="R261" i="2"/>
  <c r="P261" i="2"/>
  <c r="BI259" i="2"/>
  <c r="BH259" i="2"/>
  <c r="BG259" i="2"/>
  <c r="BF259" i="2"/>
  <c r="T259" i="2"/>
  <c r="R259" i="2"/>
  <c r="P259" i="2"/>
  <c r="BI257" i="2"/>
  <c r="BH257" i="2"/>
  <c r="BG257" i="2"/>
  <c r="BF257" i="2"/>
  <c r="T257" i="2"/>
  <c r="R257" i="2"/>
  <c r="P257" i="2"/>
  <c r="BI255" i="2"/>
  <c r="BH255" i="2"/>
  <c r="BG255" i="2"/>
  <c r="BF255" i="2"/>
  <c r="T255" i="2"/>
  <c r="R255" i="2"/>
  <c r="P255" i="2"/>
  <c r="BI253" i="2"/>
  <c r="BH253" i="2"/>
  <c r="BG253" i="2"/>
  <c r="BF253" i="2"/>
  <c r="T253" i="2"/>
  <c r="R253" i="2"/>
  <c r="P253" i="2"/>
  <c r="BI248" i="2"/>
  <c r="BH248" i="2"/>
  <c r="BG248" i="2"/>
  <c r="BF248" i="2"/>
  <c r="T248" i="2"/>
  <c r="R248" i="2"/>
  <c r="P248" i="2"/>
  <c r="BI246" i="2"/>
  <c r="BH246" i="2"/>
  <c r="BG246" i="2"/>
  <c r="BF246" i="2"/>
  <c r="T246" i="2"/>
  <c r="R246" i="2"/>
  <c r="P246" i="2"/>
  <c r="BI243" i="2"/>
  <c r="BH243" i="2"/>
  <c r="BG243" i="2"/>
  <c r="BF243" i="2"/>
  <c r="T243" i="2"/>
  <c r="T242" i="2"/>
  <c r="R243" i="2"/>
  <c r="R242" i="2"/>
  <c r="P243" i="2"/>
  <c r="P242" i="2"/>
  <c r="BI240" i="2"/>
  <c r="BH240" i="2"/>
  <c r="BG240" i="2"/>
  <c r="BF240" i="2"/>
  <c r="T240" i="2"/>
  <c r="R240" i="2"/>
  <c r="P240" i="2"/>
  <c r="BI236" i="2"/>
  <c r="BH236" i="2"/>
  <c r="BG236" i="2"/>
  <c r="BF236" i="2"/>
  <c r="T236" i="2"/>
  <c r="R236" i="2"/>
  <c r="P236" i="2"/>
  <c r="BI234" i="2"/>
  <c r="BH234" i="2"/>
  <c r="BG234" i="2"/>
  <c r="BF234" i="2"/>
  <c r="T234" i="2"/>
  <c r="R234" i="2"/>
  <c r="P234" i="2"/>
  <c r="BI232" i="2"/>
  <c r="BH232" i="2"/>
  <c r="BG232" i="2"/>
  <c r="BF232" i="2"/>
  <c r="T232" i="2"/>
  <c r="R232" i="2"/>
  <c r="P232" i="2"/>
  <c r="BI230" i="2"/>
  <c r="BH230" i="2"/>
  <c r="BG230" i="2"/>
  <c r="BF230" i="2"/>
  <c r="T230" i="2"/>
  <c r="R230" i="2"/>
  <c r="P230" i="2"/>
  <c r="BI228" i="2"/>
  <c r="BH228" i="2"/>
  <c r="BG228" i="2"/>
  <c r="BF228" i="2"/>
  <c r="T228" i="2"/>
  <c r="R228" i="2"/>
  <c r="P228" i="2"/>
  <c r="BI225" i="2"/>
  <c r="BH225" i="2"/>
  <c r="BG225" i="2"/>
  <c r="BF225" i="2"/>
  <c r="T225" i="2"/>
  <c r="T224" i="2"/>
  <c r="R225" i="2"/>
  <c r="R224" i="2"/>
  <c r="P225" i="2"/>
  <c r="P224" i="2"/>
  <c r="BI222" i="2"/>
  <c r="BH222" i="2"/>
  <c r="BG222" i="2"/>
  <c r="BF222" i="2"/>
  <c r="T222" i="2"/>
  <c r="T221" i="2"/>
  <c r="R222" i="2"/>
  <c r="R221" i="2"/>
  <c r="P222" i="2"/>
  <c r="P221" i="2"/>
  <c r="BI219" i="2"/>
  <c r="BH219" i="2"/>
  <c r="BG219" i="2"/>
  <c r="BF219" i="2"/>
  <c r="T219" i="2"/>
  <c r="T218" i="2"/>
  <c r="R219" i="2"/>
  <c r="R218" i="2"/>
  <c r="P219" i="2"/>
  <c r="P218" i="2"/>
  <c r="BI212" i="2"/>
  <c r="BH212" i="2"/>
  <c r="BG212" i="2"/>
  <c r="BF212" i="2"/>
  <c r="T212" i="2"/>
  <c r="T205" i="2"/>
  <c r="R212" i="2"/>
  <c r="R205" i="2"/>
  <c r="P212" i="2"/>
  <c r="P205" i="2"/>
  <c r="BI206" i="2"/>
  <c r="BH206" i="2"/>
  <c r="BG206" i="2"/>
  <c r="BF206" i="2"/>
  <c r="T206" i="2"/>
  <c r="R206" i="2"/>
  <c r="P206" i="2"/>
  <c r="F197" i="2"/>
  <c r="E195" i="2"/>
  <c r="F89" i="2"/>
  <c r="E87" i="2"/>
  <c r="J24" i="2"/>
  <c r="E24" i="2"/>
  <c r="J200" i="2"/>
  <c r="J23" i="2"/>
  <c r="J21" i="2"/>
  <c r="E21" i="2"/>
  <c r="J91" i="2"/>
  <c r="J20" i="2"/>
  <c r="J18" i="2"/>
  <c r="E18" i="2"/>
  <c r="F200" i="2"/>
  <c r="J17" i="2"/>
  <c r="J15" i="2"/>
  <c r="E15" i="2"/>
  <c r="F91" i="2"/>
  <c r="J14" i="2"/>
  <c r="J12" i="2"/>
  <c r="J197" i="2"/>
  <c r="E7" i="2"/>
  <c r="E85" i="2"/>
  <c r="L90" i="1"/>
  <c r="AM90" i="1"/>
  <c r="AM89" i="1"/>
  <c r="L89" i="1"/>
  <c r="AM87" i="1"/>
  <c r="L87" i="1"/>
  <c r="L85" i="1"/>
  <c r="L84" i="1"/>
  <c r="J1382" i="2"/>
  <c r="J1356" i="2"/>
  <c r="J1321" i="2"/>
  <c r="BK1299" i="2"/>
  <c r="BK1273" i="2"/>
  <c r="J1261" i="2"/>
  <c r="J1222" i="2"/>
  <c r="J1208" i="2"/>
  <c r="BK1149" i="2"/>
  <c r="BK1116" i="2"/>
  <c r="J1107" i="2"/>
  <c r="BK1086" i="2"/>
  <c r="BK1072" i="2"/>
  <c r="BK1048" i="2"/>
  <c r="J1021" i="2"/>
  <c r="BK994" i="2"/>
  <c r="BK988" i="2"/>
  <c r="BK952" i="2"/>
  <c r="J861" i="2"/>
  <c r="BK821" i="2"/>
  <c r="BK766" i="2"/>
  <c r="BK757" i="2"/>
  <c r="BK731" i="2"/>
  <c r="BK644" i="2"/>
  <c r="BK580" i="2"/>
  <c r="BK560" i="2"/>
  <c r="J552" i="2"/>
  <c r="BK523" i="2"/>
  <c r="J508" i="2"/>
  <c r="J468" i="2"/>
  <c r="J438" i="2"/>
  <c r="BK396" i="2"/>
  <c r="J360" i="2"/>
  <c r="J324" i="2"/>
  <c r="BK279" i="2"/>
  <c r="J267" i="2"/>
  <c r="BK246" i="2"/>
  <c r="J1389" i="2"/>
  <c r="BK1347" i="2"/>
  <c r="BK1315" i="2"/>
  <c r="J1288" i="2"/>
  <c r="BK1255" i="2"/>
  <c r="J1227" i="2"/>
  <c r="BK1200" i="2"/>
  <c r="J1170" i="2"/>
  <c r="BK1121" i="2"/>
  <c r="BK1093" i="2"/>
  <c r="BK1050" i="2"/>
  <c r="J992" i="2"/>
  <c r="BK964" i="2"/>
  <c r="J880" i="2"/>
  <c r="BK843" i="2"/>
  <c r="J825" i="2"/>
  <c r="BK800" i="2"/>
  <c r="J759" i="2"/>
  <c r="J737" i="2"/>
  <c r="J720" i="2"/>
  <c r="J695" i="2"/>
  <c r="J644" i="2"/>
  <c r="BK587" i="2"/>
  <c r="BK556" i="2"/>
  <c r="BK535" i="2"/>
  <c r="BK495" i="2"/>
  <c r="J481" i="2"/>
  <c r="BK468" i="2"/>
  <c r="BK450" i="2"/>
  <c r="BK430" i="2"/>
  <c r="BK403" i="2"/>
  <c r="J392" i="2"/>
  <c r="BK368" i="2"/>
  <c r="BK311" i="2"/>
  <c r="BK261" i="2"/>
  <c r="BK253" i="2"/>
  <c r="J228" i="2"/>
  <c r="BK212" i="2"/>
  <c r="J1337" i="2"/>
  <c r="BK1291" i="2"/>
  <c r="J1279" i="2"/>
  <c r="BK1261" i="2"/>
  <c r="BK1238" i="2"/>
  <c r="J1194" i="2"/>
  <c r="J1157" i="2"/>
  <c r="J1114" i="2"/>
  <c r="J1083" i="2"/>
  <c r="J1048" i="2"/>
  <c r="BK980" i="2"/>
  <c r="J952" i="2"/>
  <c r="J857" i="2"/>
  <c r="BK816" i="2"/>
  <c r="J787" i="2"/>
  <c r="J735" i="2"/>
  <c r="BK709" i="2"/>
  <c r="BK660" i="2"/>
  <c r="BK625" i="2"/>
  <c r="J599" i="2"/>
  <c r="BK570" i="2"/>
  <c r="J554" i="2"/>
  <c r="BK537" i="2"/>
  <c r="J525" i="2"/>
  <c r="J519" i="2"/>
  <c r="BK474" i="2"/>
  <c r="J432" i="2"/>
  <c r="BK408" i="2"/>
  <c r="BK392" i="2"/>
  <c r="BK376" i="2"/>
  <c r="BK298" i="2"/>
  <c r="J279" i="2"/>
  <c r="J255" i="2"/>
  <c r="BK232" i="2"/>
  <c r="BK222" i="2"/>
  <c r="BK1380" i="2"/>
  <c r="J1367" i="2"/>
  <c r="J1315" i="2"/>
  <c r="J1295" i="2"/>
  <c r="BK1269" i="2"/>
  <c r="BK1196" i="2"/>
  <c r="BK1162" i="2"/>
  <c r="J1121" i="2"/>
  <c r="BK1102" i="2"/>
  <c r="J1086" i="2"/>
  <c r="BK1068" i="2"/>
  <c r="J994" i="2"/>
  <c r="BK948" i="2"/>
  <c r="J843" i="2"/>
  <c r="BK823" i="2"/>
  <c r="J797" i="2"/>
  <c r="J776" i="2"/>
  <c r="J764" i="2"/>
  <c r="BK749" i="2"/>
  <c r="J741" i="2"/>
  <c r="BK720" i="2"/>
  <c r="J699" i="2"/>
  <c r="BK667" i="2"/>
  <c r="BK656" i="2"/>
  <c r="BK582" i="2"/>
  <c r="BK532" i="2"/>
  <c r="BK508" i="2"/>
  <c r="BK481" i="2"/>
  <c r="J442" i="2"/>
  <c r="BK421" i="2"/>
  <c r="J408" i="2"/>
  <c r="J383" i="2"/>
  <c r="J337" i="2"/>
  <c r="J284" i="2"/>
  <c r="J261" i="2"/>
  <c r="J219" i="2"/>
  <c r="BK724" i="3"/>
  <c r="BK711" i="3"/>
  <c r="BK689" i="3"/>
  <c r="BK675" i="3"/>
  <c r="BK656" i="3"/>
  <c r="J640" i="3"/>
  <c r="J617" i="3"/>
  <c r="J601" i="3"/>
  <c r="J584" i="3"/>
  <c r="J575" i="3"/>
  <c r="J559" i="3"/>
  <c r="J551" i="3"/>
  <c r="BK535" i="3"/>
  <c r="BK523" i="3"/>
  <c r="J510" i="3"/>
  <c r="BK498" i="3"/>
  <c r="BK482" i="3"/>
  <c r="BK462" i="3"/>
  <c r="J455" i="3"/>
  <c r="BK431" i="3"/>
  <c r="BK407" i="3"/>
  <c r="J391" i="3"/>
  <c r="J366" i="3"/>
  <c r="BK328" i="3"/>
  <c r="J315" i="3"/>
  <c r="J298" i="3"/>
  <c r="J290" i="3"/>
  <c r="J268" i="3"/>
  <c r="J251" i="3"/>
  <c r="BK243" i="3"/>
  <c r="J229" i="3"/>
  <c r="BK218" i="3"/>
  <c r="BK205" i="3"/>
  <c r="BK193" i="3"/>
  <c r="BK179" i="3"/>
  <c r="BK722" i="3"/>
  <c r="BK709" i="3"/>
  <c r="J694" i="3"/>
  <c r="BK666" i="3"/>
  <c r="BK644" i="3"/>
  <c r="BK629" i="3"/>
  <c r="J607" i="3"/>
  <c r="J599" i="3"/>
  <c r="BK567" i="3"/>
  <c r="BK515" i="3"/>
  <c r="J506" i="3"/>
  <c r="J490" i="3"/>
  <c r="BK465" i="3"/>
  <c r="BK443" i="3"/>
  <c r="J431" i="3"/>
  <c r="BK419" i="3"/>
  <c r="BK401" i="3"/>
  <c r="J386" i="3"/>
  <c r="J370" i="3"/>
  <c r="J347" i="3"/>
  <c r="J328" i="3"/>
  <c r="J317" i="3"/>
  <c r="BK296" i="3"/>
  <c r="J278" i="3"/>
  <c r="BK262" i="3"/>
  <c r="J241" i="3"/>
  <c r="BK225" i="3"/>
  <c r="J198" i="3"/>
  <c r="J189" i="3"/>
  <c r="J177" i="3"/>
  <c r="J735" i="3"/>
  <c r="BK730" i="3"/>
  <c r="J726" i="3"/>
  <c r="BK706" i="3"/>
  <c r="BK683" i="3"/>
  <c r="J661" i="3"/>
  <c r="J656" i="3"/>
  <c r="J646" i="3"/>
  <c r="J625" i="3"/>
  <c r="J613" i="3"/>
  <c r="BK594" i="3"/>
  <c r="BK579" i="3"/>
  <c r="BK547" i="3"/>
  <c r="J537" i="3"/>
  <c r="J531" i="3"/>
  <c r="J515" i="3"/>
  <c r="BK486" i="3"/>
  <c r="J471" i="3"/>
  <c r="J449" i="3"/>
  <c r="J437" i="3"/>
  <c r="BK415" i="3"/>
  <c r="BK399" i="3"/>
  <c r="J393" i="3"/>
  <c r="BK366" i="3"/>
  <c r="BK356" i="3"/>
  <c r="BK345" i="3"/>
  <c r="J332" i="3"/>
  <c r="BK315" i="3"/>
  <c r="J306" i="3"/>
  <c r="BK284" i="3"/>
  <c r="BK272" i="3"/>
  <c r="J253" i="3"/>
  <c r="J227" i="3"/>
  <c r="J212" i="3"/>
  <c r="J201" i="3"/>
  <c r="J179" i="3"/>
  <c r="J681" i="3"/>
  <c r="J670" i="3"/>
  <c r="J638" i="3"/>
  <c r="BK617" i="3"/>
  <c r="BK599" i="3"/>
  <c r="J581" i="3"/>
  <c r="J567" i="3"/>
  <c r="BK553" i="3"/>
  <c r="BK545" i="3"/>
  <c r="BK531" i="3"/>
  <c r="BK513" i="3"/>
  <c r="BK496" i="3"/>
  <c r="BK488" i="3"/>
  <c r="J467" i="3"/>
  <c r="BK449" i="3"/>
  <c r="BK427" i="3"/>
  <c r="J415" i="3"/>
  <c r="J395" i="3"/>
  <c r="J382" i="3"/>
  <c r="BK368" i="3"/>
  <c r="J358" i="3"/>
  <c r="J343" i="3"/>
  <c r="J330" i="3"/>
  <c r="J308" i="3"/>
  <c r="BK292" i="3"/>
  <c r="BK255" i="3"/>
  <c r="J247" i="3"/>
  <c r="J237" i="3"/>
  <c r="J207" i="3"/>
  <c r="BK173" i="3"/>
  <c r="J169" i="3"/>
  <c r="J163" i="3"/>
  <c r="J1378" i="2"/>
  <c r="J1371" i="2"/>
  <c r="J1347" i="2"/>
  <c r="J1307" i="2"/>
  <c r="BK1279" i="2"/>
  <c r="BK1265" i="2"/>
  <c r="BK1243" i="2"/>
  <c r="J1217" i="2"/>
  <c r="BK1189" i="2"/>
  <c r="J1137" i="2"/>
  <c r="J1102" i="2"/>
  <c r="BK1091" i="2"/>
  <c r="BK1074" i="2"/>
  <c r="J1050" i="2"/>
  <c r="BK1023" i="2"/>
  <c r="BK1012" i="2"/>
  <c r="J990" i="2"/>
  <c r="BK955" i="2"/>
  <c r="BK904" i="2"/>
  <c r="J845" i="2"/>
  <c r="J816" i="2"/>
  <c r="BK759" i="2"/>
  <c r="BK733" i="2"/>
  <c r="J651" i="2"/>
  <c r="J625" i="2"/>
  <c r="J562" i="2"/>
  <c r="BK554" i="2"/>
  <c r="BK525" i="2"/>
  <c r="BK519" i="2"/>
  <c r="BK486" i="2"/>
  <c r="J454" i="2"/>
  <c r="J430" i="2"/>
  <c r="BK385" i="2"/>
  <c r="BK342" i="2"/>
  <c r="BK286" i="2"/>
  <c r="J273" i="2"/>
  <c r="J253" i="2"/>
  <c r="BK240" i="2"/>
  <c r="BK1382" i="2"/>
  <c r="J1342" i="2"/>
  <c r="BK1307" i="2"/>
  <c r="J1283" i="2"/>
  <c r="J1243" i="2"/>
  <c r="J1212" i="2"/>
  <c r="J1174" i="2"/>
  <c r="J1145" i="2"/>
  <c r="J1100" i="2"/>
  <c r="J1068" i="2"/>
  <c r="BK1021" i="2"/>
  <c r="BK990" i="2"/>
  <c r="BK928" i="2"/>
  <c r="BK861" i="2"/>
  <c r="BK825" i="2"/>
  <c r="J805" i="2"/>
  <c r="BK783" i="2"/>
  <c r="J753" i="2"/>
  <c r="J731" i="2"/>
  <c r="BK704" i="2"/>
  <c r="BK658" i="2"/>
  <c r="J591" i="2"/>
  <c r="BK574" i="2"/>
  <c r="BK548" i="2"/>
  <c r="BK529" i="2"/>
  <c r="J491" i="2"/>
  <c r="J474" i="2"/>
  <c r="J461" i="2"/>
  <c r="BK434" i="2"/>
  <c r="BK416" i="2"/>
  <c r="J396" i="2"/>
  <c r="J388" i="2"/>
  <c r="BK360" i="2"/>
  <c r="BK277" i="2"/>
  <c r="BK255" i="2"/>
  <c r="J236" i="2"/>
  <c r="BK219" i="2"/>
  <c r="J206" i="2"/>
  <c r="BK1328" i="2"/>
  <c r="J1286" i="2"/>
  <c r="J1273" i="2"/>
  <c r="J1251" i="2"/>
  <c r="BK1222" i="2"/>
  <c r="BK1174" i="2"/>
  <c r="BK1118" i="2"/>
  <c r="BK1107" i="2"/>
  <c r="J1074" i="2"/>
  <c r="BK1002" i="2"/>
  <c r="J974" i="2"/>
  <c r="J948" i="2"/>
  <c r="BK845" i="2"/>
  <c r="J811" i="2"/>
  <c r="BK744" i="2"/>
  <c r="BK726" i="2"/>
  <c r="J675" i="2"/>
  <c r="BK638" i="2"/>
  <c r="J612" i="2"/>
  <c r="BK578" i="2"/>
  <c r="BK562" i="2"/>
  <c r="BK543" i="2"/>
  <c r="J532" i="2"/>
  <c r="J521" i="2"/>
  <c r="BK491" i="2"/>
  <c r="BK442" i="2"/>
  <c r="J425" i="2"/>
  <c r="J403" i="2"/>
  <c r="J381" i="2"/>
  <c r="J348" i="2"/>
  <c r="BK284" i="2"/>
  <c r="BK257" i="2"/>
  <c r="J234" i="2"/>
  <c r="BK225" i="2"/>
  <c r="BK1385" i="2"/>
  <c r="BK1373" i="2"/>
  <c r="BK1317" i="2"/>
  <c r="J1297" i="2"/>
  <c r="BK1281" i="2"/>
  <c r="BK1203" i="2"/>
  <c r="J1179" i="2"/>
  <c r="J1149" i="2"/>
  <c r="BK1110" i="2"/>
  <c r="J1098" i="2"/>
  <c r="BK1070" i="2"/>
  <c r="BK1052" i="2"/>
  <c r="J969" i="2"/>
  <c r="J848" i="2"/>
  <c r="J827" i="2"/>
  <c r="J800" i="2"/>
  <c r="J783" i="2"/>
  <c r="J768" i="2"/>
  <c r="BK753" i="2"/>
  <c r="J744" i="2"/>
  <c r="J726" i="2"/>
  <c r="BK695" i="2"/>
  <c r="J662" i="2"/>
  <c r="BK591" i="2"/>
  <c r="J578" i="2"/>
  <c r="BK517" i="2"/>
  <c r="J495" i="2"/>
  <c r="BK454" i="2"/>
  <c r="BK436" i="2"/>
  <c r="BK413" i="2"/>
  <c r="BK406" i="2"/>
  <c r="BK381" i="2"/>
  <c r="BK333" i="2"/>
  <c r="J298" i="2"/>
  <c r="BK259" i="2"/>
  <c r="J225" i="2"/>
  <c r="BK726" i="3"/>
  <c r="J716" i="3"/>
  <c r="J698" i="3"/>
  <c r="J687" i="3"/>
  <c r="BK679" i="3"/>
  <c r="BK670" i="3"/>
  <c r="J654" i="3"/>
  <c r="BK627" i="3"/>
  <c r="BK613" i="3"/>
  <c r="J594" i="3"/>
  <c r="BK581" i="3"/>
  <c r="J572" i="3"/>
  <c r="BK557" i="3"/>
  <c r="BK549" i="3"/>
  <c r="J533" i="3"/>
  <c r="BK521" i="3"/>
  <c r="J502" i="3"/>
  <c r="J486" i="3"/>
  <c r="BK469" i="3"/>
  <c r="BK447" i="3"/>
  <c r="BK435" i="3"/>
  <c r="J419" i="3"/>
  <c r="J403" i="3"/>
  <c r="BK374" i="3"/>
  <c r="BK338" i="3"/>
  <c r="BK306" i="3"/>
  <c r="J294" i="3"/>
  <c r="J282" i="3"/>
  <c r="J272" i="3"/>
  <c r="J264" i="3"/>
  <c r="J245" i="3"/>
  <c r="J233" i="3"/>
  <c r="J220" i="3"/>
  <c r="BK210" i="3"/>
  <c r="BK198" i="3"/>
  <c r="J181" i="3"/>
  <c r="J711" i="3"/>
  <c r="BK698" i="3"/>
  <c r="BK668" i="3"/>
  <c r="J650" i="3"/>
  <c r="BK640" i="3"/>
  <c r="BK615" i="3"/>
  <c r="BK603" i="3"/>
  <c r="J588" i="3"/>
  <c r="J561" i="3"/>
  <c r="BK508" i="3"/>
  <c r="BK504" i="3"/>
  <c r="BK478" i="3"/>
  <c r="BK455" i="3"/>
  <c r="BK441" i="3"/>
  <c r="J429" i="3"/>
  <c r="BK417" i="3"/>
  <c r="J388" i="3"/>
  <c r="BK380" i="3"/>
  <c r="BK351" i="3"/>
  <c r="J345" i="3"/>
  <c r="BK322" i="3"/>
  <c r="J304" i="3"/>
  <c r="BK288" i="3"/>
  <c r="BK268" i="3"/>
  <c r="J257" i="3"/>
  <c r="BK235" i="3"/>
  <c r="BK223" i="3"/>
  <c r="J196" i="3"/>
  <c r="BK187" i="3"/>
  <c r="J175" i="3"/>
  <c r="BK732" i="3"/>
  <c r="BK728" i="3"/>
  <c r="BK718" i="3"/>
  <c r="J692" i="3"/>
  <c r="BK673" i="3"/>
  <c r="J652" i="3"/>
  <c r="BK634" i="3"/>
  <c r="J621" i="3"/>
  <c r="BK605" i="3"/>
  <c r="J592" i="3"/>
  <c r="J557" i="3"/>
  <c r="J539" i="3"/>
  <c r="J521" i="3"/>
  <c r="BK506" i="3"/>
  <c r="J484" i="3"/>
  <c r="J473" i="3"/>
  <c r="BK460" i="3"/>
  <c r="J445" i="3"/>
  <c r="J425" i="3"/>
  <c r="J401" i="3"/>
  <c r="J380" i="3"/>
  <c r="J368" i="3"/>
  <c r="BK358" i="3"/>
  <c r="BK343" i="3"/>
  <c r="J326" i="3"/>
  <c r="J310" i="3"/>
  <c r="BK290" i="3"/>
  <c r="BK282" i="3"/>
  <c r="BK260" i="3"/>
  <c r="J239" i="3"/>
  <c r="J218" i="3"/>
  <c r="BK207" i="3"/>
  <c r="BK181" i="3"/>
  <c r="BK161" i="3"/>
  <c r="BK713" i="3"/>
  <c r="BK702" i="3"/>
  <c r="J685" i="3"/>
  <c r="J675" i="3"/>
  <c r="BK658" i="3"/>
  <c r="J634" i="3"/>
  <c r="J627" i="3"/>
  <c r="BK609" i="3"/>
  <c r="J577" i="3"/>
  <c r="J570" i="3"/>
  <c r="BK559" i="3"/>
  <c r="J547" i="3"/>
  <c r="BK539" i="3"/>
  <c r="J523" i="3"/>
  <c r="BK502" i="3"/>
  <c r="J492" i="3"/>
  <c r="J478" i="3"/>
  <c r="J452" i="3"/>
  <c r="BK429" i="3"/>
  <c r="J417" i="3"/>
  <c r="BK397" i="3"/>
  <c r="BK386" i="3"/>
  <c r="J374" i="3"/>
  <c r="BK360" i="3"/>
  <c r="BK353" i="3"/>
  <c r="J336" i="3"/>
  <c r="BK324" i="3"/>
  <c r="J302" i="3"/>
  <c r="BK278" i="3"/>
  <c r="BK253" i="3"/>
  <c r="BK239" i="3"/>
  <c r="BK216" i="3"/>
  <c r="BK175" i="3"/>
  <c r="BK169" i="3"/>
  <c r="J161" i="3"/>
  <c r="J1385" i="2"/>
  <c r="BK1367" i="2"/>
  <c r="BK1337" i="2"/>
  <c r="BK1303" i="2"/>
  <c r="J1267" i="2"/>
  <c r="BK1247" i="2"/>
  <c r="BK1227" i="2"/>
  <c r="J1196" i="2"/>
  <c r="BK1170" i="2"/>
  <c r="BK1145" i="2"/>
  <c r="J1112" i="2"/>
  <c r="BK1098" i="2"/>
  <c r="BK1083" i="2"/>
  <c r="J1070" i="2"/>
  <c r="J1040" i="2"/>
  <c r="J1015" i="2"/>
  <c r="BK992" i="2"/>
  <c r="BK960" i="2"/>
  <c r="BK909" i="2"/>
  <c r="BK837" i="2"/>
  <c r="BK792" i="2"/>
  <c r="BK764" i="2"/>
  <c r="J747" i="2"/>
  <c r="BK699" i="2"/>
  <c r="J638" i="2"/>
  <c r="BK607" i="2"/>
  <c r="BK558" i="2"/>
  <c r="J548" i="2"/>
  <c r="BK521" i="2"/>
  <c r="BK476" i="2"/>
  <c r="BK456" i="2"/>
  <c r="J436" i="2"/>
  <c r="J376" i="2"/>
  <c r="BK337" i="2"/>
  <c r="BK290" i="2"/>
  <c r="J277" i="2"/>
  <c r="J263" i="2"/>
  <c r="BK243" i="2"/>
  <c r="BK1387" i="2"/>
  <c r="BK1376" i="2"/>
  <c r="J1317" i="2"/>
  <c r="J1291" i="2"/>
  <c r="J1265" i="2"/>
  <c r="J1233" i="2"/>
  <c r="BK1194" i="2"/>
  <c r="BK1165" i="2"/>
  <c r="BK1114" i="2"/>
  <c r="BK1080" i="2"/>
  <c r="BK1032" i="2"/>
  <c r="BK1015" i="2"/>
  <c r="BK974" i="2"/>
  <c r="J904" i="2"/>
  <c r="BK848" i="2"/>
  <c r="J823" i="2"/>
  <c r="BK797" i="2"/>
  <c r="BK762" i="2"/>
  <c r="J749" i="2"/>
  <c r="J709" i="2"/>
  <c r="J667" i="2"/>
  <c r="BK599" i="2"/>
  <c r="J582" i="2"/>
  <c r="J558" i="2"/>
  <c r="J537" i="2"/>
  <c r="J517" i="2"/>
  <c r="BK488" i="2"/>
  <c r="J472" i="2"/>
  <c r="J456" i="2"/>
  <c r="BK432" i="2"/>
  <c r="BK400" i="2"/>
  <c r="J390" i="2"/>
  <c r="J316" i="2"/>
  <c r="J306" i="2"/>
  <c r="J259" i="2"/>
  <c r="J248" i="2"/>
  <c r="J232" i="2"/>
  <c r="BK1342" i="2"/>
  <c r="J1299" i="2"/>
  <c r="J1281" i="2"/>
  <c r="BK1267" i="2"/>
  <c r="J1247" i="2"/>
  <c r="J1203" i="2"/>
  <c r="BK1137" i="2"/>
  <c r="BK1112" i="2"/>
  <c r="J1076" i="2"/>
  <c r="J1006" i="2"/>
  <c r="J964" i="2"/>
  <c r="J928" i="2"/>
  <c r="J837" i="2"/>
  <c r="BK768" i="2"/>
  <c r="BK737" i="2"/>
  <c r="BK685" i="2"/>
  <c r="J656" i="2"/>
  <c r="BK634" i="2"/>
  <c r="J607" i="2"/>
  <c r="J574" i="2"/>
  <c r="J560" i="2"/>
  <c r="BK539" i="2"/>
  <c r="J529" i="2"/>
  <c r="J511" i="2"/>
  <c r="BK472" i="2"/>
  <c r="J434" i="2"/>
  <c r="J413" i="2"/>
  <c r="J394" i="2"/>
  <c r="J354" i="2"/>
  <c r="BK306" i="2"/>
  <c r="J286" i="2"/>
  <c r="BK267" i="2"/>
  <c r="J243" i="2"/>
  <c r="J230" i="2"/>
  <c r="BK206" i="2"/>
  <c r="BK1378" i="2"/>
  <c r="BK1356" i="2"/>
  <c r="BK1312" i="2"/>
  <c r="BK1286" i="2"/>
  <c r="BK1263" i="2"/>
  <c r="J1200" i="2"/>
  <c r="J1165" i="2"/>
  <c r="J1129" i="2"/>
  <c r="BK1105" i="2"/>
  <c r="J1080" i="2"/>
  <c r="J1059" i="2"/>
  <c r="J988" i="2"/>
  <c r="BK880" i="2"/>
  <c r="BK831" i="2"/>
  <c r="BK805" i="2"/>
  <c r="BK787" i="2"/>
  <c r="J771" i="2"/>
  <c r="J757" i="2"/>
  <c r="BK747" i="2"/>
  <c r="BK729" i="2"/>
  <c r="J704" i="2"/>
  <c r="BK672" i="2"/>
  <c r="J658" i="2"/>
  <c r="J587" i="2"/>
  <c r="J543" i="2"/>
  <c r="BK511" i="2"/>
  <c r="J486" i="2"/>
  <c r="BK438" i="2"/>
  <c r="J416" i="2"/>
  <c r="BK390" i="2"/>
  <c r="BK348" i="2"/>
  <c r="BK324" i="2"/>
  <c r="BK273" i="2"/>
  <c r="BK236" i="2"/>
  <c r="J212" i="2"/>
  <c r="J722" i="3"/>
  <c r="J704" i="3"/>
  <c r="BK685" i="3"/>
  <c r="J673" i="3"/>
  <c r="J668" i="3"/>
  <c r="BK652" i="3"/>
  <c r="BK625" i="3"/>
  <c r="BK611" i="3"/>
  <c r="BK588" i="3"/>
  <c r="J579" i="3"/>
  <c r="BK565" i="3"/>
  <c r="J553" i="3"/>
  <c r="BK537" i="3"/>
  <c r="BK525" i="3"/>
  <c r="J508" i="3"/>
  <c r="J496" i="3"/>
  <c r="BK473" i="3"/>
  <c r="BK457" i="3"/>
  <c r="BK437" i="3"/>
  <c r="BK425" i="3"/>
  <c r="J409" i="3"/>
  <c r="J399" i="3"/>
  <c r="BK372" i="3"/>
  <c r="J341" i="3"/>
  <c r="BK317" i="3"/>
  <c r="BK302" i="3"/>
  <c r="J292" i="3"/>
  <c r="J276" i="3"/>
  <c r="BK266" i="3"/>
  <c r="J249" i="3"/>
  <c r="BK237" i="3"/>
  <c r="BK227" i="3"/>
  <c r="J216" i="3"/>
  <c r="BK203" i="3"/>
  <c r="BK191" i="3"/>
  <c r="BK177" i="3"/>
  <c r="J718" i="3"/>
  <c r="J702" i="3"/>
  <c r="BK692" i="3"/>
  <c r="BK661" i="3"/>
  <c r="BK646" i="3"/>
  <c r="J636" i="3"/>
  <c r="J611" i="3"/>
  <c r="BK601" i="3"/>
  <c r="BK584" i="3"/>
  <c r="BK563" i="3"/>
  <c r="BK510" i="3"/>
  <c r="J498" i="3"/>
  <c r="J476" i="3"/>
  <c r="BK452" i="3"/>
  <c r="BK433" i="3"/>
  <c r="BK421" i="3"/>
  <c r="J407" i="3"/>
  <c r="J384" i="3"/>
  <c r="J364" i="3"/>
  <c r="J338" i="3"/>
  <c r="BK330" i="3"/>
  <c r="J312" i="3"/>
  <c r="BK294" i="3"/>
  <c r="BK280" i="3"/>
  <c r="BK264" i="3"/>
  <c r="BK245" i="3"/>
  <c r="BK229" i="3"/>
  <c r="J203" i="3"/>
  <c r="J191" i="3"/>
  <c r="BK183" i="3"/>
  <c r="BK735" i="3"/>
  <c r="J730" i="3"/>
  <c r="J724" i="3"/>
  <c r="J709" i="3"/>
  <c r="J689" i="3"/>
  <c r="J664" i="3"/>
  <c r="BK654" i="3"/>
  <c r="BK636" i="3"/>
  <c r="J623" i="3"/>
  <c r="J603" i="3"/>
  <c r="BK590" i="3"/>
  <c r="BK555" i="3"/>
  <c r="BK543" i="3"/>
  <c r="BK533" i="3"/>
  <c r="BK519" i="3"/>
  <c r="BK494" i="3"/>
  <c r="J482" i="3"/>
  <c r="J469" i="3"/>
  <c r="J447" i="3"/>
  <c r="J441" i="3"/>
  <c r="J421" i="3"/>
  <c r="BK403" i="3"/>
  <c r="BK395" i="3"/>
  <c r="BK376" i="3"/>
  <c r="J360" i="3"/>
  <c r="J353" i="3"/>
  <c r="BK334" i="3"/>
  <c r="BK320" i="3"/>
  <c r="BK308" i="3"/>
  <c r="J288" i="3"/>
  <c r="J280" i="3"/>
  <c r="J255" i="3"/>
  <c r="BK233" i="3"/>
  <c r="BK214" i="3"/>
  <c r="J205" i="3"/>
  <c r="J185" i="3"/>
  <c r="J167" i="3"/>
  <c r="BK716" i="3"/>
  <c r="BK704" i="3"/>
  <c r="BK687" i="3"/>
  <c r="J679" i="3"/>
  <c r="J666" i="3"/>
  <c r="J648" i="3"/>
  <c r="J629" i="3"/>
  <c r="J615" i="3"/>
  <c r="BK592" i="3"/>
  <c r="BK572" i="3"/>
  <c r="BK561" i="3"/>
  <c r="J549" i="3"/>
  <c r="J541" i="3"/>
  <c r="J525" i="3"/>
  <c r="J504" i="3"/>
  <c r="J494" i="3"/>
  <c r="BK480" i="3"/>
  <c r="J457" i="3"/>
  <c r="J435" i="3"/>
  <c r="BK413" i="3"/>
  <c r="BK393" i="3"/>
  <c r="BK384" i="3"/>
  <c r="BK370" i="3"/>
  <c r="J356" i="3"/>
  <c r="J349" i="3"/>
  <c r="BK332" i="3"/>
  <c r="BK310" i="3"/>
  <c r="J300" i="3"/>
  <c r="BK276" i="3"/>
  <c r="J243" i="3"/>
  <c r="BK231" i="3"/>
  <c r="BK196" i="3"/>
  <c r="BK171" i="3"/>
  <c r="BK167" i="3"/>
  <c r="BK1389" i="2"/>
  <c r="J1373" i="2"/>
  <c r="J1328" i="2"/>
  <c r="BK1297" i="2"/>
  <c r="J1269" i="2"/>
  <c r="J1263" i="2"/>
  <c r="J1238" i="2"/>
  <c r="BK1212" i="2"/>
  <c r="J1184" i="2"/>
  <c r="BK1129" i="2"/>
  <c r="J1110" i="2"/>
  <c r="J1093" i="2"/>
  <c r="BK1076" i="2"/>
  <c r="BK1059" i="2"/>
  <c r="J1032" i="2"/>
  <c r="BK1006" i="2"/>
  <c r="J980" i="2"/>
  <c r="BK899" i="2"/>
  <c r="J831" i="2"/>
  <c r="BK776" i="2"/>
  <c r="J762" i="2"/>
  <c r="BK735" i="2"/>
  <c r="BK662" i="2"/>
  <c r="J634" i="2"/>
  <c r="BK566" i="2"/>
  <c r="J556" i="2"/>
  <c r="J539" i="2"/>
  <c r="BK501" i="2"/>
  <c r="BK458" i="2"/>
  <c r="J450" i="2"/>
  <c r="J406" i="2"/>
  <c r="J368" i="2"/>
  <c r="J333" i="2"/>
  <c r="BK281" i="2"/>
  <c r="BK271" i="2"/>
  <c r="BK248" i="2"/>
  <c r="BK230" i="2"/>
  <c r="J1380" i="2"/>
  <c r="BK1321" i="2"/>
  <c r="BK1295" i="2"/>
  <c r="BK1276" i="2"/>
  <c r="BK1251" i="2"/>
  <c r="BK1217" i="2"/>
  <c r="BK1179" i="2"/>
  <c r="J1162" i="2"/>
  <c r="J1091" i="2"/>
  <c r="J1023" i="2"/>
  <c r="J1012" i="2"/>
  <c r="BK969" i="2"/>
  <c r="J899" i="2"/>
  <c r="BK857" i="2"/>
  <c r="BK827" i="2"/>
  <c r="BK811" i="2"/>
  <c r="J781" i="2"/>
  <c r="BK751" i="2"/>
  <c r="J729" i="2"/>
  <c r="BK675" i="2"/>
  <c r="BK612" i="2"/>
  <c r="J585" i="2"/>
  <c r="J570" i="2"/>
  <c r="J546" i="2"/>
  <c r="J514" i="2"/>
  <c r="J476" i="2"/>
  <c r="J458" i="2"/>
  <c r="BK446" i="2"/>
  <c r="J410" i="2"/>
  <c r="BK394" i="2"/>
  <c r="J385" i="2"/>
  <c r="BK354" i="2"/>
  <c r="J281" i="2"/>
  <c r="J257" i="2"/>
  <c r="J246" i="2"/>
  <c r="J222" i="2"/>
  <c r="BK1371" i="2"/>
  <c r="J1312" i="2"/>
  <c r="BK1288" i="2"/>
  <c r="J1276" i="2"/>
  <c r="J1255" i="2"/>
  <c r="BK1233" i="2"/>
  <c r="J1189" i="2"/>
  <c r="J1116" i="2"/>
  <c r="J1105" i="2"/>
  <c r="J1052" i="2"/>
  <c r="J1002" i="2"/>
  <c r="J960" i="2"/>
  <c r="J909" i="2"/>
  <c r="J841" i="2"/>
  <c r="BK771" i="2"/>
  <c r="BK741" i="2"/>
  <c r="BK714" i="2"/>
  <c r="J672" i="2"/>
  <c r="BK651" i="2"/>
  <c r="BK617" i="2"/>
  <c r="J580" i="2"/>
  <c r="J566" i="2"/>
  <c r="BK552" i="2"/>
  <c r="J535" i="2"/>
  <c r="J523" i="2"/>
  <c r="J501" i="2"/>
  <c r="BK461" i="2"/>
  <c r="J421" i="2"/>
  <c r="J400" i="2"/>
  <c r="BK383" i="2"/>
  <c r="J311" i="2"/>
  <c r="J290" i="2"/>
  <c r="J271" i="2"/>
  <c r="J240" i="2"/>
  <c r="BK228" i="2"/>
  <c r="J1387" i="2"/>
  <c r="J1376" i="2"/>
  <c r="J1303" i="2"/>
  <c r="BK1283" i="2"/>
  <c r="BK1208" i="2"/>
  <c r="BK1184" i="2"/>
  <c r="BK1157" i="2"/>
  <c r="J1118" i="2"/>
  <c r="BK1100" i="2"/>
  <c r="J1072" i="2"/>
  <c r="BK1040" i="2"/>
  <c r="J955" i="2"/>
  <c r="BK841" i="2"/>
  <c r="J821" i="2"/>
  <c r="J792" i="2"/>
  <c r="BK781" i="2"/>
  <c r="J766" i="2"/>
  <c r="J751" i="2"/>
  <c r="J733" i="2"/>
  <c r="J714" i="2"/>
  <c r="J685" i="2"/>
  <c r="J660" i="2"/>
  <c r="J617" i="2"/>
  <c r="BK585" i="2"/>
  <c r="BK546" i="2"/>
  <c r="BK514" i="2"/>
  <c r="J488" i="2"/>
  <c r="J446" i="2"/>
  <c r="BK425" i="2"/>
  <c r="BK410" i="2"/>
  <c r="BK388" i="2"/>
  <c r="J342" i="2"/>
  <c r="BK316" i="2"/>
  <c r="BK263" i="2"/>
  <c r="BK234" i="2"/>
  <c r="AS94" i="1"/>
  <c r="J644" i="3"/>
  <c r="BK623" i="3"/>
  <c r="J609" i="3"/>
  <c r="BK586" i="3"/>
  <c r="BK577" i="3"/>
  <c r="BK570" i="3"/>
  <c r="J555" i="3"/>
  <c r="BK541" i="3"/>
  <c r="BK529" i="3"/>
  <c r="BK517" i="3"/>
  <c r="BK500" i="3"/>
  <c r="BK484" i="3"/>
  <c r="BK471" i="3"/>
  <c r="J460" i="3"/>
  <c r="J439" i="3"/>
  <c r="J433" i="3"/>
  <c r="J411" i="3"/>
  <c r="BK378" i="3"/>
  <c r="J362" i="3"/>
  <c r="BK326" i="3"/>
  <c r="BK304" i="3"/>
  <c r="BK300" i="3"/>
  <c r="J284" i="3"/>
  <c r="J270" i="3"/>
  <c r="BK257" i="3"/>
  <c r="BK247" i="3"/>
  <c r="J235" i="3"/>
  <c r="J225" i="3"/>
  <c r="BK212" i="3"/>
  <c r="BK201" i="3"/>
  <c r="J183" i="3"/>
  <c r="BK163" i="3"/>
  <c r="J713" i="3"/>
  <c r="J700" i="3"/>
  <c r="J677" i="3"/>
  <c r="BK648" i="3"/>
  <c r="BK638" i="3"/>
  <c r="BK621" i="3"/>
  <c r="J605" i="3"/>
  <c r="J597" i="3"/>
  <c r="J565" i="3"/>
  <c r="J513" i="3"/>
  <c r="BK492" i="3"/>
  <c r="J480" i="3"/>
  <c r="J462" i="3"/>
  <c r="BK439" i="3"/>
  <c r="J427" i="3"/>
  <c r="BK411" i="3"/>
  <c r="BK391" i="3"/>
  <c r="BK382" i="3"/>
  <c r="J372" i="3"/>
  <c r="BK349" i="3"/>
  <c r="BK336" i="3"/>
  <c r="J320" i="3"/>
  <c r="J286" i="3"/>
  <c r="J266" i="3"/>
  <c r="J260" i="3"/>
  <c r="J231" i="3"/>
  <c r="J214" i="3"/>
  <c r="J193" i="3"/>
  <c r="BK185" i="3"/>
  <c r="BK165" i="3"/>
  <c r="J732" i="3"/>
  <c r="J728" i="3"/>
  <c r="J720" i="3"/>
  <c r="BK694" i="3"/>
  <c r="BK681" i="3"/>
  <c r="J658" i="3"/>
  <c r="BK650" i="3"/>
  <c r="J632" i="3"/>
  <c r="J619" i="3"/>
  <c r="BK597" i="3"/>
  <c r="J586" i="3"/>
  <c r="J545" i="3"/>
  <c r="J535" i="3"/>
  <c r="J529" i="3"/>
  <c r="J517" i="3"/>
  <c r="J488" i="3"/>
  <c r="BK476" i="3"/>
  <c r="BK467" i="3"/>
  <c r="J443" i="3"/>
  <c r="BK423" i="3"/>
  <c r="J413" i="3"/>
  <c r="J397" i="3"/>
  <c r="J378" i="3"/>
  <c r="BK362" i="3"/>
  <c r="BK347" i="3"/>
  <c r="BK341" i="3"/>
  <c r="J324" i="3"/>
  <c r="BK312" i="3"/>
  <c r="BK298" i="3"/>
  <c r="BK286" i="3"/>
  <c r="J262" i="3"/>
  <c r="BK251" i="3"/>
  <c r="BK220" i="3"/>
  <c r="J210" i="3"/>
  <c r="BK189" i="3"/>
  <c r="J173" i="3"/>
  <c r="BK720" i="3"/>
  <c r="J706" i="3"/>
  <c r="BK700" i="3"/>
  <c r="J683" i="3"/>
  <c r="BK677" i="3"/>
  <c r="BK664" i="3"/>
  <c r="BK632" i="3"/>
  <c r="BK619" i="3"/>
  <c r="BK607" i="3"/>
  <c r="J590" i="3"/>
  <c r="BK575" i="3"/>
  <c r="J563" i="3"/>
  <c r="BK551" i="3"/>
  <c r="J543" i="3"/>
  <c r="J519" i="3"/>
  <c r="J500" i="3"/>
  <c r="BK490" i="3"/>
  <c r="J465" i="3"/>
  <c r="BK445" i="3"/>
  <c r="J423" i="3"/>
  <c r="BK409" i="3"/>
  <c r="BK388" i="3"/>
  <c r="J376" i="3"/>
  <c r="BK364" i="3"/>
  <c r="J351" i="3"/>
  <c r="J334" i="3"/>
  <c r="J322" i="3"/>
  <c r="J296" i="3"/>
  <c r="BK270" i="3"/>
  <c r="BK249" i="3"/>
  <c r="BK241" i="3"/>
  <c r="J223" i="3"/>
  <c r="J187" i="3"/>
  <c r="J171" i="3"/>
  <c r="J165" i="3"/>
  <c r="P227" i="2" l="1"/>
  <c r="P204" i="2" s="1"/>
  <c r="P245" i="2"/>
  <c r="R283" i="2"/>
  <c r="BK341" i="2"/>
  <c r="J341" i="2" s="1"/>
  <c r="J109" i="2" s="1"/>
  <c r="P380" i="2"/>
  <c r="BK387" i="2"/>
  <c r="J387" i="2" s="1"/>
  <c r="J114" i="2" s="1"/>
  <c r="T405" i="2"/>
  <c r="P415" i="2"/>
  <c r="P460" i="2"/>
  <c r="R516" i="2"/>
  <c r="T534" i="2"/>
  <c r="P545" i="2"/>
  <c r="R584" i="2"/>
  <c r="P650" i="2"/>
  <c r="P636" i="2" s="1"/>
  <c r="P694" i="2"/>
  <c r="P728" i="2"/>
  <c r="BK746" i="2"/>
  <c r="J746" i="2" s="1"/>
  <c r="J143" i="2" s="1"/>
  <c r="R761" i="2"/>
  <c r="P770" i="2"/>
  <c r="T799" i="2"/>
  <c r="T847" i="2"/>
  <c r="R954" i="2"/>
  <c r="R950" i="2" s="1"/>
  <c r="R968" i="2"/>
  <c r="T979" i="2"/>
  <c r="P1020" i="2"/>
  <c r="P1031" i="2"/>
  <c r="R1067" i="2"/>
  <c r="BK1085" i="2"/>
  <c r="J1085" i="2" s="1"/>
  <c r="J160" i="2" s="1"/>
  <c r="P1104" i="2"/>
  <c r="R1109" i="2"/>
  <c r="BK1120" i="2"/>
  <c r="J1120" i="2" s="1"/>
  <c r="J163" i="2" s="1"/>
  <c r="BK1164" i="2"/>
  <c r="J1164" i="2" s="1"/>
  <c r="J164" i="2" s="1"/>
  <c r="T1202" i="2"/>
  <c r="T1216" i="2"/>
  <c r="T1242" i="2"/>
  <c r="R1260" i="2"/>
  <c r="R1278" i="2"/>
  <c r="T1285" i="2"/>
  <c r="T1290" i="2"/>
  <c r="R1314" i="2"/>
  <c r="R1370" i="2"/>
  <c r="P1375" i="2"/>
  <c r="T1384" i="2"/>
  <c r="R160" i="3"/>
  <c r="T195" i="3"/>
  <c r="T200" i="3"/>
  <c r="R209" i="3"/>
  <c r="P222" i="3"/>
  <c r="P259" i="3"/>
  <c r="R275" i="3"/>
  <c r="BK319" i="3"/>
  <c r="J319" i="3"/>
  <c r="J108" i="3" s="1"/>
  <c r="BK340" i="3"/>
  <c r="J340" i="3" s="1"/>
  <c r="J109" i="3" s="1"/>
  <c r="BK355" i="3"/>
  <c r="J355" i="3" s="1"/>
  <c r="J110" i="3" s="1"/>
  <c r="BK390" i="3"/>
  <c r="J390" i="3" s="1"/>
  <c r="J111" i="3" s="1"/>
  <c r="BK406" i="3"/>
  <c r="BK454" i="3"/>
  <c r="J454" i="3" s="1"/>
  <c r="J115" i="3" s="1"/>
  <c r="T454" i="3"/>
  <c r="R459" i="3"/>
  <c r="P464" i="3"/>
  <c r="T475" i="3"/>
  <c r="R512" i="3"/>
  <c r="T528" i="3"/>
  <c r="R569" i="3"/>
  <c r="P574" i="3"/>
  <c r="P583" i="3"/>
  <c r="R596" i="3"/>
  <c r="T631" i="3"/>
  <c r="P643" i="3"/>
  <c r="BK672" i="3"/>
  <c r="J672" i="3"/>
  <c r="J131" i="3" s="1"/>
  <c r="BK691" i="3"/>
  <c r="J691" i="3" s="1"/>
  <c r="J132" i="3" s="1"/>
  <c r="T691" i="3"/>
  <c r="P697" i="3"/>
  <c r="P708" i="3"/>
  <c r="P715" i="3"/>
  <c r="R227" i="2"/>
  <c r="T245" i="2"/>
  <c r="P283" i="2"/>
  <c r="T341" i="2"/>
  <c r="R380" i="2"/>
  <c r="R387" i="2"/>
  <c r="R405" i="2"/>
  <c r="T415" i="2"/>
  <c r="R460" i="2"/>
  <c r="BK516" i="2"/>
  <c r="J516" i="2" s="1"/>
  <c r="J126" i="2" s="1"/>
  <c r="BK534" i="2"/>
  <c r="J534" i="2"/>
  <c r="J128" i="2" s="1"/>
  <c r="T545" i="2"/>
  <c r="P584" i="2"/>
  <c r="BK650" i="2"/>
  <c r="J650" i="2" s="1"/>
  <c r="J134" i="2" s="1"/>
  <c r="R694" i="2"/>
  <c r="T728" i="2"/>
  <c r="R746" i="2"/>
  <c r="T761" i="2"/>
  <c r="T770" i="2"/>
  <c r="P799" i="2"/>
  <c r="P847" i="2"/>
  <c r="BK954" i="2"/>
  <c r="J954" i="2"/>
  <c r="J151" i="2"/>
  <c r="BK968" i="2"/>
  <c r="J968" i="2" s="1"/>
  <c r="J152" i="2" s="1"/>
  <c r="BK979" i="2"/>
  <c r="J979" i="2" s="1"/>
  <c r="J153" i="2" s="1"/>
  <c r="BK1020" i="2"/>
  <c r="J1020" i="2"/>
  <c r="J155" i="2" s="1"/>
  <c r="T1031" i="2"/>
  <c r="T1067" i="2"/>
  <c r="T1085" i="2"/>
  <c r="T1104" i="2"/>
  <c r="T1109" i="2"/>
  <c r="T1120" i="2"/>
  <c r="P1164" i="2"/>
  <c r="BK1202" i="2"/>
  <c r="J1202" i="2"/>
  <c r="J167" i="2"/>
  <c r="P1216" i="2"/>
  <c r="P1242" i="2"/>
  <c r="T1260" i="2"/>
  <c r="T1198" i="2" s="1"/>
  <c r="P1278" i="2"/>
  <c r="P1285" i="2"/>
  <c r="P1290" i="2"/>
  <c r="BK1314" i="2"/>
  <c r="J1314" i="2" s="1"/>
  <c r="J177" i="2" s="1"/>
  <c r="T1370" i="2"/>
  <c r="R1375" i="2"/>
  <c r="BK1384" i="2"/>
  <c r="J1384" i="2"/>
  <c r="J183" i="2" s="1"/>
  <c r="BK160" i="3"/>
  <c r="J160" i="3" s="1"/>
  <c r="J99" i="3" s="1"/>
  <c r="BK195" i="3"/>
  <c r="J195" i="3"/>
  <c r="J100" i="3" s="1"/>
  <c r="R195" i="3"/>
  <c r="R200" i="3"/>
  <c r="T209" i="3"/>
  <c r="R222" i="3"/>
  <c r="R259" i="3"/>
  <c r="P275" i="3"/>
  <c r="T314" i="3"/>
  <c r="P319" i="3"/>
  <c r="R340" i="3"/>
  <c r="R355" i="3"/>
  <c r="R390" i="3"/>
  <c r="P406" i="3"/>
  <c r="BK459" i="3"/>
  <c r="J459" i="3" s="1"/>
  <c r="J116" i="3" s="1"/>
  <c r="P459" i="3"/>
  <c r="R464" i="3"/>
  <c r="P475" i="3"/>
  <c r="T512" i="3"/>
  <c r="P528" i="3"/>
  <c r="P569" i="3"/>
  <c r="BK583" i="3"/>
  <c r="J583" i="3" s="1"/>
  <c r="J124" i="3" s="1"/>
  <c r="BK596" i="3"/>
  <c r="J596" i="3" s="1"/>
  <c r="J125" i="3" s="1"/>
  <c r="BK631" i="3"/>
  <c r="J631" i="3" s="1"/>
  <c r="J126" i="3" s="1"/>
  <c r="BK643" i="3"/>
  <c r="BK663" i="3"/>
  <c r="J663" i="3" s="1"/>
  <c r="J130" i="3" s="1"/>
  <c r="R663" i="3"/>
  <c r="R672" i="3"/>
  <c r="R691" i="3"/>
  <c r="BK708" i="3"/>
  <c r="J708" i="3" s="1"/>
  <c r="J135" i="3" s="1"/>
  <c r="T708" i="3"/>
  <c r="R715" i="3"/>
  <c r="T227" i="2"/>
  <c r="BK245" i="2"/>
  <c r="J245" i="2" s="1"/>
  <c r="J104" i="2" s="1"/>
  <c r="BK283" i="2"/>
  <c r="J283" i="2" s="1"/>
  <c r="J105" i="2" s="1"/>
  <c r="P341" i="2"/>
  <c r="T380" i="2"/>
  <c r="T335" i="2" s="1"/>
  <c r="T387" i="2"/>
  <c r="P405" i="2"/>
  <c r="R415" i="2"/>
  <c r="T460" i="2"/>
  <c r="P516" i="2"/>
  <c r="P534" i="2"/>
  <c r="P493" i="2" s="1"/>
  <c r="R545" i="2"/>
  <c r="T584" i="2"/>
  <c r="R650" i="2"/>
  <c r="BK694" i="2"/>
  <c r="J694" i="2" s="1"/>
  <c r="J138" i="2" s="1"/>
  <c r="BK728" i="2"/>
  <c r="J728" i="2" s="1"/>
  <c r="J141" i="2" s="1"/>
  <c r="P746" i="2"/>
  <c r="P761" i="2"/>
  <c r="R770" i="2"/>
  <c r="R799" i="2"/>
  <c r="BK847" i="2"/>
  <c r="J847" i="2"/>
  <c r="J147" i="2" s="1"/>
  <c r="P954" i="2"/>
  <c r="T968" i="2"/>
  <c r="P979" i="2"/>
  <c r="R1020" i="2"/>
  <c r="R1031" i="2"/>
  <c r="P1067" i="2"/>
  <c r="P1085" i="2"/>
  <c r="BK1104" i="2"/>
  <c r="J1104" i="2"/>
  <c r="J161" i="2"/>
  <c r="BK1109" i="2"/>
  <c r="J1109" i="2" s="1"/>
  <c r="J162" i="2" s="1"/>
  <c r="P1120" i="2"/>
  <c r="R1164" i="2"/>
  <c r="R1202" i="2"/>
  <c r="R1216" i="2"/>
  <c r="R1198" i="2" s="1"/>
  <c r="BK1242" i="2"/>
  <c r="J1242" i="2" s="1"/>
  <c r="J171" i="2" s="1"/>
  <c r="BK1260" i="2"/>
  <c r="J1260" i="2" s="1"/>
  <c r="J172" i="2" s="1"/>
  <c r="BK1278" i="2"/>
  <c r="J1278" i="2"/>
  <c r="J174" i="2" s="1"/>
  <c r="BK1285" i="2"/>
  <c r="J1285" i="2"/>
  <c r="J175" i="2"/>
  <c r="BK1290" i="2"/>
  <c r="J1290" i="2" s="1"/>
  <c r="J176" i="2" s="1"/>
  <c r="T1314" i="2"/>
  <c r="BK1370" i="2"/>
  <c r="J1370" i="2" s="1"/>
  <c r="J181" i="2" s="1"/>
  <c r="BK1375" i="2"/>
  <c r="J1375" i="2" s="1"/>
  <c r="J182" i="2" s="1"/>
  <c r="R1384" i="2"/>
  <c r="T160" i="3"/>
  <c r="P195" i="3"/>
  <c r="P200" i="3"/>
  <c r="P209" i="3"/>
  <c r="T222" i="3"/>
  <c r="T259" i="3"/>
  <c r="T275" i="3"/>
  <c r="P314" i="3"/>
  <c r="T319" i="3"/>
  <c r="T340" i="3"/>
  <c r="P355" i="3"/>
  <c r="P390" i="3"/>
  <c r="T406" i="3"/>
  <c r="T405" i="3" s="1"/>
  <c r="R454" i="3"/>
  <c r="T459" i="3"/>
  <c r="T464" i="3"/>
  <c r="R475" i="3"/>
  <c r="P512" i="3"/>
  <c r="BK528" i="3"/>
  <c r="BK569" i="3"/>
  <c r="J569" i="3" s="1"/>
  <c r="J122" i="3" s="1"/>
  <c r="T569" i="3"/>
  <c r="T574" i="3"/>
  <c r="T583" i="3"/>
  <c r="T596" i="3"/>
  <c r="P631" i="3"/>
  <c r="R643" i="3"/>
  <c r="R642" i="3" s="1"/>
  <c r="P663" i="3"/>
  <c r="P672" i="3"/>
  <c r="P691" i="3"/>
  <c r="T697" i="3"/>
  <c r="BK715" i="3"/>
  <c r="J715" i="3" s="1"/>
  <c r="J136" i="3" s="1"/>
  <c r="BK227" i="2"/>
  <c r="J227" i="2" s="1"/>
  <c r="J102" i="2" s="1"/>
  <c r="R245" i="2"/>
  <c r="R204" i="2" s="1"/>
  <c r="T283" i="2"/>
  <c r="T204" i="2" s="1"/>
  <c r="R341" i="2"/>
  <c r="R335" i="2" s="1"/>
  <c r="BK380" i="2"/>
  <c r="J380" i="2" s="1"/>
  <c r="J113" i="2" s="1"/>
  <c r="P387" i="2"/>
  <c r="P335" i="2" s="1"/>
  <c r="BK405" i="2"/>
  <c r="J405" i="2" s="1"/>
  <c r="J116" i="2" s="1"/>
  <c r="BK415" i="2"/>
  <c r="J415" i="2"/>
  <c r="J118" i="2" s="1"/>
  <c r="BK460" i="2"/>
  <c r="J460" i="2"/>
  <c r="J119" i="2"/>
  <c r="T516" i="2"/>
  <c r="T493" i="2"/>
  <c r="R534" i="2"/>
  <c r="R493" i="2" s="1"/>
  <c r="BK545" i="2"/>
  <c r="J545" i="2" s="1"/>
  <c r="J129" i="2" s="1"/>
  <c r="BK584" i="2"/>
  <c r="J584" i="2"/>
  <c r="J130" i="2" s="1"/>
  <c r="T650" i="2"/>
  <c r="T636" i="2" s="1"/>
  <c r="T694" i="2"/>
  <c r="R728" i="2"/>
  <c r="R636" i="2" s="1"/>
  <c r="T746" i="2"/>
  <c r="BK761" i="2"/>
  <c r="J761" i="2"/>
  <c r="J144" i="2" s="1"/>
  <c r="BK770" i="2"/>
  <c r="J770" i="2" s="1"/>
  <c r="J145" i="2" s="1"/>
  <c r="BK799" i="2"/>
  <c r="J799" i="2"/>
  <c r="J146" i="2" s="1"/>
  <c r="R847" i="2"/>
  <c r="T954" i="2"/>
  <c r="P968" i="2"/>
  <c r="P950" i="2" s="1"/>
  <c r="R979" i="2"/>
  <c r="T1020" i="2"/>
  <c r="BK1031" i="2"/>
  <c r="J1031" i="2" s="1"/>
  <c r="J156" i="2" s="1"/>
  <c r="BK1067" i="2"/>
  <c r="J1067" i="2"/>
  <c r="J158" i="2" s="1"/>
  <c r="R1085" i="2"/>
  <c r="R1104" i="2"/>
  <c r="P1109" i="2"/>
  <c r="R1120" i="2"/>
  <c r="T1164" i="2"/>
  <c r="T950" i="2" s="1"/>
  <c r="P1202" i="2"/>
  <c r="P1198" i="2"/>
  <c r="BK1216" i="2"/>
  <c r="J1216" i="2"/>
  <c r="J168" i="2" s="1"/>
  <c r="R1242" i="2"/>
  <c r="P1260" i="2"/>
  <c r="T1278" i="2"/>
  <c r="R1285" i="2"/>
  <c r="R1290" i="2"/>
  <c r="P1314" i="2"/>
  <c r="P1370" i="2"/>
  <c r="T1375" i="2"/>
  <c r="P1384" i="2"/>
  <c r="P160" i="3"/>
  <c r="P159" i="3"/>
  <c r="BK200" i="3"/>
  <c r="J200" i="3"/>
  <c r="J101" i="3" s="1"/>
  <c r="BK209" i="3"/>
  <c r="J209" i="3" s="1"/>
  <c r="J102" i="3" s="1"/>
  <c r="BK222" i="3"/>
  <c r="J222" i="3"/>
  <c r="J103" i="3" s="1"/>
  <c r="BK259" i="3"/>
  <c r="J259" i="3" s="1"/>
  <c r="J104" i="3" s="1"/>
  <c r="BK275" i="3"/>
  <c r="J275" i="3"/>
  <c r="J106" i="3" s="1"/>
  <c r="BK314" i="3"/>
  <c r="J314" i="3" s="1"/>
  <c r="J107" i="3" s="1"/>
  <c r="R314" i="3"/>
  <c r="R319" i="3"/>
  <c r="P340" i="3"/>
  <c r="T355" i="3"/>
  <c r="T390" i="3"/>
  <c r="R406" i="3"/>
  <c r="R405" i="3" s="1"/>
  <c r="P454" i="3"/>
  <c r="BK464" i="3"/>
  <c r="J464" i="3"/>
  <c r="J117" i="3" s="1"/>
  <c r="BK475" i="3"/>
  <c r="J475" i="3" s="1"/>
  <c r="J118" i="3" s="1"/>
  <c r="BK512" i="3"/>
  <c r="J512" i="3"/>
  <c r="J119" i="3" s="1"/>
  <c r="R528" i="3"/>
  <c r="BK574" i="3"/>
  <c r="J574" i="3"/>
  <c r="J123" i="3" s="1"/>
  <c r="R574" i="3"/>
  <c r="R583" i="3"/>
  <c r="P596" i="3"/>
  <c r="R631" i="3"/>
  <c r="T643" i="3"/>
  <c r="T663" i="3"/>
  <c r="T672" i="3"/>
  <c r="BK697" i="3"/>
  <c r="J697" i="3"/>
  <c r="J134" i="3" s="1"/>
  <c r="R697" i="3"/>
  <c r="R708" i="3"/>
  <c r="T715" i="3"/>
  <c r="BK205" i="2"/>
  <c r="J205" i="2"/>
  <c r="J98" i="2" s="1"/>
  <c r="BK218" i="2"/>
  <c r="J218" i="2" s="1"/>
  <c r="J99" i="2" s="1"/>
  <c r="BK336" i="2"/>
  <c r="J336" i="2"/>
  <c r="J108" i="2" s="1"/>
  <c r="BK494" i="2"/>
  <c r="J494" i="2" s="1"/>
  <c r="J122" i="2" s="1"/>
  <c r="BK743" i="2"/>
  <c r="J743" i="2"/>
  <c r="J142" i="2" s="1"/>
  <c r="BK1199" i="2"/>
  <c r="J1199" i="2" s="1"/>
  <c r="J166" i="2" s="1"/>
  <c r="BK451" i="3"/>
  <c r="J451" i="3"/>
  <c r="J114" i="3" s="1"/>
  <c r="BK734" i="3"/>
  <c r="J734" i="3" s="1"/>
  <c r="J137" i="3" s="1"/>
  <c r="BK332" i="2"/>
  <c r="J332" i="2"/>
  <c r="J106" i="2" s="1"/>
  <c r="BK402" i="2"/>
  <c r="J402" i="2" s="1"/>
  <c r="J115" i="2" s="1"/>
  <c r="BK507" i="2"/>
  <c r="J507" i="2"/>
  <c r="J123" i="2" s="1"/>
  <c r="BK510" i="2"/>
  <c r="J510" i="2" s="1"/>
  <c r="J124" i="2" s="1"/>
  <c r="BK513" i="2"/>
  <c r="J513" i="2"/>
  <c r="J125" i="2" s="1"/>
  <c r="BK531" i="2"/>
  <c r="J531" i="2" s="1"/>
  <c r="J127" i="2" s="1"/>
  <c r="BK671" i="2"/>
  <c r="J671" i="2"/>
  <c r="J135" i="2" s="1"/>
  <c r="BK1014" i="2"/>
  <c r="J1014" i="2" s="1"/>
  <c r="J154" i="2" s="1"/>
  <c r="BK1232" i="2"/>
  <c r="J1232" i="2"/>
  <c r="J169" i="2" s="1"/>
  <c r="BK1237" i="2"/>
  <c r="J1237" i="2" s="1"/>
  <c r="J170" i="2" s="1"/>
  <c r="BK660" i="3"/>
  <c r="J660" i="3"/>
  <c r="J129" i="3" s="1"/>
  <c r="BK359" i="2"/>
  <c r="J359" i="2" s="1"/>
  <c r="J110" i="2" s="1"/>
  <c r="BK367" i="2"/>
  <c r="J367" i="2"/>
  <c r="J111" i="2" s="1"/>
  <c r="BK637" i="2"/>
  <c r="J637" i="2" s="1"/>
  <c r="J133" i="2" s="1"/>
  <c r="BK674" i="2"/>
  <c r="J674" i="2"/>
  <c r="J136" i="2" s="1"/>
  <c r="BK684" i="2"/>
  <c r="J684" i="2" s="1"/>
  <c r="J137" i="2" s="1"/>
  <c r="BK719" i="2"/>
  <c r="J719" i="2"/>
  <c r="J139" i="2" s="1"/>
  <c r="BK725" i="2"/>
  <c r="J725" i="2" s="1"/>
  <c r="J140" i="2" s="1"/>
  <c r="BK947" i="2"/>
  <c r="J947" i="2"/>
  <c r="J148" i="2" s="1"/>
  <c r="BK951" i="2"/>
  <c r="J951" i="2" s="1"/>
  <c r="J150" i="2" s="1"/>
  <c r="BK221" i="2"/>
  <c r="J221" i="2"/>
  <c r="J100" i="2" s="1"/>
  <c r="BK224" i="2"/>
  <c r="J224" i="2" s="1"/>
  <c r="J101" i="2" s="1"/>
  <c r="BK242" i="2"/>
  <c r="J242" i="2"/>
  <c r="J103" i="2" s="1"/>
  <c r="BK375" i="2"/>
  <c r="J375" i="2"/>
  <c r="J112" i="2"/>
  <c r="BK412" i="2"/>
  <c r="J412" i="2"/>
  <c r="J117" i="2"/>
  <c r="BK490" i="2"/>
  <c r="J490" i="2" s="1"/>
  <c r="J120" i="2" s="1"/>
  <c r="BK633" i="2"/>
  <c r="J633" i="2"/>
  <c r="J131" i="2" s="1"/>
  <c r="BK1058" i="2"/>
  <c r="J1058" i="2"/>
  <c r="J157" i="2"/>
  <c r="BK1082" i="2"/>
  <c r="J1082" i="2"/>
  <c r="J159" i="2"/>
  <c r="BK1275" i="2"/>
  <c r="J1275" i="2" s="1"/>
  <c r="J173" i="2" s="1"/>
  <c r="BK1366" i="2"/>
  <c r="J1366" i="2"/>
  <c r="J179" i="2" s="1"/>
  <c r="J91" i="3"/>
  <c r="J151" i="3"/>
  <c r="F154" i="3"/>
  <c r="BE169" i="3"/>
  <c r="BE177" i="3"/>
  <c r="BE179" i="3"/>
  <c r="BE181" i="3"/>
  <c r="BE183" i="3"/>
  <c r="BE189" i="3"/>
  <c r="BE191" i="3"/>
  <c r="BE198" i="3"/>
  <c r="BE201" i="3"/>
  <c r="BE212" i="3"/>
  <c r="BE218" i="3"/>
  <c r="BE225" i="3"/>
  <c r="BE227" i="3"/>
  <c r="BE233" i="3"/>
  <c r="BE245" i="3"/>
  <c r="BE257" i="3"/>
  <c r="BE260" i="3"/>
  <c r="BE262" i="3"/>
  <c r="BE266" i="3"/>
  <c r="BE272" i="3"/>
  <c r="BE280" i="3"/>
  <c r="BE284" i="3"/>
  <c r="BE288" i="3"/>
  <c r="BE290" i="3"/>
  <c r="BE294" i="3"/>
  <c r="BE304" i="3"/>
  <c r="BE312" i="3"/>
  <c r="BE315" i="3"/>
  <c r="BE326" i="3"/>
  <c r="BE338" i="3"/>
  <c r="BE341" i="3"/>
  <c r="BE345" i="3"/>
  <c r="BE362" i="3"/>
  <c r="BE372" i="3"/>
  <c r="BE378" i="3"/>
  <c r="BE413" i="3"/>
  <c r="BE419" i="3"/>
  <c r="BE431" i="3"/>
  <c r="BE437" i="3"/>
  <c r="BE439" i="3"/>
  <c r="BE443" i="3"/>
  <c r="BE460" i="3"/>
  <c r="BE473" i="3"/>
  <c r="BE476" i="3"/>
  <c r="BE484" i="3"/>
  <c r="BE498" i="3"/>
  <c r="BE506" i="3"/>
  <c r="BE515" i="3"/>
  <c r="BE521" i="3"/>
  <c r="BE523" i="3"/>
  <c r="BE529" i="3"/>
  <c r="BE533" i="3"/>
  <c r="BE539" i="3"/>
  <c r="BE541" i="3"/>
  <c r="BE545" i="3"/>
  <c r="BE549" i="3"/>
  <c r="BE551" i="3"/>
  <c r="BE555" i="3"/>
  <c r="BE565" i="3"/>
  <c r="BE584" i="3"/>
  <c r="BE588" i="3"/>
  <c r="BE594" i="3"/>
  <c r="BE601" i="3"/>
  <c r="BE603" i="3"/>
  <c r="BE609" i="3"/>
  <c r="BE613" i="3"/>
  <c r="BE621" i="3"/>
  <c r="BE623" i="3"/>
  <c r="BE640" i="3"/>
  <c r="BE646" i="3"/>
  <c r="BE650" i="3"/>
  <c r="BE654" i="3"/>
  <c r="BE689" i="3"/>
  <c r="BE694" i="3"/>
  <c r="BK1365" i="2"/>
  <c r="F91" i="3"/>
  <c r="E147" i="3"/>
  <c r="BE163" i="3"/>
  <c r="BE175" i="3"/>
  <c r="BE193" i="3"/>
  <c r="BE196" i="3"/>
  <c r="BE203" i="3"/>
  <c r="BE223" i="3"/>
  <c r="BE235" i="3"/>
  <c r="BE243" i="3"/>
  <c r="BE247" i="3"/>
  <c r="BE264" i="3"/>
  <c r="BE268" i="3"/>
  <c r="BE276" i="3"/>
  <c r="BE292" i="3"/>
  <c r="BE296" i="3"/>
  <c r="BE300" i="3"/>
  <c r="BE302" i="3"/>
  <c r="BE317" i="3"/>
  <c r="BE328" i="3"/>
  <c r="BE336" i="3"/>
  <c r="BE349" i="3"/>
  <c r="BE364" i="3"/>
  <c r="BE370" i="3"/>
  <c r="BE382" i="3"/>
  <c r="BE388" i="3"/>
  <c r="BE391" i="3"/>
  <c r="BE399" i="3"/>
  <c r="BE401" i="3"/>
  <c r="BE403" i="3"/>
  <c r="BE407" i="3"/>
  <c r="BE411" i="3"/>
  <c r="BE417" i="3"/>
  <c r="BE425" i="3"/>
  <c r="BE429" i="3"/>
  <c r="BE433" i="3"/>
  <c r="BE452" i="3"/>
  <c r="BE455" i="3"/>
  <c r="BE462" i="3"/>
  <c r="BE478" i="3"/>
  <c r="BE490" i="3"/>
  <c r="BE496" i="3"/>
  <c r="BE502" i="3"/>
  <c r="BE508" i="3"/>
  <c r="BE510" i="3"/>
  <c r="BE513" i="3"/>
  <c r="BE525" i="3"/>
  <c r="BE531" i="3"/>
  <c r="BE535" i="3"/>
  <c r="BE553" i="3"/>
  <c r="BE559" i="3"/>
  <c r="BE563" i="3"/>
  <c r="BE567" i="3"/>
  <c r="BE570" i="3"/>
  <c r="BE575" i="3"/>
  <c r="BE581" i="3"/>
  <c r="BE599" i="3"/>
  <c r="BE607" i="3"/>
  <c r="BE611" i="3"/>
  <c r="BE615" i="3"/>
  <c r="BE627" i="3"/>
  <c r="BE638" i="3"/>
  <c r="BE644" i="3"/>
  <c r="BE666" i="3"/>
  <c r="BE668" i="3"/>
  <c r="BE675" i="3"/>
  <c r="BE677" i="3"/>
  <c r="BE685" i="3"/>
  <c r="BE698" i="3"/>
  <c r="BE702" i="3"/>
  <c r="BE709" i="3"/>
  <c r="BE713" i="3"/>
  <c r="BE724" i="3"/>
  <c r="BE726" i="3"/>
  <c r="BE728" i="3"/>
  <c r="BE730" i="3"/>
  <c r="BE732" i="3"/>
  <c r="BE735" i="3"/>
  <c r="BE161" i="3"/>
  <c r="BE167" i="3"/>
  <c r="BE171" i="3"/>
  <c r="BE173" i="3"/>
  <c r="BE205" i="3"/>
  <c r="BE207" i="3"/>
  <c r="BE210" i="3"/>
  <c r="BE216" i="3"/>
  <c r="BE220" i="3"/>
  <c r="BE237" i="3"/>
  <c r="BE249" i="3"/>
  <c r="BE251" i="3"/>
  <c r="BE255" i="3"/>
  <c r="BE270" i="3"/>
  <c r="BE282" i="3"/>
  <c r="BE298" i="3"/>
  <c r="BE306" i="3"/>
  <c r="BE308" i="3"/>
  <c r="BE324" i="3"/>
  <c r="BE332" i="3"/>
  <c r="BE334" i="3"/>
  <c r="BE353" i="3"/>
  <c r="BE356" i="3"/>
  <c r="BE360" i="3"/>
  <c r="BE366" i="3"/>
  <c r="BE374" i="3"/>
  <c r="BE376" i="3"/>
  <c r="BE393" i="3"/>
  <c r="BE397" i="3"/>
  <c r="BE409" i="3"/>
  <c r="BE415" i="3"/>
  <c r="BE423" i="3"/>
  <c r="BE435" i="3"/>
  <c r="BE445" i="3"/>
  <c r="BE447" i="3"/>
  <c r="BE457" i="3"/>
  <c r="BE467" i="3"/>
  <c r="BE469" i="3"/>
  <c r="BE471" i="3"/>
  <c r="BE482" i="3"/>
  <c r="BE486" i="3"/>
  <c r="BE494" i="3"/>
  <c r="BE500" i="3"/>
  <c r="BE517" i="3"/>
  <c r="BE557" i="3"/>
  <c r="BE572" i="3"/>
  <c r="BE577" i="3"/>
  <c r="BE579" i="3"/>
  <c r="BE586" i="3"/>
  <c r="BE617" i="3"/>
  <c r="BE625" i="3"/>
  <c r="BE652" i="3"/>
  <c r="BE656" i="3"/>
  <c r="BE670" i="3"/>
  <c r="BE673" i="3"/>
  <c r="BE679" i="3"/>
  <c r="BE683" i="3"/>
  <c r="BE687" i="3"/>
  <c r="BE704" i="3"/>
  <c r="BE716" i="3"/>
  <c r="BE720" i="3"/>
  <c r="J92" i="3"/>
  <c r="BE165" i="3"/>
  <c r="BE185" i="3"/>
  <c r="BE187" i="3"/>
  <c r="BE214" i="3"/>
  <c r="BE229" i="3"/>
  <c r="BE231" i="3"/>
  <c r="BE239" i="3"/>
  <c r="BE241" i="3"/>
  <c r="BE253" i="3"/>
  <c r="BE278" i="3"/>
  <c r="BE286" i="3"/>
  <c r="BE310" i="3"/>
  <c r="BE320" i="3"/>
  <c r="BE322" i="3"/>
  <c r="BE330" i="3"/>
  <c r="BE343" i="3"/>
  <c r="BE347" i="3"/>
  <c r="BE351" i="3"/>
  <c r="BE358" i="3"/>
  <c r="BE368" i="3"/>
  <c r="BE380" i="3"/>
  <c r="BE384" i="3"/>
  <c r="BE386" i="3"/>
  <c r="BE395" i="3"/>
  <c r="BE421" i="3"/>
  <c r="BE427" i="3"/>
  <c r="BE441" i="3"/>
  <c r="BE449" i="3"/>
  <c r="BE465" i="3"/>
  <c r="BE480" i="3"/>
  <c r="BE488" i="3"/>
  <c r="BE492" i="3"/>
  <c r="BE504" i="3"/>
  <c r="BE519" i="3"/>
  <c r="BE537" i="3"/>
  <c r="BE543" i="3"/>
  <c r="BE547" i="3"/>
  <c r="BE561" i="3"/>
  <c r="BE590" i="3"/>
  <c r="BE592" i="3"/>
  <c r="BE597" i="3"/>
  <c r="BE605" i="3"/>
  <c r="BE619" i="3"/>
  <c r="BE629" i="3"/>
  <c r="BE632" i="3"/>
  <c r="BE634" i="3"/>
  <c r="BE636" i="3"/>
  <c r="BE648" i="3"/>
  <c r="BE658" i="3"/>
  <c r="BE661" i="3"/>
  <c r="BE664" i="3"/>
  <c r="BE681" i="3"/>
  <c r="BE692" i="3"/>
  <c r="BE700" i="3"/>
  <c r="BE706" i="3"/>
  <c r="BE711" i="3"/>
  <c r="BE718" i="3"/>
  <c r="BE722" i="3"/>
  <c r="J89" i="2"/>
  <c r="J92" i="2"/>
  <c r="J199" i="2"/>
  <c r="BE228" i="2"/>
  <c r="BE243" i="2"/>
  <c r="BE246" i="2"/>
  <c r="BE253" i="2"/>
  <c r="BE255" i="2"/>
  <c r="BE267" i="2"/>
  <c r="BE277" i="2"/>
  <c r="BE279" i="2"/>
  <c r="BE286" i="2"/>
  <c r="BE306" i="2"/>
  <c r="BE354" i="2"/>
  <c r="BE376" i="2"/>
  <c r="BE383" i="2"/>
  <c r="BE390" i="2"/>
  <c r="BE396" i="2"/>
  <c r="BE430" i="2"/>
  <c r="BE432" i="2"/>
  <c r="BE450" i="2"/>
  <c r="BE456" i="2"/>
  <c r="BE458" i="2"/>
  <c r="BE461" i="2"/>
  <c r="BE472" i="2"/>
  <c r="BE474" i="2"/>
  <c r="BE501" i="2"/>
  <c r="BE514" i="2"/>
  <c r="BE521" i="2"/>
  <c r="BE523" i="2"/>
  <c r="BE548" i="2"/>
  <c r="BE552" i="2"/>
  <c r="BE554" i="2"/>
  <c r="BE558" i="2"/>
  <c r="BE566" i="2"/>
  <c r="BE570" i="2"/>
  <c r="BE599" i="2"/>
  <c r="BE625" i="2"/>
  <c r="BE634" i="2"/>
  <c r="BE638" i="2"/>
  <c r="BE735" i="2"/>
  <c r="BE759" i="2"/>
  <c r="BE811" i="2"/>
  <c r="BE899" i="2"/>
  <c r="BE909" i="2"/>
  <c r="BE960" i="2"/>
  <c r="BE974" i="2"/>
  <c r="BE990" i="2"/>
  <c r="BE1002" i="2"/>
  <c r="BE1006" i="2"/>
  <c r="BE1021" i="2"/>
  <c r="BE1048" i="2"/>
  <c r="BE1074" i="2"/>
  <c r="BE1091" i="2"/>
  <c r="BE1107" i="2"/>
  <c r="BE1112" i="2"/>
  <c r="BE1114" i="2"/>
  <c r="BE1137" i="2"/>
  <c r="BE1170" i="2"/>
  <c r="BE1189" i="2"/>
  <c r="BE1212" i="2"/>
  <c r="BE1217" i="2"/>
  <c r="BE1227" i="2"/>
  <c r="BE1233" i="2"/>
  <c r="BE1238" i="2"/>
  <c r="BE1243" i="2"/>
  <c r="BE1247" i="2"/>
  <c r="BE1255" i="2"/>
  <c r="BE1265" i="2"/>
  <c r="BE1273" i="2"/>
  <c r="BE1276" i="2"/>
  <c r="BE1288" i="2"/>
  <c r="BE1299" i="2"/>
  <c r="BE1307" i="2"/>
  <c r="BE1337" i="2"/>
  <c r="BE1342" i="2"/>
  <c r="BE1371" i="2"/>
  <c r="E193" i="2"/>
  <c r="F199" i="2"/>
  <c r="BE212" i="2"/>
  <c r="BE234" i="2"/>
  <c r="BE248" i="2"/>
  <c r="BE261" i="2"/>
  <c r="BE273" i="2"/>
  <c r="BE281" i="2"/>
  <c r="BE316" i="2"/>
  <c r="BE360" i="2"/>
  <c r="BE368" i="2"/>
  <c r="BE385" i="2"/>
  <c r="BE388" i="2"/>
  <c r="BE394" i="2"/>
  <c r="BE410" i="2"/>
  <c r="BE413" i="2"/>
  <c r="BE425" i="2"/>
  <c r="BE434" i="2"/>
  <c r="BE438" i="2"/>
  <c r="BE446" i="2"/>
  <c r="BE454" i="2"/>
  <c r="BE468" i="2"/>
  <c r="BE481" i="2"/>
  <c r="BE486" i="2"/>
  <c r="BE525" i="2"/>
  <c r="BE546" i="2"/>
  <c r="BE556" i="2"/>
  <c r="BE580" i="2"/>
  <c r="BE585" i="2"/>
  <c r="BE644" i="2"/>
  <c r="BE662" i="2"/>
  <c r="BE699" i="2"/>
  <c r="BE729" i="2"/>
  <c r="BE731" i="2"/>
  <c r="BE747" i="2"/>
  <c r="BE751" i="2"/>
  <c r="BE753" i="2"/>
  <c r="BE757" i="2"/>
  <c r="BE762" i="2"/>
  <c r="BE776" i="2"/>
  <c r="BE781" i="2"/>
  <c r="BE787" i="2"/>
  <c r="BE792" i="2"/>
  <c r="BE800" i="2"/>
  <c r="BE821" i="2"/>
  <c r="BE827" i="2"/>
  <c r="BE861" i="2"/>
  <c r="BE880" i="2"/>
  <c r="BE904" i="2"/>
  <c r="BE988" i="2"/>
  <c r="BE992" i="2"/>
  <c r="BE1012" i="2"/>
  <c r="BE1015" i="2"/>
  <c r="BE1023" i="2"/>
  <c r="BE1032" i="2"/>
  <c r="BE1050" i="2"/>
  <c r="BE1059" i="2"/>
  <c r="BE1068" i="2"/>
  <c r="BE1080" i="2"/>
  <c r="BE1086" i="2"/>
  <c r="BE1093" i="2"/>
  <c r="BE1098" i="2"/>
  <c r="BE1100" i="2"/>
  <c r="BE1121" i="2"/>
  <c r="BE1145" i="2"/>
  <c r="BE1162" i="2"/>
  <c r="BE1165" i="2"/>
  <c r="BE1179" i="2"/>
  <c r="BE1196" i="2"/>
  <c r="BE1208" i="2"/>
  <c r="BE1263" i="2"/>
  <c r="BE1295" i="2"/>
  <c r="BE1297" i="2"/>
  <c r="BE1303" i="2"/>
  <c r="BE1315" i="2"/>
  <c r="BE1317" i="2"/>
  <c r="BE1347" i="2"/>
  <c r="BE1373" i="2"/>
  <c r="BE1376" i="2"/>
  <c r="BE1382" i="2"/>
  <c r="BE1385" i="2"/>
  <c r="BE1387" i="2"/>
  <c r="BE1389" i="2"/>
  <c r="F92" i="2"/>
  <c r="BE230" i="2"/>
  <c r="BE240" i="2"/>
  <c r="BE263" i="2"/>
  <c r="BE271" i="2"/>
  <c r="BE284" i="2"/>
  <c r="BE290" i="2"/>
  <c r="BE324" i="2"/>
  <c r="BE333" i="2"/>
  <c r="BE337" i="2"/>
  <c r="BE342" i="2"/>
  <c r="BE406" i="2"/>
  <c r="BE408" i="2"/>
  <c r="BE421" i="2"/>
  <c r="BE436" i="2"/>
  <c r="BE508" i="2"/>
  <c r="BE519" i="2"/>
  <c r="BE539" i="2"/>
  <c r="BE560" i="2"/>
  <c r="BE562" i="2"/>
  <c r="BE578" i="2"/>
  <c r="BE607" i="2"/>
  <c r="BE617" i="2"/>
  <c r="BE651" i="2"/>
  <c r="BE660" i="2"/>
  <c r="BE714" i="2"/>
  <c r="BE733" i="2"/>
  <c r="BE741" i="2"/>
  <c r="BE744" i="2"/>
  <c r="BE764" i="2"/>
  <c r="BE766" i="2"/>
  <c r="BE768" i="2"/>
  <c r="BE771" i="2"/>
  <c r="BE816" i="2"/>
  <c r="BE831" i="2"/>
  <c r="BE837" i="2"/>
  <c r="BE845" i="2"/>
  <c r="BE857" i="2"/>
  <c r="BE948" i="2"/>
  <c r="BE952" i="2"/>
  <c r="BE955" i="2"/>
  <c r="BE980" i="2"/>
  <c r="BE994" i="2"/>
  <c r="BE1040" i="2"/>
  <c r="BE1052" i="2"/>
  <c r="BE1070" i="2"/>
  <c r="BE1072" i="2"/>
  <c r="BE1076" i="2"/>
  <c r="BE1083" i="2"/>
  <c r="BE1102" i="2"/>
  <c r="BE1105" i="2"/>
  <c r="BE1110" i="2"/>
  <c r="BE1116" i="2"/>
  <c r="BE1129" i="2"/>
  <c r="BE1149" i="2"/>
  <c r="BE1184" i="2"/>
  <c r="BE1194" i="2"/>
  <c r="BE1203" i="2"/>
  <c r="BE1222" i="2"/>
  <c r="BE1261" i="2"/>
  <c r="BE1267" i="2"/>
  <c r="BE1269" i="2"/>
  <c r="BE1279" i="2"/>
  <c r="BE1286" i="2"/>
  <c r="BE1328" i="2"/>
  <c r="BE1356" i="2"/>
  <c r="BE1367" i="2"/>
  <c r="BE1378" i="2"/>
  <c r="BE206" i="2"/>
  <c r="BE219" i="2"/>
  <c r="BE222" i="2"/>
  <c r="BE225" i="2"/>
  <c r="BE232" i="2"/>
  <c r="BE236" i="2"/>
  <c r="BE257" i="2"/>
  <c r="BE259" i="2"/>
  <c r="BE298" i="2"/>
  <c r="BE311" i="2"/>
  <c r="BE348" i="2"/>
  <c r="BE381" i="2"/>
  <c r="BE392" i="2"/>
  <c r="BE400" i="2"/>
  <c r="BE403" i="2"/>
  <c r="BE416" i="2"/>
  <c r="BE442" i="2"/>
  <c r="BE476" i="2"/>
  <c r="BE488" i="2"/>
  <c r="BE491" i="2"/>
  <c r="BE495" i="2"/>
  <c r="BE511" i="2"/>
  <c r="BE517" i="2"/>
  <c r="BE529" i="2"/>
  <c r="BE532" i="2"/>
  <c r="BE535" i="2"/>
  <c r="BE537" i="2"/>
  <c r="BE543" i="2"/>
  <c r="BE574" i="2"/>
  <c r="BE582" i="2"/>
  <c r="BE587" i="2"/>
  <c r="BE591" i="2"/>
  <c r="BE612" i="2"/>
  <c r="BE656" i="2"/>
  <c r="BE658" i="2"/>
  <c r="BE667" i="2"/>
  <c r="BE672" i="2"/>
  <c r="BE675" i="2"/>
  <c r="BE685" i="2"/>
  <c r="BE695" i="2"/>
  <c r="BE704" i="2"/>
  <c r="BE709" i="2"/>
  <c r="BE720" i="2"/>
  <c r="BE726" i="2"/>
  <c r="BE737" i="2"/>
  <c r="BE749" i="2"/>
  <c r="BE783" i="2"/>
  <c r="BE797" i="2"/>
  <c r="BE805" i="2"/>
  <c r="BE823" i="2"/>
  <c r="BE825" i="2"/>
  <c r="BE841" i="2"/>
  <c r="BE843" i="2"/>
  <c r="BE848" i="2"/>
  <c r="BE928" i="2"/>
  <c r="BE964" i="2"/>
  <c r="BE969" i="2"/>
  <c r="BE1118" i="2"/>
  <c r="BE1157" i="2"/>
  <c r="BE1174" i="2"/>
  <c r="BE1200" i="2"/>
  <c r="BE1251" i="2"/>
  <c r="BE1281" i="2"/>
  <c r="BE1283" i="2"/>
  <c r="BE1291" i="2"/>
  <c r="BE1312" i="2"/>
  <c r="BE1321" i="2"/>
  <c r="BE1380" i="2"/>
  <c r="J34" i="2"/>
  <c r="AW95" i="1" s="1"/>
  <c r="F36" i="3"/>
  <c r="BC96" i="1" s="1"/>
  <c r="F35" i="2"/>
  <c r="BB95" i="1" s="1"/>
  <c r="J34" i="3"/>
  <c r="AW96" i="1" s="1"/>
  <c r="F37" i="2"/>
  <c r="BD95" i="1" s="1"/>
  <c r="F34" i="2"/>
  <c r="BA95" i="1" s="1"/>
  <c r="F34" i="3"/>
  <c r="BA96" i="1" s="1"/>
  <c r="F36" i="2"/>
  <c r="BC95" i="1" s="1"/>
  <c r="F35" i="3"/>
  <c r="BB96" i="1" s="1"/>
  <c r="F37" i="3"/>
  <c r="BD96" i="1" s="1"/>
  <c r="T274" i="3" l="1"/>
  <c r="T158" i="3" s="1"/>
  <c r="T157" i="3" s="1"/>
  <c r="P405" i="3"/>
  <c r="P274" i="3"/>
  <c r="BK405" i="3"/>
  <c r="J405" i="3"/>
  <c r="J112" i="3" s="1"/>
  <c r="T642" i="3"/>
  <c r="T696" i="3"/>
  <c r="BK527" i="3"/>
  <c r="J527" i="3"/>
  <c r="J120" i="3" s="1"/>
  <c r="P527" i="3"/>
  <c r="P696" i="3"/>
  <c r="P158" i="3" s="1"/>
  <c r="P157" i="3" s="1"/>
  <c r="AU96" i="1" s="1"/>
  <c r="T527" i="3"/>
  <c r="R159" i="3"/>
  <c r="R1369" i="2"/>
  <c r="R203" i="2"/>
  <c r="R527" i="3"/>
  <c r="P1369" i="2"/>
  <c r="P203" i="2"/>
  <c r="AU95" i="1"/>
  <c r="BK642" i="3"/>
  <c r="J642" i="3" s="1"/>
  <c r="J127" i="3" s="1"/>
  <c r="R274" i="3"/>
  <c r="R696" i="3"/>
  <c r="T159" i="3"/>
  <c r="T1369" i="2"/>
  <c r="T203" i="2" s="1"/>
  <c r="P642" i="3"/>
  <c r="BK204" i="2"/>
  <c r="J204" i="2"/>
  <c r="J97" i="2" s="1"/>
  <c r="BK493" i="2"/>
  <c r="J493" i="2"/>
  <c r="J121" i="2"/>
  <c r="BK1198" i="2"/>
  <c r="J1198" i="2"/>
  <c r="J165" i="2"/>
  <c r="BK159" i="3"/>
  <c r="J159" i="3" s="1"/>
  <c r="J98" i="3" s="1"/>
  <c r="J406" i="3"/>
  <c r="J113" i="3"/>
  <c r="BK335" i="2"/>
  <c r="J335" i="2"/>
  <c r="J107" i="2"/>
  <c r="BK274" i="3"/>
  <c r="J274" i="3" s="1"/>
  <c r="J105" i="3" s="1"/>
  <c r="J643" i="3"/>
  <c r="J128" i="3"/>
  <c r="BK696" i="3"/>
  <c r="J696" i="3"/>
  <c r="J133" i="3"/>
  <c r="BK950" i="2"/>
  <c r="J950" i="2" s="1"/>
  <c r="J149" i="2" s="1"/>
  <c r="BK1369" i="2"/>
  <c r="J1369" i="2"/>
  <c r="J180" i="2" s="1"/>
  <c r="J528" i="3"/>
  <c r="J121" i="3"/>
  <c r="BK636" i="2"/>
  <c r="J636" i="2" s="1"/>
  <c r="J132" i="2" s="1"/>
  <c r="J1365" i="2"/>
  <c r="J178" i="2"/>
  <c r="J33" i="3"/>
  <c r="AV96" i="1"/>
  <c r="AT96" i="1"/>
  <c r="J33" i="2"/>
  <c r="AV95" i="1" s="1"/>
  <c r="AT95" i="1" s="1"/>
  <c r="F33" i="2"/>
  <c r="AZ95" i="1" s="1"/>
  <c r="BB94" i="1"/>
  <c r="AX94" i="1"/>
  <c r="BC94" i="1"/>
  <c r="AY94" i="1"/>
  <c r="BD94" i="1"/>
  <c r="W33" i="1"/>
  <c r="F33" i="3"/>
  <c r="AZ96" i="1"/>
  <c r="BA94" i="1"/>
  <c r="AW94" i="1"/>
  <c r="AK30" i="1"/>
  <c r="R158" i="3" l="1"/>
  <c r="R157" i="3"/>
  <c r="BK203" i="2"/>
  <c r="J203" i="2"/>
  <c r="J96" i="2" s="1"/>
  <c r="BK158" i="3"/>
  <c r="BK157" i="3"/>
  <c r="J157" i="3"/>
  <c r="J30" i="3" s="1"/>
  <c r="AG96" i="1" s="1"/>
  <c r="AU94" i="1"/>
  <c r="AZ94" i="1"/>
  <c r="W29" i="1" s="1"/>
  <c r="W31" i="1"/>
  <c r="W32" i="1"/>
  <c r="W30" i="1"/>
  <c r="J39" i="3" l="1"/>
  <c r="J158" i="3"/>
  <c r="J97" i="3" s="1"/>
  <c r="J96" i="3"/>
  <c r="AN96" i="1"/>
  <c r="AV94" i="1"/>
  <c r="AK29" i="1" s="1"/>
  <c r="J30" i="2"/>
  <c r="AG95" i="1" s="1"/>
  <c r="AG94" i="1" s="1"/>
  <c r="AK26" i="1" s="1"/>
  <c r="J39" i="2" l="1"/>
  <c r="AN95" i="1"/>
  <c r="AK35" i="1"/>
  <c r="AT94" i="1"/>
  <c r="AN94" i="1" l="1"/>
</calcChain>
</file>

<file path=xl/sharedStrings.xml><?xml version="1.0" encoding="utf-8"?>
<sst xmlns="http://schemas.openxmlformats.org/spreadsheetml/2006/main" count="16258" uniqueCount="1274">
  <si>
    <t>Export Komplet</t>
  </si>
  <si>
    <t/>
  </si>
  <si>
    <t>2.0</t>
  </si>
  <si>
    <t>ZAMOK</t>
  </si>
  <si>
    <t>False</t>
  </si>
  <si>
    <t>{4b4be1fa-027e-48fb-8729-b3bd1a7631b2}</t>
  </si>
  <si>
    <t>0,01</t>
  </si>
  <si>
    <t>21</t>
  </si>
  <si>
    <t>15</t>
  </si>
  <si>
    <t>REKAPITULACE STAVBY</t>
  </si>
  <si>
    <t>v ---  níže se nacházejí doplnkové a pomocné údaje k sestavám  --- v</t>
  </si>
  <si>
    <t>Návod na vyplnění</t>
  </si>
  <si>
    <t>0,001</t>
  </si>
  <si>
    <t>Kód:</t>
  </si>
  <si>
    <t>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</si>
  <si>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</si>
  <si>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</si>
  <si>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učeben v budově ZŠ Nejdek</t>
  </si>
  <si>
    <t>KSO:</t>
  </si>
  <si>
    <t>CC-CZ:</t>
  </si>
  <si>
    <t>Místo:</t>
  </si>
  <si>
    <t xml:space="preserve"> </t>
  </si>
  <si>
    <t>Datum:</t>
  </si>
  <si>
    <t>21. 3. 2022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</si>
  <si>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</si>
  <si>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</si>
  <si>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</si>
  <si>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</si>
  <si>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</si>
  <si>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</si>
  <si>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</si>
  <si>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</si>
  <si>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</si>
  <si>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</si>
  <si>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</si>
  <si>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</si>
  <si>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</si>
  <si>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</si>
  <si>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</si>
  <si>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</si>
  <si>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</si>
  <si>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</si>
  <si>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</si>
  <si>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</si>
  <si>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</si>
  <si>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</si>
  <si>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</si>
  <si>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</si>
  <si>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</si>
  <si>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</si>
  <si>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</si>
  <si>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</si>
  <si>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</si>
  <si>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</si>
  <si>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</si>
  <si>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</si>
  <si>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</si>
  <si>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</si>
  <si>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</si>
  <si>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</si>
  <si>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</si>
  <si>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</si>
  <si>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</si>
  <si>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</si>
  <si>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</si>
  <si>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</si>
  <si>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</si>
  <si>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</si>
  <si>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</si>
  <si>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</si>
  <si>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</si>
  <si>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</si>
  <si>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</si>
  <si>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</si>
  <si>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</si>
  <si>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</si>
  <si>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</si>
  <si>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</si>
  <si>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
  </si>
  <si>
    <t>Stavba</t>
  </si>
  <si>
    <t>STA</t>
  </si>
  <si>
    <t>{854e8242-6650-4921-b0e1-405157b083b6}</t>
  </si>
  <si>
    <t>2</t>
  </si>
  <si>
    <t>Elektro</t>
  </si>
  <si>
    <t>{89cb84a7-e858-4637-886b-c2493c7d1b7c}</t>
  </si>
  <si>
    <t>KRYCÍ LIST SOUPISU PRACÍ</t>
  </si>
  <si>
    <t>Objekt:</t>
  </si>
  <si>
    <t>S - Stavba</t>
  </si>
  <si>
    <t>REKAPITULACE ČLENĚNÍ SOUPISU PRACÍ</t>
  </si>
  <si>
    <t>Kód dílu - Popis</t>
  </si>
  <si>
    <t>Cena celkem [CZK]</t>
  </si>
  <si>
    <t>Náklady ze soupisu prací</t>
  </si>
  <si>
    <t>-1</t>
  </si>
  <si>
    <t>SO 01 - Jazyková učebna</t>
  </si>
  <si>
    <t xml:space="preserve">    0061 - Úprava povrchů vnitřní</t>
  </si>
  <si>
    <t xml:space="preserve">    0094 - Lešení a stavební výtahy</t>
  </si>
  <si>
    <t xml:space="preserve">    0095 - Dokončovací konstrukce a práce pozemních staveb</t>
  </si>
  <si>
    <t xml:space="preserve">    0098 - Demolice a sanace</t>
  </si>
  <si>
    <t xml:space="preserve">    0997 - Doprava suti a vybouraných hmot</t>
  </si>
  <si>
    <t xml:space="preserve">    0998 - Přesun hmot</t>
  </si>
  <si>
    <t xml:space="preserve">    776. - Podlahy povlakové</t>
  </si>
  <si>
    <t xml:space="preserve">    784. - Malby</t>
  </si>
  <si>
    <t xml:space="preserve">    786 - Dokončovací práce - čalounické úpravy</t>
  </si>
  <si>
    <t>SO 02 - Fyzika, chemie</t>
  </si>
  <si>
    <t xml:space="preserve">    0034 - Stěny a příčky</t>
  </si>
  <si>
    <t xml:space="preserve">    0096 - Bourání konstrukcí</t>
  </si>
  <si>
    <t xml:space="preserve">    725. - Zařizovací předměty</t>
  </si>
  <si>
    <t xml:space="preserve">    766. - Konstrukce truhlářské</t>
  </si>
  <si>
    <t>SO 03 - Počítačová učebna</t>
  </si>
  <si>
    <t>SO 04 - Dílna se vstupní chodbou</t>
  </si>
  <si>
    <t xml:space="preserve">    0063 - Podlahy a podlahové konstrukce</t>
  </si>
  <si>
    <t xml:space="preserve">    0089 - Ostatní konstrukce</t>
  </si>
  <si>
    <t xml:space="preserve">    0097 - Prorážení otvorů a ostatní bourací práce</t>
  </si>
  <si>
    <t xml:space="preserve">    767. - Konstrukce zámečnické</t>
  </si>
  <si>
    <t xml:space="preserve">    771. - Podlahy z dlaždic</t>
  </si>
  <si>
    <t>SO 05 - Vstupní hala se schodištěm</t>
  </si>
  <si>
    <t xml:space="preserve">    0031 - Zdi pozemních staveb</t>
  </si>
  <si>
    <t xml:space="preserve">    763. - Konstrukce montované</t>
  </si>
  <si>
    <t>SO 06 - Hlavní schodiště</t>
  </si>
  <si>
    <t>SO EL - Elektroinstalace</t>
  </si>
  <si>
    <t xml:space="preserve">    021. - Silnoproud</t>
  </si>
  <si>
    <t>VRN - Vedlejší rozpočtové náklady</t>
  </si>
  <si>
    <t xml:space="preserve">    V01. - Průzkumné, geodetické a projektové práce</t>
  </si>
  <si>
    <t xml:space="preserve">    V03. - Zařízení staveniště</t>
  </si>
  <si>
    <t xml:space="preserve">    V04.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</si>
  <si>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</si>
  <si>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</si>
  <si>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</si>
  <si>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</si>
  <si>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</si>
  <si>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</si>
  <si>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</si>
  <si>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</si>
  <si>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</si>
  <si>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</si>
  <si>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</si>
  <si>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</si>
  <si>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</si>
  <si>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SO 01</t>
  </si>
  <si>
    <t>Jazyková učebna</t>
  </si>
  <si>
    <t>ROZPOCET</t>
  </si>
  <si>
    <t>0061</t>
  </si>
  <si>
    <t>Úprava povrchů vnitřní</t>
  </si>
  <si>
    <t>K</t>
  </si>
  <si>
    <t>611325121</t>
  </si>
  <si>
    <t>Vápenocementová štuková omítka rýh ve stropech š do 150 mm</t>
  </si>
  <si>
    <t>m2</t>
  </si>
  <si>
    <t>4</t>
  </si>
  <si>
    <t>PP</t>
  </si>
  <si>
    <t>Vápenocementová omítka rýh   štuková     ve stropech, šířky rýhy       do 150 mm</t>
  </si>
  <si>
    <t>VV</t>
  </si>
  <si>
    <t>Zapravení elektro</t>
  </si>
  <si>
    <t>Strop</t>
  </si>
  <si>
    <t>6,7*6*0,15</t>
  </si>
  <si>
    <t>Součet</t>
  </si>
  <si>
    <t>612325121</t>
  </si>
  <si>
    <t>Vápenocementová štuková omítka rýh ve stěnách š do 150 mm</t>
  </si>
  <si>
    <t>Vápenocementová omítka rýh   štuková     ve stěnách, šířky rýhy       do 150 mm</t>
  </si>
  <si>
    <t>1,2*12*0,15</t>
  </si>
  <si>
    <t>10*0,15</t>
  </si>
  <si>
    <t>0094</t>
  </si>
  <si>
    <t>Lešení a stavební výtahy</t>
  </si>
  <si>
    <t>3</t>
  </si>
  <si>
    <t>949101111</t>
  </si>
  <si>
    <t>Lešení pomocné pro objekty pozemních staveb s lešeňovou podlahou v do 1,9 m zatížení do 150 kg/m2</t>
  </si>
  <si>
    <t>6</t>
  </si>
  <si>
    <t>Lešení pomocné pracovní pro objekty pozemních staveb    pro zatížení do 150 kg/m2, o výšce lešeňové podlahy     do 1,9 m</t>
  </si>
  <si>
    <t>0095</t>
  </si>
  <si>
    <t>Dokončovací konstrukce a práce pozemních staveb</t>
  </si>
  <si>
    <t>952901111</t>
  </si>
  <si>
    <t>Vyčištění budov bytové a občanské výstavby při výšce podlaží do 4 m</t>
  </si>
  <si>
    <t>8</t>
  </si>
  <si>
    <t>Vyčištění budov nebo objektů před předáním do užívání    budov bytové nebo občanské výstavby, světlé výšky podlaží     do 4 m</t>
  </si>
  <si>
    <t>0098</t>
  </si>
  <si>
    <t>Demolice a sanace</t>
  </si>
  <si>
    <t>5</t>
  </si>
  <si>
    <t>X14</t>
  </si>
  <si>
    <t>Vyklizení učebny nábytkem, lavice, židle, skříně, tabule</t>
  </si>
  <si>
    <t>kpl</t>
  </si>
  <si>
    <t>10</t>
  </si>
  <si>
    <t>0997</t>
  </si>
  <si>
    <t>Doprava suti a vybouraných hmot</t>
  </si>
  <si>
    <t>997013211</t>
  </si>
  <si>
    <t>Vnitrostaveništní doprava suti a vybouraných hmot pro budovy v do 6 m ručně</t>
  </si>
  <si>
    <t>t</t>
  </si>
  <si>
    <t>12</t>
  </si>
  <si>
    <t>Vnitrostaveništní doprava suti a vybouraných hmot    vodorovně do 50 m     svisle ručně     pro budovy a haly výšky       do 6 m</t>
  </si>
  <si>
    <t>7</t>
  </si>
  <si>
    <t>997211111</t>
  </si>
  <si>
    <t>Svislá doprava suti na v 3,5 m</t>
  </si>
  <si>
    <t>14</t>
  </si>
  <si>
    <t>Svislá doprava suti nebo vybouraných hmot    s naložením do dopravního zařízení a s vyprázdněním dopravního zařízení na hromadu nebo do   dopravního prostředku     suti na výšku       do 3,5 m</t>
  </si>
  <si>
    <t>997002611</t>
  </si>
  <si>
    <t>Nakládání suti a vybouraných hmot</t>
  </si>
  <si>
    <t>16</t>
  </si>
  <si>
    <t>Nakládání suti a vybouraných hmot na dopravní prostředek    pro vodorovné přemístění</t>
  </si>
  <si>
    <t>9</t>
  </si>
  <si>
    <t>997321511</t>
  </si>
  <si>
    <t>Vodorovná doprava suti a vybouraných hmot po suchu do 1 km</t>
  </si>
  <si>
    <t>18</t>
  </si>
  <si>
    <t>Vodorovná doprava suti a vybouraných hmot    bez naložení, s vyložením a hrubým urovnáním     po suchu, na vzdálenost       do 1 km</t>
  </si>
  <si>
    <t>997321519</t>
  </si>
  <si>
    <t>Příplatek ZKD 1 km vodorovné dopravy suti a vybouraných hmot po suchu</t>
  </si>
  <si>
    <t>20</t>
  </si>
  <si>
    <t>Vodorovná doprava suti a vybouraných hmot    bez naložení, s vyložením a hrubým urovnáním     po suchu, na vzdálenost     Příplatek k cenám       za každý další i započatý 1 km přes 1 km</t>
  </si>
  <si>
    <t>0,23*14</t>
  </si>
  <si>
    <t>11</t>
  </si>
  <si>
    <t>997013631</t>
  </si>
  <si>
    <t>Poplatek za uložení na skládce (skládkovné) stavebního odpadu směsného kód odpadu 17 09 04</t>
  </si>
  <si>
    <t>22</t>
  </si>
  <si>
    <t>Poplatek za uložení stavebního odpadu na skládce (skládkovné)   směsného stavebního a demoličního zatříděného do Katalogu odpadů pod kódem 17 09 04</t>
  </si>
  <si>
    <t>0998</t>
  </si>
  <si>
    <t>Přesun hmot</t>
  </si>
  <si>
    <t>998018002</t>
  </si>
  <si>
    <t>Přesun hmot ruční pro budovy v přes 6 do 12 m</t>
  </si>
  <si>
    <t>24</t>
  </si>
  <si>
    <t>Přesun hmot pro budovy občanské výstavby, bydlení, výrobu a služby    ruční - bez užití mechanizace     vodorovná dopravní vzdálenost do 100 m     pro budovy s jakoukoliv nosnou konstrukcí výšky       přes 6 do 12 m</t>
  </si>
  <si>
    <t>776.</t>
  </si>
  <si>
    <t>Podlahy povlakové</t>
  </si>
  <si>
    <t>13</t>
  </si>
  <si>
    <t>776201812</t>
  </si>
  <si>
    <t>Demontáž lepených povlakových podlah s podložkou ručně</t>
  </si>
  <si>
    <t>26</t>
  </si>
  <si>
    <t>Demontáž povlakových podlahovin   lepených     ručně       s podložkou</t>
  </si>
  <si>
    <t>776410811</t>
  </si>
  <si>
    <t>Odstranění soklíků a lišt pryžových nebo plastových</t>
  </si>
  <si>
    <t>m</t>
  </si>
  <si>
    <t>28</t>
  </si>
  <si>
    <t>Demontáž soklíků nebo lišt   pryžových nebo plastových</t>
  </si>
  <si>
    <t>8,88+8,88+6,7+6,7</t>
  </si>
  <si>
    <t>0,37*4</t>
  </si>
  <si>
    <t>776111116</t>
  </si>
  <si>
    <t>Odstranění zbytků lepidla z podkladu povlakových podlah broušením</t>
  </si>
  <si>
    <t>30</t>
  </si>
  <si>
    <t>Příprava podkladu   broušení     podlah     stávajícího podkladu       pro odstranění lepidla (po starých krytinách)</t>
  </si>
  <si>
    <t>776111311</t>
  </si>
  <si>
    <t>Vysátí podkladu povlakových podlah</t>
  </si>
  <si>
    <t>32</t>
  </si>
  <si>
    <t>Příprava podkladu   vysátí     podlah</t>
  </si>
  <si>
    <t>17</t>
  </si>
  <si>
    <t>776141121</t>
  </si>
  <si>
    <t>Vyrovnání podkladu povlakových podlah stěrkou pevnosti 30 MPa tl do 3 mm</t>
  </si>
  <si>
    <t>34</t>
  </si>
  <si>
    <t>Příprava podkladu   vyrovnání samonivelační stěrkou     podlah     min.pevnosti 20 MPa, tloušťky       do 3 mm</t>
  </si>
  <si>
    <t>776121311</t>
  </si>
  <si>
    <t>Vodou ředitelná penetrace savého podkladu povlakových podlah ředěná v poměru 1:1</t>
  </si>
  <si>
    <t>36</t>
  </si>
  <si>
    <t>Příprava podkladu   penetrace     vodou ředitelná na savý podklad (válečkováním)     ředěná v poměru 1:1       podlah</t>
  </si>
  <si>
    <t>19</t>
  </si>
  <si>
    <t>776221111</t>
  </si>
  <si>
    <t>Lepení pásů z PVC standardním lepidlem</t>
  </si>
  <si>
    <t>38</t>
  </si>
  <si>
    <t>Montáž podlahovin z PVC   lepením standardním lepidlem     z pásů       standardních</t>
  </si>
  <si>
    <t>776223111</t>
  </si>
  <si>
    <t>Spoj povlakových podlahovin z PVC svařováním za tepla</t>
  </si>
  <si>
    <t>40</t>
  </si>
  <si>
    <t>Montáž podlahovin z PVC   spoj podlah svařováním     za tepla (včetně frézování)</t>
  </si>
  <si>
    <t>4*8,88</t>
  </si>
  <si>
    <t>M</t>
  </si>
  <si>
    <t>28411155</t>
  </si>
  <si>
    <t>PVC vinyl heterogenní zátěžová tl 2.20mm nášlapná vrstva 0.70mm, hořlavost Bfl-s1, třída zátěže 34/43, útlum 14dB, bodová zátěž  &lt;= 0.10mm, protiskluznost R10, volná pokládka</t>
  </si>
  <si>
    <t>42</t>
  </si>
  <si>
    <t>58,35*1,1</t>
  </si>
  <si>
    <t>776411111</t>
  </si>
  <si>
    <t>Montáž obvodových soklíků výšky do 80 mm</t>
  </si>
  <si>
    <t>44</t>
  </si>
  <si>
    <t>Montáž soklíků   lepením     obvodových, výšky       do 80 mm</t>
  </si>
  <si>
    <t>23</t>
  </si>
  <si>
    <t>28411008</t>
  </si>
  <si>
    <t>lišta soklová PVC 16x60mm</t>
  </si>
  <si>
    <t>46</t>
  </si>
  <si>
    <t>lišta soklová PVC 16 x 60 mm</t>
  </si>
  <si>
    <t>32,64*1,05</t>
  </si>
  <si>
    <t>776421311</t>
  </si>
  <si>
    <t>Montáž přechodových samolepících lišt</t>
  </si>
  <si>
    <t>48</t>
  </si>
  <si>
    <t>Montáž lišt   přechodových     samolepících</t>
  </si>
  <si>
    <t>25</t>
  </si>
  <si>
    <t>55343222</t>
  </si>
  <si>
    <t>Lišta přechodová 459H 30 mm, vrtaná, 22472 elox stříbrná</t>
  </si>
  <si>
    <t>50</t>
  </si>
  <si>
    <t>998776102</t>
  </si>
  <si>
    <t>Přesun hmot tonážní pro podlahy povlakové v objektech v přes 6 do 12 m</t>
  </si>
  <si>
    <t>52</t>
  </si>
  <si>
    <t>Přesun hmot pro podlahy povlakové    stanovený z hmotnosti přesunovaného materiálu     vodorovná dopravní vzdálenost do 50 m     v objektech výšky       přes 6 do 12 m</t>
  </si>
  <si>
    <t>784.</t>
  </si>
  <si>
    <t>Malby</t>
  </si>
  <si>
    <t>27</t>
  </si>
  <si>
    <t>784171101</t>
  </si>
  <si>
    <t>Zakrytí vnitřních podlah včetně pozdějšího odkrytí</t>
  </si>
  <si>
    <t>54</t>
  </si>
  <si>
    <t>58124851</t>
  </si>
  <si>
    <t>Fólie s papírovou páskou pro malířské potřeby, PG 4040-55, 55mm x 33 m</t>
  </si>
  <si>
    <t>56</t>
  </si>
  <si>
    <t>29</t>
  </si>
  <si>
    <t>784121001</t>
  </si>
  <si>
    <t>Oškrabání malby v mísnostech v do 3,80 m</t>
  </si>
  <si>
    <t>58</t>
  </si>
  <si>
    <t>Oškrabání malby   v místnostech výšky     do 3,80 m</t>
  </si>
  <si>
    <t>58,35</t>
  </si>
  <si>
    <t>Stěny</t>
  </si>
  <si>
    <t>(8,88+8,88+6,7+6,7+0,37+0,37+0,37+0,37)*3,13</t>
  </si>
  <si>
    <t>-2,2*2,1*3</t>
  </si>
  <si>
    <t>784111001</t>
  </si>
  <si>
    <t>Oprášení (ometení ) podkladu v místnostech v do 3,80 m</t>
  </si>
  <si>
    <t>60</t>
  </si>
  <si>
    <t>31</t>
  </si>
  <si>
    <t>784161211</t>
  </si>
  <si>
    <t>Lokální vyrovnání podkladu sádrovou stěrkou pl přes 0,1 do 0,25 m2 v místnostech v do 3,80 m</t>
  </si>
  <si>
    <t>kus</t>
  </si>
  <si>
    <t>62</t>
  </si>
  <si>
    <t>Lokální vyrovnání podkladu   sádrovou stěrkou, tloušťky do 3 mm, plochy     přes 0,1 do 0,25 m2     v místnostech výšky       do 3,80 m</t>
  </si>
  <si>
    <t>Předpoklad</t>
  </si>
  <si>
    <t>784161221</t>
  </si>
  <si>
    <t>Lokální vyrovnání podkladu sádrovou stěrkou pl přes 0,25 do 0,5 m2 v místnostech v do 3,80 m</t>
  </si>
  <si>
    <t>64</t>
  </si>
  <si>
    <t>Lokální vyrovnání podkladu   sádrovou stěrkou, tloušťky do 3 mm, plochy     přes 0,25 do 0,5 m2     v místnostech výšky       do 3,80 m</t>
  </si>
  <si>
    <t>33</t>
  </si>
  <si>
    <t>784181121</t>
  </si>
  <si>
    <t>Hloubková jednonásobná bezbarvá penetrace podkladu v místnostech v do 3,80 m</t>
  </si>
  <si>
    <t>66</t>
  </si>
  <si>
    <t>784211121</t>
  </si>
  <si>
    <t>Dvojnásobné bílé malby ze směsí za mokra středně oděruvzdorných v místnostech v do 3,80 m</t>
  </si>
  <si>
    <t>68</t>
  </si>
  <si>
    <t>786</t>
  </si>
  <si>
    <t>Dokončovací práce - čalounické úpravy</t>
  </si>
  <si>
    <t>35</t>
  </si>
  <si>
    <t>N08</t>
  </si>
  <si>
    <t>Žaluzie</t>
  </si>
  <si>
    <t>-1373606963</t>
  </si>
  <si>
    <t>SO 02</t>
  </si>
  <si>
    <t>Fyzika, chemie</t>
  </si>
  <si>
    <t>0034</t>
  </si>
  <si>
    <t>Stěny a příčky</t>
  </si>
  <si>
    <t>340271045</t>
  </si>
  <si>
    <t>Zazdívka otvorů v příčkách nebo stěnách pl přes 1 do 4 m2 tvárnicemi pórobetonovými tl 150 mm</t>
  </si>
  <si>
    <t>70</t>
  </si>
  <si>
    <t>Zazdívka otvorů v příčkách nebo stěnách pórobetonovými tvárnicemi   plochy přes 1 m2 do 4 m2, objemová hmotnost 500 kg/m3, tloušťka příčky     150 mm</t>
  </si>
  <si>
    <t>0,9*2*2</t>
  </si>
  <si>
    <t>37</t>
  </si>
  <si>
    <t>72</t>
  </si>
  <si>
    <t>6,2*7*0,15</t>
  </si>
  <si>
    <t>74</t>
  </si>
  <si>
    <t>1,2*14*0,15</t>
  </si>
  <si>
    <t>12*0,15</t>
  </si>
  <si>
    <t>39</t>
  </si>
  <si>
    <t>612325225</t>
  </si>
  <si>
    <t>Vápenocementová štuková omítka malých ploch přes 1 do 4 m2 na stěnách</t>
  </si>
  <si>
    <t>76</t>
  </si>
  <si>
    <t>Vápenocementová omítka jednotlivých malých ploch   štuková     na stěnách, plochy jednotlivě       přes 1,0 do 4 m2</t>
  </si>
  <si>
    <t>Zazdívka otvoru</t>
  </si>
  <si>
    <t>78</t>
  </si>
  <si>
    <t>Učebna</t>
  </si>
  <si>
    <t>75,63</t>
  </si>
  <si>
    <t>Kabinety</t>
  </si>
  <si>
    <t>10,18+38,64</t>
  </si>
  <si>
    <t>41</t>
  </si>
  <si>
    <t>80</t>
  </si>
  <si>
    <t>0096</t>
  </si>
  <si>
    <t>Bourání konstrukcí</t>
  </si>
  <si>
    <t>968072455</t>
  </si>
  <si>
    <t>Vybourání kovových dveřních zárubní pl do 2 m2</t>
  </si>
  <si>
    <t>82</t>
  </si>
  <si>
    <t>Vybourání kovových rámů oken s křídly, dveřních zárubní, vrat, stěn, ostění nebo obkladů    dveřních zárubní, plochy     do 2 m2</t>
  </si>
  <si>
    <t>43</t>
  </si>
  <si>
    <t>84</t>
  </si>
  <si>
    <t>X14.1</t>
  </si>
  <si>
    <t>Vyklizení nábytku v kabinetech</t>
  </si>
  <si>
    <t>86</t>
  </si>
  <si>
    <t>45</t>
  </si>
  <si>
    <t>X21</t>
  </si>
  <si>
    <t>Demontáž středového panelu, včetně odpojení přívodu elektro k jednotlivým stolům</t>
  </si>
  <si>
    <t>88</t>
  </si>
  <si>
    <t>90</t>
  </si>
  <si>
    <t>47</t>
  </si>
  <si>
    <t>92</t>
  </si>
  <si>
    <t>94</t>
  </si>
  <si>
    <t>49</t>
  </si>
  <si>
    <t>96</t>
  </si>
  <si>
    <t>98</t>
  </si>
  <si>
    <t>0,66*14</t>
  </si>
  <si>
    <t>51</t>
  </si>
  <si>
    <t>100</t>
  </si>
  <si>
    <t>102</t>
  </si>
  <si>
    <t>725.</t>
  </si>
  <si>
    <t>Zařizovací předměty</t>
  </si>
  <si>
    <t>53</t>
  </si>
  <si>
    <t>X20</t>
  </si>
  <si>
    <t>Demontáž dřezů, včetně jejich odpojení od rozvodů vody a kanalizace</t>
  </si>
  <si>
    <t>104</t>
  </si>
  <si>
    <t>X22</t>
  </si>
  <si>
    <t>Demontáž přívodu vody a vedení odpadu</t>
  </si>
  <si>
    <t>106</t>
  </si>
  <si>
    <t>55</t>
  </si>
  <si>
    <t>X23</t>
  </si>
  <si>
    <t>Nové rozvody vody a odpadů, včetně napojení na nové zařizovací předměty</t>
  </si>
  <si>
    <t>108</t>
  </si>
  <si>
    <t>766.</t>
  </si>
  <si>
    <t>Konstrukce truhlářské</t>
  </si>
  <si>
    <t>766691914</t>
  </si>
  <si>
    <t>Vyvěšení nebo zavěšení dřevěných křídel dveří pl do 2 m2</t>
  </si>
  <si>
    <t>110</t>
  </si>
  <si>
    <t>Ostatní práce    vyvěšení nebo zavěšení křídel     s případným uložením a opětovným zavěšením po provedení stavebních změn     dřevěných     dveřních, plochy       do 2 m2</t>
  </si>
  <si>
    <t>57</t>
  </si>
  <si>
    <t>112</t>
  </si>
  <si>
    <t>114</t>
  </si>
  <si>
    <t>6,2+6,2+11,86+11,86+0,32+0,32</t>
  </si>
  <si>
    <t>59</t>
  </si>
  <si>
    <t>116</t>
  </si>
  <si>
    <t>118</t>
  </si>
  <si>
    <t>61</t>
  </si>
  <si>
    <t>120</t>
  </si>
  <si>
    <t>122</t>
  </si>
  <si>
    <t>63</t>
  </si>
  <si>
    <t>124</t>
  </si>
  <si>
    <t>126</t>
  </si>
  <si>
    <t>11,86*4</t>
  </si>
  <si>
    <t>65</t>
  </si>
  <si>
    <t>128</t>
  </si>
  <si>
    <t>75,63*1,1</t>
  </si>
  <si>
    <t>130</t>
  </si>
  <si>
    <t>67</t>
  </si>
  <si>
    <t>132</t>
  </si>
  <si>
    <t>36,76*1,1</t>
  </si>
  <si>
    <t>134</t>
  </si>
  <si>
    <t>69</t>
  </si>
  <si>
    <t>136</t>
  </si>
  <si>
    <t>138</t>
  </si>
  <si>
    <t>71</t>
  </si>
  <si>
    <t>140</t>
  </si>
  <si>
    <t>142</t>
  </si>
  <si>
    <t>124,45*1,1</t>
  </si>
  <si>
    <t>73</t>
  </si>
  <si>
    <t>144</t>
  </si>
  <si>
    <t>146</t>
  </si>
  <si>
    <t>75</t>
  </si>
  <si>
    <t>148</t>
  </si>
  <si>
    <t>150</t>
  </si>
  <si>
    <t>77</t>
  </si>
  <si>
    <t>152</t>
  </si>
  <si>
    <t>154</t>
  </si>
  <si>
    <t>79</t>
  </si>
  <si>
    <t>N08.1</t>
  </si>
  <si>
    <t>-1871282018</t>
  </si>
  <si>
    <t>SO 03</t>
  </si>
  <si>
    <t>Počítačová učebna</t>
  </si>
  <si>
    <t>156</t>
  </si>
  <si>
    <t>6,18*7*0,15</t>
  </si>
  <si>
    <t>81</t>
  </si>
  <si>
    <t>158</t>
  </si>
  <si>
    <t>10,5*0,15</t>
  </si>
  <si>
    <t>160</t>
  </si>
  <si>
    <t>83</t>
  </si>
  <si>
    <t>162</t>
  </si>
  <si>
    <t>164</t>
  </si>
  <si>
    <t>85</t>
  </si>
  <si>
    <t>166</t>
  </si>
  <si>
    <t>168</t>
  </si>
  <si>
    <t>87</t>
  </si>
  <si>
    <t>170</t>
  </si>
  <si>
    <t>172</t>
  </si>
  <si>
    <t>89</t>
  </si>
  <si>
    <t>174</t>
  </si>
  <si>
    <t>0,253*14</t>
  </si>
  <si>
    <t>176</t>
  </si>
  <si>
    <t>91</t>
  </si>
  <si>
    <t>178</t>
  </si>
  <si>
    <t>766441821</t>
  </si>
  <si>
    <t>Demontáž parapetních desek dřevěných nebo plastových šířky do 30 cm délky přes 1,0 m</t>
  </si>
  <si>
    <t>180</t>
  </si>
  <si>
    <t>Demontáž parapetních desek dřevěných nebo plastových   šířky do 300 mm délky přes 1 m</t>
  </si>
  <si>
    <t>93</t>
  </si>
  <si>
    <t>766694113</t>
  </si>
  <si>
    <t>Montáž parapetních desek dřevěných nebo plastových š do 30 cm dl přes 1,6 do 2,6 m</t>
  </si>
  <si>
    <t>182</t>
  </si>
  <si>
    <t>Montáž ostatních truhlářských konstrukcí   parapetních desek dřevěných nebo plastových     šířky do 300 mm, délky       přes 1600 do 2600 mm</t>
  </si>
  <si>
    <t>61140079</t>
  </si>
  <si>
    <t>parapet plastový vnitřní – š 250mm, barva bílá</t>
  </si>
  <si>
    <t>184</t>
  </si>
  <si>
    <t>2,2*3*1,05</t>
  </si>
  <si>
    <t>95</t>
  </si>
  <si>
    <t>998766102</t>
  </si>
  <si>
    <t>Přesun hmot tonážní pro kce truhlářské v objektech v přes 6 do 12 m</t>
  </si>
  <si>
    <t>186</t>
  </si>
  <si>
    <t>Přesun hmot pro konstrukce truhlářské   stanovený z hmotnosti přesunovaného materiálu     vodorovná dopravní vzdálenost do 50 m     v objektech výšky       přes 6 do 12 m</t>
  </si>
  <si>
    <t>188</t>
  </si>
  <si>
    <t>97</t>
  </si>
  <si>
    <t>190</t>
  </si>
  <si>
    <t>9,39+9,39+6,18+6,18+0,21+0,21+0,21+0,21+0,21</t>
  </si>
  <si>
    <t>192</t>
  </si>
  <si>
    <t>99</t>
  </si>
  <si>
    <t>194</t>
  </si>
  <si>
    <t>196</t>
  </si>
  <si>
    <t>101</t>
  </si>
  <si>
    <t>198</t>
  </si>
  <si>
    <t>200</t>
  </si>
  <si>
    <t>103</t>
  </si>
  <si>
    <t>202</t>
  </si>
  <si>
    <t>4*9,39</t>
  </si>
  <si>
    <t>204</t>
  </si>
  <si>
    <t>60,18*1,1</t>
  </si>
  <si>
    <t>105</t>
  </si>
  <si>
    <t>206</t>
  </si>
  <si>
    <t>208</t>
  </si>
  <si>
    <t>32,19*1,05</t>
  </si>
  <si>
    <t>107</t>
  </si>
  <si>
    <t>210</t>
  </si>
  <si>
    <t>212</t>
  </si>
  <si>
    <t>109</t>
  </si>
  <si>
    <t>214</t>
  </si>
  <si>
    <t>216</t>
  </si>
  <si>
    <t>111</t>
  </si>
  <si>
    <t>218</t>
  </si>
  <si>
    <t>220</t>
  </si>
  <si>
    <t>60,18</t>
  </si>
  <si>
    <t>(9,39+9,39+6,18+6,18+0,21+0,21+0,21+0,21+0,21)*3,34</t>
  </si>
  <si>
    <t>113</t>
  </si>
  <si>
    <t>222</t>
  </si>
  <si>
    <t>224</t>
  </si>
  <si>
    <t>115</t>
  </si>
  <si>
    <t>226</t>
  </si>
  <si>
    <t xml:space="preserve">Předpoklad </t>
  </si>
  <si>
    <t>228</t>
  </si>
  <si>
    <t>117</t>
  </si>
  <si>
    <t>230</t>
  </si>
  <si>
    <t>N11_2</t>
  </si>
  <si>
    <t>-367205117</t>
  </si>
  <si>
    <t>SO 04</t>
  </si>
  <si>
    <t>Dílna se vstupní chodbou</t>
  </si>
  <si>
    <t>119</t>
  </si>
  <si>
    <t>232</t>
  </si>
  <si>
    <t>5,26*6*0,15</t>
  </si>
  <si>
    <t>234</t>
  </si>
  <si>
    <t>1,2*13*0,15</t>
  </si>
  <si>
    <t>0063</t>
  </si>
  <si>
    <t>Podlahy a podlahové konstrukce</t>
  </si>
  <si>
    <t>121</t>
  </si>
  <si>
    <t>631311135</t>
  </si>
  <si>
    <t>Mazanina tl přes 120 do 240 mm z betonu prostého bez zvýšených nároků na prostředí tř. C 20/25</t>
  </si>
  <si>
    <t>m3</t>
  </si>
  <si>
    <t>236</t>
  </si>
  <si>
    <t>Mazanina z betonu    prostého bez zvýšených nároků na prostředí     tl. přes 120 do 240 mm       tř. C 20/25</t>
  </si>
  <si>
    <t>Chodba</t>
  </si>
  <si>
    <t>(1,5+0,64)*2,57*0,16</t>
  </si>
  <si>
    <t>631319013</t>
  </si>
  <si>
    <t>Příplatek k mazanině tl přes 120 do 240 mm za přehlazení povrchu</t>
  </si>
  <si>
    <t>238</t>
  </si>
  <si>
    <t>Příplatek k cenám mazanin    za úpravu povrchu mazaniny     přehlazením, mazanina tl.       přes 120 do 240 mm</t>
  </si>
  <si>
    <t>123</t>
  </si>
  <si>
    <t>631319175</t>
  </si>
  <si>
    <t>Příplatek k mazanině tl přes 120 do 240 mm za stržení povrchu spodní vrstvy před vložením výztuže</t>
  </si>
  <si>
    <t>240</t>
  </si>
  <si>
    <t>Příplatek k cenám mazanin    za stržení povrchu     spodní vrstvy mazaniny latí před vložením výztuže nebo pletiva     pro tl. obou vrstev mazaniny       přes 120 do 240 mm</t>
  </si>
  <si>
    <t>631319185</t>
  </si>
  <si>
    <t>Příplatek k mazanině tl přes 120 do 240 mm za sklon přes 15 do 35°</t>
  </si>
  <si>
    <t>242</t>
  </si>
  <si>
    <t>Příplatek k cenám mazanin    za sklon přes 15 st. do 35 st. od vodorovné roviny     mazanina tl.       přes 120 do 240 mm</t>
  </si>
  <si>
    <t>125</t>
  </si>
  <si>
    <t>631362021</t>
  </si>
  <si>
    <t>Výztuž mazanin svařovanými sítěmi Kari</t>
  </si>
  <si>
    <t>244</t>
  </si>
  <si>
    <t>(1,5+0,64)*2,57*0,00303*1,1</t>
  </si>
  <si>
    <t>634111114</t>
  </si>
  <si>
    <t>Obvodová dilatace pružnou těsnicí páskou mezi stěnou a mazaninou nebo potěrem v 100 mm</t>
  </si>
  <si>
    <t>246</t>
  </si>
  <si>
    <t>Obvodová dilatace mezi stěnou a mazaninou nebo potěrem   pružnou těsnicí páskou na bázi syntetického kaučuku     výšky       100 mm</t>
  </si>
  <si>
    <t>0,64+0,64+1,5+1,5+2,57*1,73</t>
  </si>
  <si>
    <t>0089</t>
  </si>
  <si>
    <t>Ostatní konstrukce</t>
  </si>
  <si>
    <t>127</t>
  </si>
  <si>
    <t>899101211</t>
  </si>
  <si>
    <t>Demontáž poklopů litinových nebo ocelových včetně rámů hmotnosti do 50 kg</t>
  </si>
  <si>
    <t>248</t>
  </si>
  <si>
    <t>Demontáž poklopů litinových a ocelových   včetně rámů, hmotnosti jednotlivě     do 50 kg</t>
  </si>
  <si>
    <t>250</t>
  </si>
  <si>
    <t>(1,5+0,64)*2,57</t>
  </si>
  <si>
    <t>Dílna</t>
  </si>
  <si>
    <t>73,13</t>
  </si>
  <si>
    <t>Kabinet</t>
  </si>
  <si>
    <t>16,46</t>
  </si>
  <si>
    <t>129</t>
  </si>
  <si>
    <t>252</t>
  </si>
  <si>
    <t>968072456</t>
  </si>
  <si>
    <t>Vybourání kovových dveřních zárubní pl přes 2 m2</t>
  </si>
  <si>
    <t>254</t>
  </si>
  <si>
    <t>Vybourání kovových rámů oken s křídly, dveřních zárubní, vrat, stěn, ostění nebo obkladů    dveřních zárubní, plochy     přes 2 m2</t>
  </si>
  <si>
    <t>1,44*2,17</t>
  </si>
  <si>
    <t>131</t>
  </si>
  <si>
    <t>965081213</t>
  </si>
  <si>
    <t>Bourání podlah z dlaždic keramických nebo xylolitových tl do 10 mm plochy přes 1 m2</t>
  </si>
  <si>
    <t>256</t>
  </si>
  <si>
    <t>Bourání podlah z dlaždic   bez podkladního lože nebo mazaniny, s jakoukoliv výplní spár     keramických nebo xylolitových     tl. do 10 mm, plochy       přes 1 m2</t>
  </si>
  <si>
    <t>2,57*(0,64+1,5)</t>
  </si>
  <si>
    <t>965081611</t>
  </si>
  <si>
    <t>Odsekání soklíků rovných</t>
  </si>
  <si>
    <t>258</t>
  </si>
  <si>
    <t>Odsekání soklíků    včetně otlučení podkladní omítky až na zdivo     rovných</t>
  </si>
  <si>
    <t>0,64+0,64+1,5+1,5+2,57-1,73</t>
  </si>
  <si>
    <t>133</t>
  </si>
  <si>
    <t>965042141</t>
  </si>
  <si>
    <t>Bourání podkladů pod dlažby nebo mazanin betonových nebo z litého asfaltu tl do 100 mm pl přes 4 m2</t>
  </si>
  <si>
    <t>260</t>
  </si>
  <si>
    <t>Bourání mazanin   betonových nebo z litého asfaltu     tl. do 100 mm, plochy       přes 4 m2</t>
  </si>
  <si>
    <t>2,57*(0,64+1,5)*0,1</t>
  </si>
  <si>
    <t>965049111</t>
  </si>
  <si>
    <t>Příplatek k bourání betonových mazanin za bourání mazanin se svařovanou sítí tl do 100 mm</t>
  </si>
  <si>
    <t>262</t>
  </si>
  <si>
    <t>Bourání mazanin   Příplatek k cenám     za bourání mazanin betonových     se svařovanou sítí, tl.       do 100 mm</t>
  </si>
  <si>
    <t>0097</t>
  </si>
  <si>
    <t>Prorážení otvorů a ostatní bourací práce</t>
  </si>
  <si>
    <t>135</t>
  </si>
  <si>
    <t>977311112</t>
  </si>
  <si>
    <t>Řezání stávajících betonových mazanin nevyztužených hl do 100 mm</t>
  </si>
  <si>
    <t>264</t>
  </si>
  <si>
    <t>Řezání stávajících betonových mazanin   bez vyztužení hloubky     přes 50 do 100 mm</t>
  </si>
  <si>
    <t>2,57</t>
  </si>
  <si>
    <t>266</t>
  </si>
  <si>
    <t>137</t>
  </si>
  <si>
    <t>268</t>
  </si>
  <si>
    <t>270</t>
  </si>
  <si>
    <t>139</t>
  </si>
  <si>
    <t>272</t>
  </si>
  <si>
    <t>274</t>
  </si>
  <si>
    <t>141</t>
  </si>
  <si>
    <t>276</t>
  </si>
  <si>
    <t>2,15*14</t>
  </si>
  <si>
    <t>278</t>
  </si>
  <si>
    <t>143</t>
  </si>
  <si>
    <t>280</t>
  </si>
  <si>
    <t>282</t>
  </si>
  <si>
    <t>145</t>
  </si>
  <si>
    <t>284</t>
  </si>
  <si>
    <t>286</t>
  </si>
  <si>
    <t>147</t>
  </si>
  <si>
    <t>288</t>
  </si>
  <si>
    <t>4*2,38</t>
  </si>
  <si>
    <t>X29</t>
  </si>
  <si>
    <t>L/NS01 - dveře vnitřní 1440x2170, včetně zárubně, provedení dle PD</t>
  </si>
  <si>
    <t>290</t>
  </si>
  <si>
    <t>149</t>
  </si>
  <si>
    <t>292</t>
  </si>
  <si>
    <t>767.</t>
  </si>
  <si>
    <t>Konstrukce zámečnické</t>
  </si>
  <si>
    <t>X30</t>
  </si>
  <si>
    <t>Z1 - nerezové madlo, provedení dle PD</t>
  </si>
  <si>
    <t>294</t>
  </si>
  <si>
    <t>151</t>
  </si>
  <si>
    <t>X31</t>
  </si>
  <si>
    <t>Z2 - revizní poklop, , provedení dle PD</t>
  </si>
  <si>
    <t>296</t>
  </si>
  <si>
    <t>X32</t>
  </si>
  <si>
    <t>N17 - schodišťová plošina</t>
  </si>
  <si>
    <t>298</t>
  </si>
  <si>
    <t>153</t>
  </si>
  <si>
    <t>998767102</t>
  </si>
  <si>
    <t>Přesun hmot tonážní pro zámečnické konstrukce v objektech v přes 6 do 12 m</t>
  </si>
  <si>
    <t>300</t>
  </si>
  <si>
    <t>Přesun hmot pro zámečnické konstrukce    stanovený z hmotnosti přesunovaného materiálu     vodorovná dopravní vzdálenost do 50 m     v objektech výšky       přes 6 do 12 m</t>
  </si>
  <si>
    <t>771.</t>
  </si>
  <si>
    <t>Podlahy z dlaždic</t>
  </si>
  <si>
    <t>771111011</t>
  </si>
  <si>
    <t>Vysátí podkladu před pokládkou dlažby</t>
  </si>
  <si>
    <t>302</t>
  </si>
  <si>
    <t>Příprava podkladu před provedením dlažby   vysátí     podlah</t>
  </si>
  <si>
    <t>155</t>
  </si>
  <si>
    <t>771151021</t>
  </si>
  <si>
    <t>Samonivelační stěrka podlah pevnosti 30 MPa tl 3 mm</t>
  </si>
  <si>
    <t>304</t>
  </si>
  <si>
    <t>Příprava podkladu před provedením dlažby   samonivelační stěrka     min.pevnosti 30 MPa, tloušťky       do 3 mm</t>
  </si>
  <si>
    <t>771574263</t>
  </si>
  <si>
    <t>Montáž podlah keramických pro mechanické zatížení protiskluzných lepených flexibilním lepidlem přes 9 do 12 ks/m2</t>
  </si>
  <si>
    <t>306</t>
  </si>
  <si>
    <t>Montáž podlah z dlaždic keramických lepených flexibilním lepidlem   maloformátových     pro vysoké mechanické zatížení     protiskluzných nebo reliéfních (bezbariérových)       přes 9 do 12 ks/m2</t>
  </si>
  <si>
    <t>157</t>
  </si>
  <si>
    <t>59761409</t>
  </si>
  <si>
    <t>dlažba keramická slinutá protiskluzná do interiéru i exteriéru pro vysoké mechanické namáhání přes 9 do 12ks/m2</t>
  </si>
  <si>
    <t>308</t>
  </si>
  <si>
    <t>dlaždice keramické slinuté neglazované mrazuvzdorné bílá přes 9 do 12 ks/m2</t>
  </si>
  <si>
    <t>5,5*1,1</t>
  </si>
  <si>
    <t>771413112</t>
  </si>
  <si>
    <t>Montáž soklíků pórovinových lepených rovných v do 90 mm</t>
  </si>
  <si>
    <t>310</t>
  </si>
  <si>
    <t>Montáž soklíků pórovinových    lepených     standardním lepidlem     rovných výšky       přes 65 do 90 mm</t>
  </si>
  <si>
    <t>159</t>
  </si>
  <si>
    <t>59761275</t>
  </si>
  <si>
    <t>sokl-dlažba keramická slinutá hladká do interiéru i exteriéru 330x80mm</t>
  </si>
  <si>
    <t>312</t>
  </si>
  <si>
    <t>(5,12/0,33)*1,05</t>
  </si>
  <si>
    <t>0,709</t>
  </si>
  <si>
    <t>998771102</t>
  </si>
  <si>
    <t>Přesun hmot tonážní pro podlahy z dlaždic v objektech v přes 6 do 12 m</t>
  </si>
  <si>
    <t>314</t>
  </si>
  <si>
    <t>Přesun hmot pro podlahy z dlaždic   stanovený z hmotnosti přesunovaného materiálu     vodorovná dopravní vzdálenost do 50 m     v objektech výšky       přes 6 do 12 m</t>
  </si>
  <si>
    <t>161</t>
  </si>
  <si>
    <t>316</t>
  </si>
  <si>
    <t>Dílna + kabiten</t>
  </si>
  <si>
    <t>16,46+73,13</t>
  </si>
  <si>
    <t>318</t>
  </si>
  <si>
    <t>Dílna + kabinet</t>
  </si>
  <si>
    <t>11,85+11,85+5,26+5,26+5,26+5,26+2,89+2,89</t>
  </si>
  <si>
    <t>0,24*9</t>
  </si>
  <si>
    <t>163</t>
  </si>
  <si>
    <t>320</t>
  </si>
  <si>
    <t>322</t>
  </si>
  <si>
    <t>165</t>
  </si>
  <si>
    <t>324</t>
  </si>
  <si>
    <t>326</t>
  </si>
  <si>
    <t>167</t>
  </si>
  <si>
    <t>776261111</t>
  </si>
  <si>
    <t>Lepení pásů z pryže standardním lepidlem</t>
  </si>
  <si>
    <t>328</t>
  </si>
  <si>
    <t>Montáž podlahovin z pryže   lepením standardním lepidlem     z pásů</t>
  </si>
  <si>
    <t>27251010</t>
  </si>
  <si>
    <t>podlahovina pryžová průmyslová tl 3mm š 1250mm černá</t>
  </si>
  <si>
    <t>330</t>
  </si>
  <si>
    <t>podlahovina průmyslová tloušťka 3 mm, šíře 1250 mm černá</t>
  </si>
  <si>
    <t>89,59*1,1</t>
  </si>
  <si>
    <t>169</t>
  </si>
  <si>
    <t>332</t>
  </si>
  <si>
    <t>334</t>
  </si>
  <si>
    <t>52,68*1,05</t>
  </si>
  <si>
    <t>171</t>
  </si>
  <si>
    <t>336</t>
  </si>
  <si>
    <t>338</t>
  </si>
  <si>
    <t>173</t>
  </si>
  <si>
    <t>340</t>
  </si>
  <si>
    <t>342</t>
  </si>
  <si>
    <t>175</t>
  </si>
  <si>
    <t>344</t>
  </si>
  <si>
    <t>95,09*1,1</t>
  </si>
  <si>
    <t>346</t>
  </si>
  <si>
    <t>(1,5+0,64+1,5+0,64+2,57-1,73)*2,45</t>
  </si>
  <si>
    <t>(11,85+11,85+5,26+5,26+0,24+0,24+0,24+0,24+0,24+0,24+0,24+0,24)*3,1</t>
  </si>
  <si>
    <t>-2,38*1,7*4</t>
  </si>
  <si>
    <t>(5,26+5,26+0,24+2,89+2,89)*3,1</t>
  </si>
  <si>
    <t>-2,38*1,7</t>
  </si>
  <si>
    <t>177</t>
  </si>
  <si>
    <t>348</t>
  </si>
  <si>
    <t>350</t>
  </si>
  <si>
    <t>179</t>
  </si>
  <si>
    <t>352</t>
  </si>
  <si>
    <t>354</t>
  </si>
  <si>
    <t>181</t>
  </si>
  <si>
    <t>356</t>
  </si>
  <si>
    <t>N10</t>
  </si>
  <si>
    <t>-765799513</t>
  </si>
  <si>
    <t>SO 05</t>
  </si>
  <si>
    <t>Vstupní hala se schodištěm</t>
  </si>
  <si>
    <t>0031</t>
  </si>
  <si>
    <t>Zdi pozemních staveb</t>
  </si>
  <si>
    <t>183</t>
  </si>
  <si>
    <t>317168052</t>
  </si>
  <si>
    <t>Překlad keramický vysoký v 238 mm dl 1250 mm</t>
  </si>
  <si>
    <t>358</t>
  </si>
  <si>
    <t>Překlady keramické   vysoké osazené do maltového lože, šířky překladu 70 mm     výšky 238 mm, délky       1250 mm</t>
  </si>
  <si>
    <t>342244221</t>
  </si>
  <si>
    <t>Příčka z cihel broušených na tenkovrstvou maltu tloušťky 140 mm</t>
  </si>
  <si>
    <t>360</t>
  </si>
  <si>
    <t>Příčky jednoduché z cihel děrovaných    broušených, na     tenkovrstvou maltu, pevnost cihel       do P15, tl. příčky 140 mm</t>
  </si>
  <si>
    <t>2,33*2,64</t>
  </si>
  <si>
    <t>-1,17*2</t>
  </si>
  <si>
    <t>185</t>
  </si>
  <si>
    <t>342291112</t>
  </si>
  <si>
    <t>Ukotvení příček montážní polyuretanovou pěnou tl příčky přes 100 mm</t>
  </si>
  <si>
    <t>362</t>
  </si>
  <si>
    <t>Ukotvení příček    polyuretanovou pěnou, tl. příčky     přes 100 mm</t>
  </si>
  <si>
    <t>2,33</t>
  </si>
  <si>
    <t>342291121</t>
  </si>
  <si>
    <t>Ukotvení příček k cihelným konstrukcím plochými kotvami</t>
  </si>
  <si>
    <t>364</t>
  </si>
  <si>
    <t>Ukotvení příček    plochými kotvami, do konstrukce     cihelné</t>
  </si>
  <si>
    <t>2,64*2</t>
  </si>
  <si>
    <t>187</t>
  </si>
  <si>
    <t>366</t>
  </si>
  <si>
    <t>3*0,15</t>
  </si>
  <si>
    <t>368</t>
  </si>
  <si>
    <t>Nová příčka</t>
  </si>
  <si>
    <t>189</t>
  </si>
  <si>
    <t>370</t>
  </si>
  <si>
    <t>2,5*2,33*0,16</t>
  </si>
  <si>
    <t>Hala</t>
  </si>
  <si>
    <t>(1,5+1,52)*1,82*0,16</t>
  </si>
  <si>
    <t>(1,15+1,5)*2,78*0,16</t>
  </si>
  <si>
    <t>372</t>
  </si>
  <si>
    <t>191</t>
  </si>
  <si>
    <t>374</t>
  </si>
  <si>
    <t>376</t>
  </si>
  <si>
    <t>193</t>
  </si>
  <si>
    <t>378</t>
  </si>
  <si>
    <t>2,5*2,33*0,00303*1,1</t>
  </si>
  <si>
    <t>(1,5+1,52)*1,82*0,00303*1,1</t>
  </si>
  <si>
    <t>(1,15+1,5)*2,78*0,00303*1,1</t>
  </si>
  <si>
    <t>380</t>
  </si>
  <si>
    <t>1,82+1,15+1,5+2,78+2,5+2,5+2,33+2,33</t>
  </si>
  <si>
    <t>195</t>
  </si>
  <si>
    <t>631351101</t>
  </si>
  <si>
    <t>Zřízení bednění rýh a hran v podlahách</t>
  </si>
  <si>
    <t>382</t>
  </si>
  <si>
    <t>Bednění v podlahách    rýh a hran     zřízení</t>
  </si>
  <si>
    <t>(1,5+1,52)*0,1*2</t>
  </si>
  <si>
    <t>(1,15+1,5)*0,1</t>
  </si>
  <si>
    <t>631351102</t>
  </si>
  <si>
    <t>Odstranění bednění rýh a hran v podlahách</t>
  </si>
  <si>
    <t>384</t>
  </si>
  <si>
    <t>Bednění v podlahách    rýh a hran     odstranění</t>
  </si>
  <si>
    <t>197</t>
  </si>
  <si>
    <t>386</t>
  </si>
  <si>
    <t>2,5*2,33</t>
  </si>
  <si>
    <t>X34</t>
  </si>
  <si>
    <t>Demontáž a zpětná montáž SHZ, včetně revize</t>
  </si>
  <si>
    <t>388</t>
  </si>
  <si>
    <t>199</t>
  </si>
  <si>
    <t>390</t>
  </si>
  <si>
    <t>(1,5+1,52)*1,82</t>
  </si>
  <si>
    <t>(1,15+1,5)*2,78</t>
  </si>
  <si>
    <t>392</t>
  </si>
  <si>
    <t>201</t>
  </si>
  <si>
    <t>394</t>
  </si>
  <si>
    <t>2,5*2</t>
  </si>
  <si>
    <t>1,82</t>
  </si>
  <si>
    <t>(1,15+1,5)+2,78</t>
  </si>
  <si>
    <t>396</t>
  </si>
  <si>
    <t>203</t>
  </si>
  <si>
    <t>398</t>
  </si>
  <si>
    <t>962031136</t>
  </si>
  <si>
    <t>Bourání příček z tvárnic nebo příčkovek tl do 150 mm</t>
  </si>
  <si>
    <t>400</t>
  </si>
  <si>
    <t>Bourání příček z cihel, tvárnic nebo příčkovek    z tvárnic nebo příčkovek pálených nebo nepálených     na maltu vápennou nebo vápenocementovou, tl.       do 150 mm</t>
  </si>
  <si>
    <t>205</t>
  </si>
  <si>
    <t>402</t>
  </si>
  <si>
    <t>2,33*2</t>
  </si>
  <si>
    <t>(1,5+1,52)+1,82+1,5+1,52</t>
  </si>
  <si>
    <t>404</t>
  </si>
  <si>
    <t>207</t>
  </si>
  <si>
    <t>406</t>
  </si>
  <si>
    <t>408</t>
  </si>
  <si>
    <t>209</t>
  </si>
  <si>
    <t>410</t>
  </si>
  <si>
    <t>412</t>
  </si>
  <si>
    <t>5,485*14</t>
  </si>
  <si>
    <t>211</t>
  </si>
  <si>
    <t>414</t>
  </si>
  <si>
    <t>416</t>
  </si>
  <si>
    <t>763.</t>
  </si>
  <si>
    <t>Konstrukce montované</t>
  </si>
  <si>
    <t>213</t>
  </si>
  <si>
    <t>763131821</t>
  </si>
  <si>
    <t>Demontáž SDK podhledu s dvouvrstvou nosnou kcí z ocelových profilů opláštění jednoduché</t>
  </si>
  <si>
    <t>418</t>
  </si>
  <si>
    <t>Demontáž podhledu nebo samostatného požárního předělu ze sádrokartonových desek    s nosnou konstrukcí     dvouvrstvou z ocelových profilů, opláštění       jednoduché</t>
  </si>
  <si>
    <t>2,33*1,75</t>
  </si>
  <si>
    <t>763171821</t>
  </si>
  <si>
    <t>Demontáž revizních klapek/dvířek SDK kcí vel. do 1 m2 pro podhledy</t>
  </si>
  <si>
    <t>420</t>
  </si>
  <si>
    <t>Demontáž instalační techniky pro konstrukce ze sádrokartonových desek    revizních klapek nebo dvířek     pro podhledy, velikost       do 1,00 m2</t>
  </si>
  <si>
    <t>215</t>
  </si>
  <si>
    <t>763131411</t>
  </si>
  <si>
    <t>SDK podhled desky 1xA 12,5 bez izolace dvouvrstvá spodní kce profil CD+UD</t>
  </si>
  <si>
    <t>422</t>
  </si>
  <si>
    <t>Podhled ze sádrokartonových desek    dvouvrstvá zavěšená spodní konstrukce z ocelových profilů CD, UD     jednoduše opláštěná deskou standardní A, tl.       12,5 mm, bez izolace</t>
  </si>
  <si>
    <t>763172352</t>
  </si>
  <si>
    <t>Montáž dvířek revizních jednoplášťových SDK kcí vel. 300 x 300 mm pro podhledy</t>
  </si>
  <si>
    <t>424</t>
  </si>
  <si>
    <t>Montáž dvířek pro konstrukce ze sádrokartonových desek   revizních jednoplášťových     pro podhledy     velikost (šxv)       300 x 300 mm</t>
  </si>
  <si>
    <t>217</t>
  </si>
  <si>
    <t>59030755</t>
  </si>
  <si>
    <t>dvířka revizní jednokřídlá dvouplášťová s automatickým zámkem 300x300mm</t>
  </si>
  <si>
    <t>426</t>
  </si>
  <si>
    <t>998763302</t>
  </si>
  <si>
    <t>Přesun hmot tonážní pro sádrokartonové konstrukce v objektech v přes 6 do 12 m</t>
  </si>
  <si>
    <t>428</t>
  </si>
  <si>
    <t>219</t>
  </si>
  <si>
    <t>X33</t>
  </si>
  <si>
    <t>ST12/P - demontáž a zpětná montáž dveří, včetně rámu</t>
  </si>
  <si>
    <t>430</t>
  </si>
  <si>
    <t>432</t>
  </si>
  <si>
    <t>221</t>
  </si>
  <si>
    <t>X35</t>
  </si>
  <si>
    <t>Z3 - vnitřní zábradlí, provedení dle PD</t>
  </si>
  <si>
    <t>434</t>
  </si>
  <si>
    <t>X35.1</t>
  </si>
  <si>
    <t>Z4 - vnitřní zábradlí, provedení dle PD</t>
  </si>
  <si>
    <t>436</t>
  </si>
  <si>
    <t>223</t>
  </si>
  <si>
    <t>X35.2</t>
  </si>
  <si>
    <t>Z5 - vnitřní madlo, provedení dle PD</t>
  </si>
  <si>
    <t>438</t>
  </si>
  <si>
    <t>X36</t>
  </si>
  <si>
    <t>N05 - schodišťová plošina</t>
  </si>
  <si>
    <t>440</t>
  </si>
  <si>
    <t>225</t>
  </si>
  <si>
    <t>442</t>
  </si>
  <si>
    <t>444</t>
  </si>
  <si>
    <t>227</t>
  </si>
  <si>
    <t>446</t>
  </si>
  <si>
    <t>448</t>
  </si>
  <si>
    <t>229</t>
  </si>
  <si>
    <t>450</t>
  </si>
  <si>
    <t>18,688*1,1</t>
  </si>
  <si>
    <t>452</t>
  </si>
  <si>
    <t>231</t>
  </si>
  <si>
    <t>454</t>
  </si>
  <si>
    <t>(12,25/0,33)*1,05</t>
  </si>
  <si>
    <t>0,023</t>
  </si>
  <si>
    <t>456</t>
  </si>
  <si>
    <t>233</t>
  </si>
  <si>
    <t>458</t>
  </si>
  <si>
    <t>460</t>
  </si>
  <si>
    <t>5,825*1,1</t>
  </si>
  <si>
    <t>235</t>
  </si>
  <si>
    <t>462</t>
  </si>
  <si>
    <t>2,5*2,64*2</t>
  </si>
  <si>
    <t>464</t>
  </si>
  <si>
    <t>5,825+4,078</t>
  </si>
  <si>
    <t>237</t>
  </si>
  <si>
    <t>466</t>
  </si>
  <si>
    <t>468</t>
  </si>
  <si>
    <t>239</t>
  </si>
  <si>
    <t>470</t>
  </si>
  <si>
    <t>472</t>
  </si>
  <si>
    <t>SO 06</t>
  </si>
  <si>
    <t>Hlavní schodiště</t>
  </si>
  <si>
    <t>241</t>
  </si>
  <si>
    <t>317168012</t>
  </si>
  <si>
    <t>Překlad keramický plochý š 115 mm dl 1250 mm</t>
  </si>
  <si>
    <t>474</t>
  </si>
  <si>
    <t>Překlady keramické   ploché osazené do maltového lože, výšky překladu 71 mm     šířky 115 mm, délky       1250 mm</t>
  </si>
  <si>
    <t>342244211</t>
  </si>
  <si>
    <t>Příčka z cihel broušených na tenkovrstvou maltu tloušťky 115 mm</t>
  </si>
  <si>
    <t>476</t>
  </si>
  <si>
    <t>Příčky jednoduché z cihel děrovaných    broušených, na     tenkovrstvou maltu, pevnost cihel       do P15, tl. příčky 115 mm</t>
  </si>
  <si>
    <t>(0,39+0,9+0,1)*2,53</t>
  </si>
  <si>
    <t>-0,9*2</t>
  </si>
  <si>
    <t>243</t>
  </si>
  <si>
    <t>478</t>
  </si>
  <si>
    <t>0,39+0,9+0,1</t>
  </si>
  <si>
    <t>480</t>
  </si>
  <si>
    <t>2,53*2</t>
  </si>
  <si>
    <t>245</t>
  </si>
  <si>
    <t>482</t>
  </si>
  <si>
    <t>Po vybourané příčce</t>
  </si>
  <si>
    <t>(00,39+0,1+0,9)*0,15</t>
  </si>
  <si>
    <t>484</t>
  </si>
  <si>
    <t>2,5*2*0,15</t>
  </si>
  <si>
    <t>247</t>
  </si>
  <si>
    <t>486</t>
  </si>
  <si>
    <t>488</t>
  </si>
  <si>
    <t>(0,39+0,9+0,1)*1,2</t>
  </si>
  <si>
    <t>249</t>
  </si>
  <si>
    <t>490</t>
  </si>
  <si>
    <t>492</t>
  </si>
  <si>
    <t>0,9*2</t>
  </si>
  <si>
    <t>251</t>
  </si>
  <si>
    <t>494</t>
  </si>
  <si>
    <t>0,24+0,1+1,25+1,25</t>
  </si>
  <si>
    <t>965046111</t>
  </si>
  <si>
    <t>Broušení stávajících betonových podlah úběr do 3 mm</t>
  </si>
  <si>
    <t>496</t>
  </si>
  <si>
    <t>Broušení stávajících betonových podlah   úběr do 3 mm</t>
  </si>
  <si>
    <t>(0,24+1+0,15)*1,25</t>
  </si>
  <si>
    <t>253</t>
  </si>
  <si>
    <t>498</t>
  </si>
  <si>
    <t>(0,24+1+0,15)*2,53</t>
  </si>
  <si>
    <t>500</t>
  </si>
  <si>
    <t>255</t>
  </si>
  <si>
    <t>502</t>
  </si>
  <si>
    <t>504</t>
  </si>
  <si>
    <t>257</t>
  </si>
  <si>
    <t>506</t>
  </si>
  <si>
    <t>508</t>
  </si>
  <si>
    <t>0,39*14</t>
  </si>
  <si>
    <t>259</t>
  </si>
  <si>
    <t>510</t>
  </si>
  <si>
    <t>512</t>
  </si>
  <si>
    <t>261</t>
  </si>
  <si>
    <t>514</t>
  </si>
  <si>
    <t>X37</t>
  </si>
  <si>
    <t>L/NS02 - nové dveře, včetně zárubně a kování 800x1970</t>
  </si>
  <si>
    <t>516</t>
  </si>
  <si>
    <t>263</t>
  </si>
  <si>
    <t>518</t>
  </si>
  <si>
    <t>X36.1</t>
  </si>
  <si>
    <t>N04 - schodišťová plošina</t>
  </si>
  <si>
    <t>520</t>
  </si>
  <si>
    <t>265</t>
  </si>
  <si>
    <t>522</t>
  </si>
  <si>
    <t>524</t>
  </si>
  <si>
    <t>267</t>
  </si>
  <si>
    <t>526</t>
  </si>
  <si>
    <t>528</t>
  </si>
  <si>
    <t>269</t>
  </si>
  <si>
    <t>530</t>
  </si>
  <si>
    <t>1,668*1,1</t>
  </si>
  <si>
    <t>532</t>
  </si>
  <si>
    <t>1,2+1,2+0,39+0,39+0,1+0,1</t>
  </si>
  <si>
    <t>271</t>
  </si>
  <si>
    <t>534</t>
  </si>
  <si>
    <t>(3,38/0,33)*1,05</t>
  </si>
  <si>
    <t>0,245</t>
  </si>
  <si>
    <t>536</t>
  </si>
  <si>
    <t>273</t>
  </si>
  <si>
    <t>538</t>
  </si>
  <si>
    <t>540</t>
  </si>
  <si>
    <t>275</t>
  </si>
  <si>
    <t>542</t>
  </si>
  <si>
    <t>1,835</t>
  </si>
  <si>
    <t>1,2*2,53*2</t>
  </si>
  <si>
    <t>544</t>
  </si>
  <si>
    <t>Nové omítky</t>
  </si>
  <si>
    <t>0,209+0,75+8</t>
  </si>
  <si>
    <t>277</t>
  </si>
  <si>
    <t>546</t>
  </si>
  <si>
    <t>548</t>
  </si>
  <si>
    <t>279</t>
  </si>
  <si>
    <t>550</t>
  </si>
  <si>
    <t>552</t>
  </si>
  <si>
    <t>SO EL</t>
  </si>
  <si>
    <t>Elektroinstalace</t>
  </si>
  <si>
    <t>021.</t>
  </si>
  <si>
    <t>Silnoproud</t>
  </si>
  <si>
    <t>281</t>
  </si>
  <si>
    <t>X38</t>
  </si>
  <si>
    <t>554</t>
  </si>
  <si>
    <t>VRN</t>
  </si>
  <si>
    <t>Vedlejší rozpočtové náklady</t>
  </si>
  <si>
    <t>V01.</t>
  </si>
  <si>
    <t>Průzkumné, geodetické a projektové práce</t>
  </si>
  <si>
    <t>013254000</t>
  </si>
  <si>
    <t>Dokumentace skutečného provedení stavby</t>
  </si>
  <si>
    <t>556</t>
  </si>
  <si>
    <t>283</t>
  </si>
  <si>
    <t>X16</t>
  </si>
  <si>
    <t>Zpracování plánu BOZP</t>
  </si>
  <si>
    <t>558</t>
  </si>
  <si>
    <t>V03.</t>
  </si>
  <si>
    <t>Zařízení staveniště</t>
  </si>
  <si>
    <t>030001000</t>
  </si>
  <si>
    <t>560</t>
  </si>
  <si>
    <t>285</t>
  </si>
  <si>
    <t>034002000</t>
  </si>
  <si>
    <t>Zabezpečení staveniště</t>
  </si>
  <si>
    <t>562</t>
  </si>
  <si>
    <t>039002000</t>
  </si>
  <si>
    <t>Zrušení zařízení staveniště</t>
  </si>
  <si>
    <t>564</t>
  </si>
  <si>
    <t>Hlavní tituly průvodních činností a nákladů   zařízení staveniště     zrušení zařízení staveniště</t>
  </si>
  <si>
    <t>287</t>
  </si>
  <si>
    <t>X17</t>
  </si>
  <si>
    <t>Mobilní WC po dobu výstavby</t>
  </si>
  <si>
    <t>566</t>
  </si>
  <si>
    <t>V04.</t>
  </si>
  <si>
    <t>Inženýrská činnost</t>
  </si>
  <si>
    <t>045303000</t>
  </si>
  <si>
    <t>Koordinační činnost, provádění prací za provozu každý den úklid schodišť, staveniště upravit tak, aby byla po celou dobu realizace umožněna evakuace</t>
  </si>
  <si>
    <t>568</t>
  </si>
  <si>
    <t>289</t>
  </si>
  <si>
    <t>X284</t>
  </si>
  <si>
    <t>Dokladová část k předání díla</t>
  </si>
  <si>
    <t>570</t>
  </si>
  <si>
    <t>041403000.1</t>
  </si>
  <si>
    <t>Splnění požadavků  BOZP na staveništi</t>
  </si>
  <si>
    <t>572</t>
  </si>
  <si>
    <t>2 - Elektro</t>
  </si>
  <si>
    <t>D1 - D.1.4.4. - ELEKTROTECHNIKA</t>
  </si>
  <si>
    <t xml:space="preserve">    D2 - Jazyková učebna</t>
  </si>
  <si>
    <t xml:space="preserve">      D3 - Vypínače a zásuvky</t>
  </si>
  <si>
    <t xml:space="preserve">      D4 - Osvětlení</t>
  </si>
  <si>
    <t xml:space="preserve">      D5 - Ostatní zařízení</t>
  </si>
  <si>
    <t xml:space="preserve">      D6 - Kabeláže</t>
  </si>
  <si>
    <t xml:space="preserve">      D7 - Ostatní montáže a instalační práce</t>
  </si>
  <si>
    <t xml:space="preserve">      D8 - Demontáže</t>
  </si>
  <si>
    <t xml:space="preserve">    D9 - Počítačová učebna</t>
  </si>
  <si>
    <t xml:space="preserve">    D10 - Dílna + chodba</t>
  </si>
  <si>
    <t xml:space="preserve">      D11 - Rozvaděč</t>
  </si>
  <si>
    <t xml:space="preserve">    D12 - Chemie/Fyzika + kabinety</t>
  </si>
  <si>
    <t xml:space="preserve">    D13 - VSTUPNÍ HALA SE SCHODIŠTĚM</t>
  </si>
  <si>
    <t>D1</t>
  </si>
  <si>
    <t>D.1.4.4. - ELEKTROTECHNIKA</t>
  </si>
  <si>
    <t>D2</t>
  </si>
  <si>
    <t>D3</t>
  </si>
  <si>
    <t>Vypínače a zásuvky</t>
  </si>
  <si>
    <t>Pol1</t>
  </si>
  <si>
    <t>KRYT SPÍNAČE, DĚLENÝ BÍLÁ</t>
  </si>
  <si>
    <t>ks</t>
  </si>
  <si>
    <t>Pol2</t>
  </si>
  <si>
    <t>Dvojzásuvka 230V CLONKY</t>
  </si>
  <si>
    <t>Pol3</t>
  </si>
  <si>
    <t>Zásuvka 230V CLONKY</t>
  </si>
  <si>
    <t>Pol4</t>
  </si>
  <si>
    <t>Zásuvka 230V CLONKY, s ochranou před přepětím</t>
  </si>
  <si>
    <t>Pol5</t>
  </si>
  <si>
    <t>Zásuvka datová 2xRJ45, Cat6 kompletní, instalace do podmítkové krabice</t>
  </si>
  <si>
    <t>Pol6</t>
  </si>
  <si>
    <t>SPÍNAČ BEZŠROUBOVÝ Č.5</t>
  </si>
  <si>
    <t>Pol7</t>
  </si>
  <si>
    <t>SPÍNAČ BEZŠROUBOVÝ Č.1/0+1/0 žaluziový s blokací</t>
  </si>
  <si>
    <t>Pol8</t>
  </si>
  <si>
    <t>JEDNORÁMEČEK VODOROVNÝ BÍLÁ</t>
  </si>
  <si>
    <t>Pol9</t>
  </si>
  <si>
    <t>DVOJRÁMEČEK VODOROVNÝ BÍLÁ</t>
  </si>
  <si>
    <t>Pol10</t>
  </si>
  <si>
    <t>PETIRÁMEČEK VODOROVNÝ BÍLÁ</t>
  </si>
  <si>
    <t>Pol11</t>
  </si>
  <si>
    <t>KRABICE KU 68-1901 73X42MM</t>
  </si>
  <si>
    <t>Pol12</t>
  </si>
  <si>
    <t>CHRÁNIČKA DVOUPLÁŠŤOVÁ KORUGOVANÁ 63 bezhalogenová</t>
  </si>
  <si>
    <t>Pol13</t>
  </si>
  <si>
    <t>TRUBKA OHEBNÁ 1432 L50 SUPERMONOFLEX 750N 32/24,3MM BEZHALOGENOVÁ ŠEDÁ</t>
  </si>
  <si>
    <t>Pol14</t>
  </si>
  <si>
    <t>KRABICE KT 250/1 + VÍČKO 234X176X79MM</t>
  </si>
  <si>
    <t>kd</t>
  </si>
  <si>
    <t>Pol15</t>
  </si>
  <si>
    <t>Trubka pevná pr. 32mm, šedá, bezhalogenová, vč. příchytek</t>
  </si>
  <si>
    <t>Pol16</t>
  </si>
  <si>
    <t>Sádra šedá 30kg</t>
  </si>
  <si>
    <t>Pol17</t>
  </si>
  <si>
    <t>Spojovací krabicové svorky</t>
  </si>
  <si>
    <t>D4</t>
  </si>
  <si>
    <t>Osvětlení</t>
  </si>
  <si>
    <t>Pol18</t>
  </si>
  <si>
    <t>A-Závěsné LED Svítidlo 30X120; 29W, 4000K, 72°; 4500lm, A++, 140lm/W ; vč. závěsné sady</t>
  </si>
  <si>
    <t>Pol19</t>
  </si>
  <si>
    <t>C-Závěsné LED Svítidlo 1188X336; 28W, 4000K, 3300lm, A+, 118lm/W ;asymetrický parabolický reflektor, vč. závěsné sady</t>
  </si>
  <si>
    <t>D5</t>
  </si>
  <si>
    <t>Ostatní zařízení</t>
  </si>
  <si>
    <t>Pol20</t>
  </si>
  <si>
    <t>Ovládací pult učitele s přípojnými místy na další techniku umožňující vyučujícímu ovládat poslech jednotlivých žáků, a ke kterému budou pevně připojena mechanicky odolná sluchátka</t>
  </si>
  <si>
    <t>Pol21</t>
  </si>
  <si>
    <t>Konfigurovatelný inteligentní switch s 24 porty GbE, 24x Gigabit metal + 2x SFP, IPv6, 802.3az (Green), Easy set up wizard, fanless, kompatibilní s ostatními datovými přepínači v budově</t>
  </si>
  <si>
    <t>Pol22</t>
  </si>
  <si>
    <t>WiFi Access Point a WiFi 5, 802.11a/b/g/n/ac, až 1750 Mb/s, Dual-band, 2 × GLAN, Gigabit LAN a PoE (Power over Ethernet)</t>
  </si>
  <si>
    <t>Pol23</t>
  </si>
  <si>
    <t>Výklopná sestava audio zásuvek zapuštěných do pracovní desky 2xAudio 3,5mm</t>
  </si>
  <si>
    <t>D6</t>
  </si>
  <si>
    <t>Kabeláže</t>
  </si>
  <si>
    <t>Pol24</t>
  </si>
  <si>
    <t>Kabel PRAFLASAFE-J 3x1,5 (C)</t>
  </si>
  <si>
    <t>Pol25</t>
  </si>
  <si>
    <t>Kabel PRAFLASAFE-J 3x2,5 (C)</t>
  </si>
  <si>
    <t>Pol26</t>
  </si>
  <si>
    <t>Kabel PRAFLASAFE-J 5x1,5 (C)</t>
  </si>
  <si>
    <t>Pol27</t>
  </si>
  <si>
    <t>Vodič CYA H07V-K 6 ŽLUTO/ZELENÁ</t>
  </si>
  <si>
    <t>Pol28</t>
  </si>
  <si>
    <t>Audio kabel - propojení katedra a audio modul žákovského stolu, LSOH</t>
  </si>
  <si>
    <t>Pol29</t>
  </si>
  <si>
    <t>KABEL DATOVÝ UTP CAT6 LSOH LSOHFR B2ca-s1,d1,a1</t>
  </si>
  <si>
    <t>D7</t>
  </si>
  <si>
    <t>Ostatní montáže a instalační práce</t>
  </si>
  <si>
    <t>Pol30</t>
  </si>
  <si>
    <t>Výchozí revize elektroinstalace</t>
  </si>
  <si>
    <t>hod</t>
  </si>
  <si>
    <t>Pol31</t>
  </si>
  <si>
    <t>Zpětná montáž demontovaného pohybového senzoru</t>
  </si>
  <si>
    <t>Pol32</t>
  </si>
  <si>
    <t>Zpětná montáž demontovaného reproduktoru rozhlasu</t>
  </si>
  <si>
    <t>Pol33</t>
  </si>
  <si>
    <t>Zpětná montáž demontovaného hlásiče EPS</t>
  </si>
  <si>
    <t>Pol34</t>
  </si>
  <si>
    <t>Zpětná montáž demontovaného telefonního přístroje</t>
  </si>
  <si>
    <t>Pol35</t>
  </si>
  <si>
    <t>Vybourání rýh pro montáž trubek a kabelů v cihlených zdech hloubky do 3cm a šírky do 5cm</t>
  </si>
  <si>
    <t>Pol36</t>
  </si>
  <si>
    <t>Lešení pojizdné s lešeňovou podlahou v do 1,9 m zatížení do 150 kg/m2</t>
  </si>
  <si>
    <t>Pol37</t>
  </si>
  <si>
    <t>Měření provozního osvětlení</t>
  </si>
  <si>
    <t>Pol38</t>
  </si>
  <si>
    <t>Ukončení kabelů v rozvaděči</t>
  </si>
  <si>
    <t>Pol39</t>
  </si>
  <si>
    <t>Cestovné (doprava na montáž ze sídla montážní firmy na  Nejdek, Karlovarská)</t>
  </si>
  <si>
    <t>Pol40</t>
  </si>
  <si>
    <t>Organizace nutná před započetím prací (se zřizovatelem a vedoucími budovy)</t>
  </si>
  <si>
    <t>Pol41</t>
  </si>
  <si>
    <t>Sekání a řezání ve zdivu/podlaze</t>
  </si>
  <si>
    <t>Pol42</t>
  </si>
  <si>
    <t>Prostup zdivem (vrtání do pr.25) z tvrdě pál.cih.,stř.tvrd.kamene,tl. max 45cm</t>
  </si>
  <si>
    <t>Pol43</t>
  </si>
  <si>
    <t>Projektová dokumentace - realizační dokumentace (vč. vzorkování použitých komponent)</t>
  </si>
  <si>
    <t>Pol44</t>
  </si>
  <si>
    <t>Výkresová dokumentace - skutečné provedení (vč. dokladové části)</t>
  </si>
  <si>
    <t>Pol45</t>
  </si>
  <si>
    <t>Likvidace odpadu</t>
  </si>
  <si>
    <t>Pol46</t>
  </si>
  <si>
    <t>Provádění denního úklidu staveniště, průběžné odstraňování znečištění</t>
  </si>
  <si>
    <t>Pol47</t>
  </si>
  <si>
    <t>Inženýrská čínnost - vedení stavby a koordinace s investorem</t>
  </si>
  <si>
    <t>D8</t>
  </si>
  <si>
    <t>Demontáže</t>
  </si>
  <si>
    <t>Pol48</t>
  </si>
  <si>
    <t>Stávající kabeláž (odpojení a demontáž)</t>
  </si>
  <si>
    <t>Pol49</t>
  </si>
  <si>
    <t>Pohybový senzor</t>
  </si>
  <si>
    <t>Pol50</t>
  </si>
  <si>
    <t>Reprodutkor rozhlasu</t>
  </si>
  <si>
    <t>Pol51</t>
  </si>
  <si>
    <t>Hlásič EPS</t>
  </si>
  <si>
    <t>Pol52</t>
  </si>
  <si>
    <t>Telefonní přístroj</t>
  </si>
  <si>
    <t>Pol53</t>
  </si>
  <si>
    <t>Zásuvky, vypínače, rozvaděč, osvětlení )</t>
  </si>
  <si>
    <t>Pol54</t>
  </si>
  <si>
    <t>Svítidlo</t>
  </si>
  <si>
    <t>D9</t>
  </si>
  <si>
    <t>Pol55</t>
  </si>
  <si>
    <t>KRYT SPÍNAČE, Č.1,2,6,7, s průzorem, vřes. Červená</t>
  </si>
  <si>
    <t>Pol56</t>
  </si>
  <si>
    <t>Pol57</t>
  </si>
  <si>
    <t>SPÍNAČ BEZŠROUBOVÝ Č.1/0</t>
  </si>
  <si>
    <t>Pol58</t>
  </si>
  <si>
    <t>SPÍNAČ BEZŠROUBOVÝ Č.1/0+1/0 žaluziový s blokací, vč. klapek</t>
  </si>
  <si>
    <t>Pol59</t>
  </si>
  <si>
    <t>Výklopná sestava zásuvek zapuštěných do pracovní desky, 3x230V (z toho 1x s přepěť. ochranou), 2xRJ45 Cat6, 2xAudio 3,5mm</t>
  </si>
  <si>
    <t>Pol60</t>
  </si>
  <si>
    <t>Datový switch 48x Gigabit Ethernet, 2x SFP slot, IEEE 802.3az Energy Efficient Ethernet (EEE), zabezpečení přístupu, pokročilá prioritizace, monitorování provozu, propustnost až 100 Gbps, rychlost forwardování až 74 Mpps, buffer 1.5MB, tabulka MAC adres 8</t>
  </si>
  <si>
    <t>Datový switch 48x Gigabit Ethernet, 2x SFP slot, IEEE 802.3az Energy Efficient Ethernet (EEE), zabezpečení přístupu, pokročilá prioritizace, monitorování provozu, propustnost až 100 Gbps, rychlost forwardování až 74 Mpps, buffer 1.5MB, tabulka MAC adres 8K, Jumbo frame 9K, kompatibilní s ostatními datovými přepínači v budově</t>
  </si>
  <si>
    <t>Pol61</t>
  </si>
  <si>
    <t>Patch kabel CAT6 UTP PVC 0,5m červený.</t>
  </si>
  <si>
    <t>Pol62</t>
  </si>
  <si>
    <t>Pohyblivá gumová zásuvka 230V, IP44</t>
  </si>
  <si>
    <t>Pol63</t>
  </si>
  <si>
    <t>Vyvazovací panel 19" 1U BK ocelový</t>
  </si>
  <si>
    <t>Pol64</t>
  </si>
  <si>
    <t>Napajeci panel 3m přívod, 8 pozic BK včetně držáků do 19" lišt 1U</t>
  </si>
  <si>
    <t>Pol65</t>
  </si>
  <si>
    <t>Rozvaděč nástěnný SENSA 9U 400mm, dveře plech, RAL 7035, uzamykatelný</t>
  </si>
  <si>
    <t>Pol66</t>
  </si>
  <si>
    <t>Patch panel 24 x RJ45 CAT6 UTP černý 0,5U</t>
  </si>
  <si>
    <t>Pol67</t>
  </si>
  <si>
    <t>Kabel PRAFLASAFE-O 3x1,5 (A)</t>
  </si>
  <si>
    <t>Pol68</t>
  </si>
  <si>
    <t>Podlahová krabice</t>
  </si>
  <si>
    <t>D10</t>
  </si>
  <si>
    <t>Dílna + chodba</t>
  </si>
  <si>
    <t>Pol69</t>
  </si>
  <si>
    <t>KRYT SPÍNAČE, Č.1,2,6,7, BÍLÁ</t>
  </si>
  <si>
    <t>Pol70</t>
  </si>
  <si>
    <t>Zásuvka 230V s clonkami, víčkem, rámečkem, s drápky, IP44</t>
  </si>
  <si>
    <t>Pol71</t>
  </si>
  <si>
    <t>SPÍNAČ BEZŠROUBOVÝ Č.1</t>
  </si>
  <si>
    <t>Pol72</t>
  </si>
  <si>
    <t>Ovládač nouzového zastavení s aretací ve skříni, IP55, červené, 2NO+2NC</t>
  </si>
  <si>
    <t>D11</t>
  </si>
  <si>
    <t>Rozvaděč</t>
  </si>
  <si>
    <t>Pol73</t>
  </si>
  <si>
    <t>RK-Rozvaděč elektroinstalační zápustný, úprava EI30, vč. vybavení - dle výkresové dokumentace</t>
  </si>
  <si>
    <t>Pol74</t>
  </si>
  <si>
    <t>B-Závěsné LED Svítidlo 30X120; min. 29W, 4000K, 72°; min. 4500lm, A++, 130lm/W, IP65 ; vč. závěsné sady</t>
  </si>
  <si>
    <t>Pol75</t>
  </si>
  <si>
    <t>Výklopná sestava zásuvek zapuštěných do pracovní desky, 2x230V</t>
  </si>
  <si>
    <t>D12</t>
  </si>
  <si>
    <t>Chemie/Fyzika + kabinety</t>
  </si>
  <si>
    <t>Pol76</t>
  </si>
  <si>
    <t>SPÍNAČ BEZŠROUBOVÝ Č.6+6</t>
  </si>
  <si>
    <t>Pol77</t>
  </si>
  <si>
    <t>TROJRÁMEČEK VODOROVNÝ BÍLÁ</t>
  </si>
  <si>
    <t>Pol78</t>
  </si>
  <si>
    <t>Panel do žákovské lavice se zdířkami SS a ST</t>
  </si>
  <si>
    <t>Pol79</t>
  </si>
  <si>
    <t>Jistící modul pro školní učebny 2xproudový chránič s jištěním, tlačítko TOTAL STOP, zámek na hlavním spínači, modul k zabudování do katedry učitele</t>
  </si>
  <si>
    <t>Pol80</t>
  </si>
  <si>
    <t>Modul střídavého zdroje 0-24V a 0-10A pro napájení panelů v žákovských lavicích, modul je určen pro zabudování do katedry učitele</t>
  </si>
  <si>
    <t>Pol81</t>
  </si>
  <si>
    <t>Modul stejnosměrného zdroje 0-30V a 0-10A pro napájení panelů v žákovských lavicích, modul je určen pro zabudování do katedry učitele</t>
  </si>
  <si>
    <t>Pol82</t>
  </si>
  <si>
    <t>Kabel PRAFLACOM® F 2 X 2 X 0,8</t>
  </si>
  <si>
    <t>Pol83</t>
  </si>
  <si>
    <t>Zpětná montáž demontovaného WIFI AP</t>
  </si>
  <si>
    <t>D13</t>
  </si>
  <si>
    <t>VSTUPNÍ HALA SE SCHODIŠTĚM</t>
  </si>
  <si>
    <t>Pol84</t>
  </si>
  <si>
    <t>SPÍNAČ BEZŠROUBOVÝ Č.6</t>
  </si>
  <si>
    <t>Pol85</t>
  </si>
  <si>
    <t>Pol86</t>
  </si>
  <si>
    <t>Montáž demontovaného svítidla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</si>
</sst>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2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22" xfId="0"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2" fillId="4" borderId="7" xfId="0" applyFont="1" applyFill="1" applyBorder="1" applyAlignment="1">
      <alignment horizontal="right" vertical="center"/>
    </xf>
    <xf numFmtId="0" fontId="22" fillId="4"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topLeftCell="A50" workbookViewId="0"/>
  </sheetViews>
  <sheetFormatPr defaultRowHeight="14.5"/>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hidden="1"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ht="10">
      <c r="A1" s="15" t="s">
        <v>0</v>
      </c>
      <c r="AZ1" s="15" t="s">
        <v>1</v>
      </c>
      <c r="BA1" s="15" t="s">
        <v>2</v>
      </c>
      <c r="BB1" s="15" t="s">
        <v>3</v>
      </c>
      <c r="BT1" s="15" t="s">
        <v>4</v>
      </c>
      <c r="BU1" s="15" t="s">
        <v>4</v>
      </c>
      <c r="BV1" s="15" t="s">
        <v>5</v>
      </c>
    </row>
    <row r="2" spans="1:74" ht="37" customHeight="1">
      <c r="AR2" s="188"/>
      <c r="AS2" s="188"/>
      <c r="AT2" s="188"/>
      <c r="AU2" s="188"/>
      <c r="AV2" s="188"/>
      <c r="AW2" s="188"/>
      <c r="AX2" s="188"/>
      <c r="AY2" s="188"/>
      <c r="AZ2" s="188"/>
      <c r="BA2" s="188"/>
      <c r="BB2" s="188"/>
      <c r="BC2" s="188"/>
      <c r="BD2" s="188"/>
      <c r="BE2" s="188"/>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E4" s="22" t="s">
        <v>11</v>
      </c>
      <c r="BS4" s="16" t="s">
        <v>12</v>
      </c>
    </row>
    <row r="5" spans="1:74" ht="12" customHeight="1">
      <c r="B5" s="19"/>
      <c r="D5" s="23" t="s">
        <v>13</v>
      </c>
      <c r="K5" s="187" t="s">
        <v>14</v>
      </c>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R5" s="19"/>
      <c r="BE5" s="184" t="s">
        <v>15</v>
      </c>
      <c r="BS5" s="16" t="s">
        <v>6</v>
      </c>
    </row>
    <row r="6" spans="1:74" ht="37" customHeight="1">
      <c r="B6" s="19"/>
      <c r="D6" s="25" t="s">
        <v>16</v>
      </c>
      <c r="K6" s="189" t="s">
        <v>17</v>
      </c>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R6" s="19"/>
      <c r="BE6" s="185"/>
      <c r="BS6" s="16" t="s">
        <v>6</v>
      </c>
    </row>
    <row r="7" spans="1:74" ht="12" customHeight="1">
      <c r="B7" s="19"/>
      <c r="D7" s="26" t="s">
        <v>18</v>
      </c>
      <c r="K7" s="24" t="s">
        <v>1</v>
      </c>
      <c r="AK7" s="26" t="s">
        <v>19</v>
      </c>
      <c r="AN7" s="24" t="s">
        <v>1</v>
      </c>
      <c r="AR7" s="19"/>
      <c r="BE7" s="185"/>
      <c r="BS7" s="16" t="s">
        <v>6</v>
      </c>
    </row>
    <row r="8" spans="1:74" ht="12" customHeight="1">
      <c r="B8" s="19"/>
      <c r="D8" s="26" t="s">
        <v>20</v>
      </c>
      <c r="K8" s="24" t="s">
        <v>21</v>
      </c>
      <c r="AK8" s="26" t="s">
        <v>22</v>
      </c>
      <c r="AN8" s="27" t="s">
        <v>23</v>
      </c>
      <c r="AR8" s="19"/>
      <c r="BE8" s="185"/>
      <c r="BS8" s="16" t="s">
        <v>6</v>
      </c>
    </row>
    <row r="9" spans="1:74" ht="14.4" customHeight="1">
      <c r="B9" s="19"/>
      <c r="AR9" s="19"/>
      <c r="BE9" s="185"/>
      <c r="BS9" s="16" t="s">
        <v>6</v>
      </c>
    </row>
    <row r="10" spans="1:74" ht="12" customHeight="1">
      <c r="B10" s="19"/>
      <c r="D10" s="26" t="s">
        <v>24</v>
      </c>
      <c r="AK10" s="26" t="s">
        <v>25</v>
      </c>
      <c r="AN10" s="24" t="s">
        <v>1</v>
      </c>
      <c r="AR10" s="19"/>
      <c r="BE10" s="185"/>
      <c r="BS10" s="16" t="s">
        <v>6</v>
      </c>
    </row>
    <row r="11" spans="1:74" ht="18.5" customHeight="1">
      <c r="B11" s="19"/>
      <c r="E11" s="24" t="s">
        <v>21</v>
      </c>
      <c r="AK11" s="26" t="s">
        <v>26</v>
      </c>
      <c r="AN11" s="24" t="s">
        <v>1</v>
      </c>
      <c r="AR11" s="19"/>
      <c r="BE11" s="185"/>
      <c r="BS11" s="16" t="s">
        <v>6</v>
      </c>
    </row>
    <row r="12" spans="1:74" ht="7" customHeight="1">
      <c r="B12" s="19"/>
      <c r="AR12" s="19"/>
      <c r="BE12" s="185"/>
      <c r="BS12" s="16" t="s">
        <v>6</v>
      </c>
    </row>
    <row r="13" spans="1:74" ht="12" customHeight="1">
      <c r="B13" s="19"/>
      <c r="D13" s="26" t="s">
        <v>27</v>
      </c>
      <c r="AK13" s="26" t="s">
        <v>25</v>
      </c>
      <c r="AN13" s="28" t="s">
        <v>28</v>
      </c>
      <c r="AR13" s="19"/>
      <c r="BE13" s="185"/>
      <c r="BS13" s="16" t="s">
        <v>6</v>
      </c>
    </row>
    <row r="14" spans="1:74" ht="12.5">
      <c r="B14" s="19"/>
      <c r="E14" s="190" t="s">
        <v>28</v>
      </c>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26" t="s">
        <v>26</v>
      </c>
      <c r="AN14" s="28" t="s">
        <v>28</v>
      </c>
      <c r="AR14" s="19"/>
      <c r="BE14" s="185"/>
      <c r="BS14" s="16" t="s">
        <v>6</v>
      </c>
    </row>
    <row r="15" spans="1:74" ht="7" customHeight="1">
      <c r="B15" s="19"/>
      <c r="AR15" s="19"/>
      <c r="BE15" s="185"/>
      <c r="BS15" s="16" t="s">
        <v>4</v>
      </c>
    </row>
    <row r="16" spans="1:74" ht="12" customHeight="1">
      <c r="B16" s="19"/>
      <c r="D16" s="26" t="s">
        <v>29</v>
      </c>
      <c r="AK16" s="26" t="s">
        <v>25</v>
      </c>
      <c r="AN16" s="24" t="s">
        <v>1</v>
      </c>
      <c r="AR16" s="19"/>
      <c r="BE16" s="185"/>
      <c r="BS16" s="16" t="s">
        <v>4</v>
      </c>
    </row>
    <row r="17" spans="2:71" ht="18.5" customHeight="1">
      <c r="B17" s="19"/>
      <c r="E17" s="24" t="s">
        <v>21</v>
      </c>
      <c r="AK17" s="26" t="s">
        <v>26</v>
      </c>
      <c r="AN17" s="24" t="s">
        <v>1</v>
      </c>
      <c r="AR17" s="19"/>
      <c r="BE17" s="185"/>
      <c r="BS17" s="16" t="s">
        <v>30</v>
      </c>
    </row>
    <row r="18" spans="2:71" ht="7" customHeight="1">
      <c r="B18" s="19"/>
      <c r="AR18" s="19"/>
      <c r="BE18" s="185"/>
      <c r="BS18" s="16" t="s">
        <v>6</v>
      </c>
    </row>
    <row r="19" spans="2:71" ht="12" customHeight="1">
      <c r="B19" s="19"/>
      <c r="D19" s="26" t="s">
        <v>31</v>
      </c>
      <c r="AK19" s="26" t="s">
        <v>25</v>
      </c>
      <c r="AN19" s="24" t="s">
        <v>1</v>
      </c>
      <c r="AR19" s="19"/>
      <c r="BE19" s="185"/>
      <c r="BS19" s="16" t="s">
        <v>6</v>
      </c>
    </row>
    <row r="20" spans="2:71" ht="18.5" customHeight="1">
      <c r="B20" s="19"/>
      <c r="E20" s="24" t="s">
        <v>21</v>
      </c>
      <c r="AK20" s="26" t="s">
        <v>26</v>
      </c>
      <c r="AN20" s="24" t="s">
        <v>1</v>
      </c>
      <c r="AR20" s="19"/>
      <c r="BE20" s="185"/>
      <c r="BS20" s="16" t="s">
        <v>30</v>
      </c>
    </row>
    <row r="21" spans="2:71" ht="7" customHeight="1">
      <c r="B21" s="19"/>
      <c r="AR21" s="19"/>
      <c r="BE21" s="185"/>
    </row>
    <row r="22" spans="2:71" ht="12" customHeight="1">
      <c r="B22" s="19"/>
      <c r="D22" s="26" t="s">
        <v>32</v>
      </c>
      <c r="AR22" s="19"/>
      <c r="BE22" s="185"/>
    </row>
    <row r="23" spans="2:71" ht="16.5" customHeight="1">
      <c r="B23" s="19"/>
      <c r="E23" s="192" t="s">
        <v>1</v>
      </c>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R23" s="19"/>
      <c r="BE23" s="185"/>
    </row>
    <row r="24" spans="2:71" ht="7" customHeight="1">
      <c r="B24" s="19"/>
      <c r="AR24" s="19"/>
      <c r="BE24" s="185"/>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85"/>
    </row>
    <row r="26" spans="2:71" s="1" customFormat="1" ht="25.9" customHeight="1">
      <c r="B26" s="31"/>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93">
        <f>ROUND(AG94,2)</f>
        <v>0</v>
      </c>
      <c r="AL26" s="194"/>
      <c r="AM26" s="194"/>
      <c r="AN26" s="194"/>
      <c r="AO26" s="194"/>
      <c r="AR26" s="31"/>
      <c r="BE26" s="185"/>
    </row>
    <row r="27" spans="2:71" s="1" customFormat="1" ht="7" customHeight="1">
      <c r="B27" s="31"/>
      <c r="AR27" s="31"/>
      <c r="BE27" s="185"/>
    </row>
    <row r="28" spans="2:71" s="1" customFormat="1" ht="12.5">
      <c r="B28" s="31"/>
      <c r="L28" s="195" t="s">
        <v>34</v>
      </c>
      <c r="M28" s="195"/>
      <c r="N28" s="195"/>
      <c r="O28" s="195"/>
      <c r="P28" s="195"/>
      <c r="W28" s="195" t="s">
        <v>35</v>
      </c>
      <c r="X28" s="195"/>
      <c r="Y28" s="195"/>
      <c r="Z28" s="195"/>
      <c r="AA28" s="195"/>
      <c r="AB28" s="195"/>
      <c r="AC28" s="195"/>
      <c r="AD28" s="195"/>
      <c r="AE28" s="195"/>
      <c r="AK28" s="195" t="s">
        <v>36</v>
      </c>
      <c r="AL28" s="195"/>
      <c r="AM28" s="195"/>
      <c r="AN28" s="195"/>
      <c r="AO28" s="195"/>
      <c r="AR28" s="31"/>
      <c r="BE28" s="185"/>
    </row>
    <row r="29" spans="2:71" s="2" customFormat="1" ht="14.4" customHeight="1">
      <c r="B29" s="35"/>
      <c r="D29" s="26" t="s">
        <v>37</v>
      </c>
      <c r="F29" s="26" t="s">
        <v>38</v>
      </c>
      <c r="L29" s="198">
        <v>0.21</v>
      </c>
      <c r="M29" s="197"/>
      <c r="N29" s="197"/>
      <c r="O29" s="197"/>
      <c r="P29" s="197"/>
      <c r="W29" s="196">
        <f>ROUND(AZ94, 2)</f>
        <v>0</v>
      </c>
      <c r="X29" s="197"/>
      <c r="Y29" s="197"/>
      <c r="Z29" s="197"/>
      <c r="AA29" s="197"/>
      <c r="AB29" s="197"/>
      <c r="AC29" s="197"/>
      <c r="AD29" s="197"/>
      <c r="AE29" s="197"/>
      <c r="AK29" s="196">
        <f>ROUND(AV94, 2)</f>
        <v>0</v>
      </c>
      <c r="AL29" s="197"/>
      <c r="AM29" s="197"/>
      <c r="AN29" s="197"/>
      <c r="AO29" s="197"/>
      <c r="AR29" s="35"/>
      <c r="BE29" s="186"/>
    </row>
    <row r="30" spans="2:71" s="2" customFormat="1" ht="14.4" customHeight="1">
      <c r="B30" s="35"/>
      <c r="F30" s="26" t="s">
        <v>39</v>
      </c>
      <c r="L30" s="198">
        <v>0.15</v>
      </c>
      <c r="M30" s="197"/>
      <c r="N30" s="197"/>
      <c r="O30" s="197"/>
      <c r="P30" s="197"/>
      <c r="W30" s="196">
        <f>ROUND(BA94, 2)</f>
        <v>0</v>
      </c>
      <c r="X30" s="197"/>
      <c r="Y30" s="197"/>
      <c r="Z30" s="197"/>
      <c r="AA30" s="197"/>
      <c r="AB30" s="197"/>
      <c r="AC30" s="197"/>
      <c r="AD30" s="197"/>
      <c r="AE30" s="197"/>
      <c r="AK30" s="196">
        <f>ROUND(AW94, 2)</f>
        <v>0</v>
      </c>
      <c r="AL30" s="197"/>
      <c r="AM30" s="197"/>
      <c r="AN30" s="197"/>
      <c r="AO30" s="197"/>
      <c r="AR30" s="35"/>
      <c r="BE30" s="186"/>
    </row>
    <row r="31" spans="2:71" s="2" customFormat="1" ht="14.4" hidden="1" customHeight="1">
      <c r="B31" s="35"/>
      <c r="F31" s="26" t="s">
        <v>40</v>
      </c>
      <c r="L31" s="198">
        <v>0.21</v>
      </c>
      <c r="M31" s="197"/>
      <c r="N31" s="197"/>
      <c r="O31" s="197"/>
      <c r="P31" s="197"/>
      <c r="W31" s="196">
        <f>ROUND(BB94, 2)</f>
        <v>0</v>
      </c>
      <c r="X31" s="197"/>
      <c r="Y31" s="197"/>
      <c r="Z31" s="197"/>
      <c r="AA31" s="197"/>
      <c r="AB31" s="197"/>
      <c r="AC31" s="197"/>
      <c r="AD31" s="197"/>
      <c r="AE31" s="197"/>
      <c r="AK31" s="196">
        <v>0</v>
      </c>
      <c r="AL31" s="197"/>
      <c r="AM31" s="197"/>
      <c r="AN31" s="197"/>
      <c r="AO31" s="197"/>
      <c r="AR31" s="35"/>
      <c r="BE31" s="186"/>
    </row>
    <row r="32" spans="2:71" s="2" customFormat="1" ht="14.4" hidden="1" customHeight="1">
      <c r="B32" s="35"/>
      <c r="F32" s="26" t="s">
        <v>41</v>
      </c>
      <c r="L32" s="198">
        <v>0.15</v>
      </c>
      <c r="M32" s="197"/>
      <c r="N32" s="197"/>
      <c r="O32" s="197"/>
      <c r="P32" s="197"/>
      <c r="W32" s="196">
        <f>ROUND(BC94, 2)</f>
        <v>0</v>
      </c>
      <c r="X32" s="197"/>
      <c r="Y32" s="197"/>
      <c r="Z32" s="197"/>
      <c r="AA32" s="197"/>
      <c r="AB32" s="197"/>
      <c r="AC32" s="197"/>
      <c r="AD32" s="197"/>
      <c r="AE32" s="197"/>
      <c r="AK32" s="196">
        <v>0</v>
      </c>
      <c r="AL32" s="197"/>
      <c r="AM32" s="197"/>
      <c r="AN32" s="197"/>
      <c r="AO32" s="197"/>
      <c r="AR32" s="35"/>
      <c r="BE32" s="186"/>
    </row>
    <row r="33" spans="2:57" s="2" customFormat="1" ht="14.4" hidden="1" customHeight="1">
      <c r="B33" s="35"/>
      <c r="F33" s="26" t="s">
        <v>42</v>
      </c>
      <c r="L33" s="198">
        <v>0</v>
      </c>
      <c r="M33" s="197"/>
      <c r="N33" s="197"/>
      <c r="O33" s="197"/>
      <c r="P33" s="197"/>
      <c r="W33" s="196">
        <f>ROUND(BD94, 2)</f>
        <v>0</v>
      </c>
      <c r="X33" s="197"/>
      <c r="Y33" s="197"/>
      <c r="Z33" s="197"/>
      <c r="AA33" s="197"/>
      <c r="AB33" s="197"/>
      <c r="AC33" s="197"/>
      <c r="AD33" s="197"/>
      <c r="AE33" s="197"/>
      <c r="AK33" s="196">
        <v>0</v>
      </c>
      <c r="AL33" s="197"/>
      <c r="AM33" s="197"/>
      <c r="AN33" s="197"/>
      <c r="AO33" s="197"/>
      <c r="AR33" s="35"/>
      <c r="BE33" s="186"/>
    </row>
    <row r="34" spans="2:57" s="1" customFormat="1" ht="7" customHeight="1">
      <c r="B34" s="31"/>
      <c r="AR34" s="31"/>
      <c r="BE34" s="185"/>
    </row>
    <row r="35" spans="2:57" s="1" customFormat="1" ht="25.9" customHeight="1">
      <c r="B35" s="31"/>
      <c r="C35" s="36"/>
      <c r="D35" s="37" t="s">
        <v>43</v>
      </c>
      <c r="E35" s="38"/>
      <c r="F35" s="38"/>
      <c r="G35" s="38"/>
      <c r="H35" s="38"/>
      <c r="I35" s="38"/>
      <c r="J35" s="38"/>
      <c r="K35" s="38"/>
      <c r="L35" s="38"/>
      <c r="M35" s="38"/>
      <c r="N35" s="38"/>
      <c r="O35" s="38"/>
      <c r="P35" s="38"/>
      <c r="Q35" s="38"/>
      <c r="R35" s="38"/>
      <c r="S35" s="38"/>
      <c r="T35" s="39" t="s">
        <v>44</v>
      </c>
      <c r="U35" s="38"/>
      <c r="V35" s="38"/>
      <c r="W35" s="38"/>
      <c r="X35" s="199" t="s">
        <v>45</v>
      </c>
      <c r="Y35" s="200"/>
      <c r="Z35" s="200"/>
      <c r="AA35" s="200"/>
      <c r="AB35" s="200"/>
      <c r="AC35" s="38"/>
      <c r="AD35" s="38"/>
      <c r="AE35" s="38"/>
      <c r="AF35" s="38"/>
      <c r="AG35" s="38"/>
      <c r="AH35" s="38"/>
      <c r="AI35" s="38"/>
      <c r="AJ35" s="38"/>
      <c r="AK35" s="201">
        <f>SUM(AK26:AK33)</f>
        <v>0</v>
      </c>
      <c r="AL35" s="200"/>
      <c r="AM35" s="200"/>
      <c r="AN35" s="200"/>
      <c r="AO35" s="202"/>
      <c r="AP35" s="36"/>
      <c r="AQ35" s="36"/>
      <c r="AR35" s="31"/>
    </row>
    <row r="36" spans="2:57" s="1" customFormat="1" ht="7"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46</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47</v>
      </c>
      <c r="AI49" s="41"/>
      <c r="AJ49" s="41"/>
      <c r="AK49" s="41"/>
      <c r="AL49" s="41"/>
      <c r="AM49" s="41"/>
      <c r="AN49" s="41"/>
      <c r="AO49" s="41"/>
      <c r="AR49" s="31"/>
    </row>
    <row r="50" spans="2:44" ht="10">
      <c r="B50" s="19"/>
      <c r="AR50" s="19"/>
    </row>
    <row r="51" spans="2:44" ht="10">
      <c r="B51" s="19"/>
      <c r="AR51" s="19"/>
    </row>
    <row r="52" spans="2:44" ht="10">
      <c r="B52" s="19"/>
      <c r="AR52" s="19"/>
    </row>
    <row r="53" spans="2:44" ht="10">
      <c r="B53" s="19"/>
      <c r="AR53" s="19"/>
    </row>
    <row r="54" spans="2:44" ht="10">
      <c r="B54" s="19"/>
      <c r="AR54" s="19"/>
    </row>
    <row r="55" spans="2:44" ht="10">
      <c r="B55" s="19"/>
      <c r="AR55" s="19"/>
    </row>
    <row r="56" spans="2:44" ht="10">
      <c r="B56" s="19"/>
      <c r="AR56" s="19"/>
    </row>
    <row r="57" spans="2:44" ht="10">
      <c r="B57" s="19"/>
      <c r="AR57" s="19"/>
    </row>
    <row r="58" spans="2:44" ht="10">
      <c r="B58" s="19"/>
      <c r="AR58" s="19"/>
    </row>
    <row r="59" spans="2:44" ht="10">
      <c r="B59" s="19"/>
      <c r="AR59" s="19"/>
    </row>
    <row r="60" spans="2:44" s="1" customFormat="1" ht="12.5">
      <c r="B60" s="31"/>
      <c r="D60" s="42" t="s">
        <v>48</v>
      </c>
      <c r="E60" s="33"/>
      <c r="F60" s="33"/>
      <c r="G60" s="33"/>
      <c r="H60" s="33"/>
      <c r="I60" s="33"/>
      <c r="J60" s="33"/>
      <c r="K60" s="33"/>
      <c r="L60" s="33"/>
      <c r="M60" s="33"/>
      <c r="N60" s="33"/>
      <c r="O60" s="33"/>
      <c r="P60" s="33"/>
      <c r="Q60" s="33"/>
      <c r="R60" s="33"/>
      <c r="S60" s="33"/>
      <c r="T60" s="33"/>
      <c r="U60" s="33"/>
      <c r="V60" s="42" t="s">
        <v>49</v>
      </c>
      <c r="W60" s="33"/>
      <c r="X60" s="33"/>
      <c r="Y60" s="33"/>
      <c r="Z60" s="33"/>
      <c r="AA60" s="33"/>
      <c r="AB60" s="33"/>
      <c r="AC60" s="33"/>
      <c r="AD60" s="33"/>
      <c r="AE60" s="33"/>
      <c r="AF60" s="33"/>
      <c r="AG60" s="33"/>
      <c r="AH60" s="42" t="s">
        <v>48</v>
      </c>
      <c r="AI60" s="33"/>
      <c r="AJ60" s="33"/>
      <c r="AK60" s="33"/>
      <c r="AL60" s="33"/>
      <c r="AM60" s="42" t="s">
        <v>49</v>
      </c>
      <c r="AN60" s="33"/>
      <c r="AO60" s="33"/>
      <c r="AR60" s="31"/>
    </row>
    <row r="61" spans="2:44" ht="10">
      <c r="B61" s="19"/>
      <c r="AR61" s="19"/>
    </row>
    <row r="62" spans="2:44" ht="10">
      <c r="B62" s="19"/>
      <c r="AR62" s="19"/>
    </row>
    <row r="63" spans="2:44" ht="10">
      <c r="B63" s="19"/>
      <c r="AR63" s="19"/>
    </row>
    <row r="64" spans="2:44" s="1" customFormat="1" ht="13">
      <c r="B64" s="31"/>
      <c r="D64" s="40" t="s">
        <v>50</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51</v>
      </c>
      <c r="AI64" s="41"/>
      <c r="AJ64" s="41"/>
      <c r="AK64" s="41"/>
      <c r="AL64" s="41"/>
      <c r="AM64" s="41"/>
      <c r="AN64" s="41"/>
      <c r="AO64" s="41"/>
      <c r="AR64" s="31"/>
    </row>
    <row r="65" spans="2:44" ht="10">
      <c r="B65" s="19"/>
      <c r="AR65" s="19"/>
    </row>
    <row r="66" spans="2:44" ht="10">
      <c r="B66" s="19"/>
      <c r="AR66" s="19"/>
    </row>
    <row r="67" spans="2:44" ht="10">
      <c r="B67" s="19"/>
      <c r="AR67" s="19"/>
    </row>
    <row r="68" spans="2:44" ht="10">
      <c r="B68" s="19"/>
      <c r="AR68" s="19"/>
    </row>
    <row r="69" spans="2:44" ht="10">
      <c r="B69" s="19"/>
      <c r="AR69" s="19"/>
    </row>
    <row r="70" spans="2:44" ht="10">
      <c r="B70" s="19"/>
      <c r="AR70" s="19"/>
    </row>
    <row r="71" spans="2:44" ht="10">
      <c r="B71" s="19"/>
      <c r="AR71" s="19"/>
    </row>
    <row r="72" spans="2:44" ht="10">
      <c r="B72" s="19"/>
      <c r="AR72" s="19"/>
    </row>
    <row r="73" spans="2:44" ht="10">
      <c r="B73" s="19"/>
      <c r="AR73" s="19"/>
    </row>
    <row r="74" spans="2:44" ht="10">
      <c r="B74" s="19"/>
      <c r="AR74" s="19"/>
    </row>
    <row r="75" spans="2:44" s="1" customFormat="1" ht="12.5">
      <c r="B75" s="31"/>
      <c r="D75" s="42" t="s">
        <v>48</v>
      </c>
      <c r="E75" s="33"/>
      <c r="F75" s="33"/>
      <c r="G75" s="33"/>
      <c r="H75" s="33"/>
      <c r="I75" s="33"/>
      <c r="J75" s="33"/>
      <c r="K75" s="33"/>
      <c r="L75" s="33"/>
      <c r="M75" s="33"/>
      <c r="N75" s="33"/>
      <c r="O75" s="33"/>
      <c r="P75" s="33"/>
      <c r="Q75" s="33"/>
      <c r="R75" s="33"/>
      <c r="S75" s="33"/>
      <c r="T75" s="33"/>
      <c r="U75" s="33"/>
      <c r="V75" s="42" t="s">
        <v>49</v>
      </c>
      <c r="W75" s="33"/>
      <c r="X75" s="33"/>
      <c r="Y75" s="33"/>
      <c r="Z75" s="33"/>
      <c r="AA75" s="33"/>
      <c r="AB75" s="33"/>
      <c r="AC75" s="33"/>
      <c r="AD75" s="33"/>
      <c r="AE75" s="33"/>
      <c r="AF75" s="33"/>
      <c r="AG75" s="33"/>
      <c r="AH75" s="42" t="s">
        <v>48</v>
      </c>
      <c r="AI75" s="33"/>
      <c r="AJ75" s="33"/>
      <c r="AK75" s="33"/>
      <c r="AL75" s="33"/>
      <c r="AM75" s="42" t="s">
        <v>49</v>
      </c>
      <c r="AN75" s="33"/>
      <c r="AO75" s="33"/>
      <c r="AR75" s="31"/>
    </row>
    <row r="76" spans="2:44" s="1" customFormat="1" ht="10">
      <c r="B76" s="31"/>
      <c r="AR76" s="31"/>
    </row>
    <row r="77" spans="2:44" s="1" customFormat="1" ht="7"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7"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5" customHeight="1">
      <c r="B82" s="31"/>
      <c r="C82" s="20" t="s">
        <v>52</v>
      </c>
      <c r="AR82" s="31"/>
    </row>
    <row r="83" spans="1:91" s="1" customFormat="1" ht="7" customHeight="1">
      <c r="B83" s="31"/>
      <c r="AR83" s="31"/>
    </row>
    <row r="84" spans="1:91" s="3" customFormat="1" ht="12" customHeight="1">
      <c r="B84" s="47"/>
      <c r="C84" s="26" t="s">
        <v>13</v>
      </c>
      <c r="L84" s="3" t="str">
        <f>K5</f>
        <v>1</v>
      </c>
      <c r="AR84" s="47"/>
    </row>
    <row r="85" spans="1:91" s="4" customFormat="1" ht="37" customHeight="1">
      <c r="B85" s="48"/>
      <c r="C85" s="49" t="s">
        <v>16</v>
      </c>
      <c r="L85" s="203" t="str">
        <f>K6</f>
        <v>Modernizace učeben v budově ZŠ Nejdek</v>
      </c>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R85" s="48"/>
    </row>
    <row r="86" spans="1:91" s="1" customFormat="1" ht="7" customHeight="1">
      <c r="B86" s="31"/>
      <c r="AR86" s="31"/>
    </row>
    <row r="87" spans="1:91" s="1" customFormat="1" ht="12" customHeight="1">
      <c r="B87" s="31"/>
      <c r="C87" s="26" t="s">
        <v>20</v>
      </c>
      <c r="L87" s="50" t="str">
        <f>IF(K8="","",K8)</f>
        <v xml:space="preserve"> </v>
      </c>
      <c r="AI87" s="26" t="s">
        <v>22</v>
      </c>
      <c r="AM87" s="205" t="str">
        <f>IF(AN8= "","",AN8)</f>
        <v>21. 3. 2022</v>
      </c>
      <c r="AN87" s="205"/>
      <c r="AR87" s="31"/>
    </row>
    <row r="88" spans="1:91" s="1" customFormat="1" ht="7" customHeight="1">
      <c r="B88" s="31"/>
      <c r="AR88" s="31"/>
    </row>
    <row r="89" spans="1:91" s="1" customFormat="1" ht="15.15" customHeight="1">
      <c r="B89" s="31"/>
      <c r="C89" s="26" t="s">
        <v>24</v>
      </c>
      <c r="L89" s="3" t="str">
        <f>IF(E11= "","",E11)</f>
        <v xml:space="preserve"> </v>
      </c>
      <c r="AI89" s="26" t="s">
        <v>29</v>
      </c>
      <c r="AM89" s="206" t="str">
        <f>IF(E17="","",E17)</f>
        <v xml:space="preserve"> </v>
      </c>
      <c r="AN89" s="207"/>
      <c r="AO89" s="207"/>
      <c r="AP89" s="207"/>
      <c r="AR89" s="31"/>
      <c r="AS89" s="208" t="s">
        <v>53</v>
      </c>
      <c r="AT89" s="209"/>
      <c r="AU89" s="52"/>
      <c r="AV89" s="52"/>
      <c r="AW89" s="52"/>
      <c r="AX89" s="52"/>
      <c r="AY89" s="52"/>
      <c r="AZ89" s="52"/>
      <c r="BA89" s="52"/>
      <c r="BB89" s="52"/>
      <c r="BC89" s="52"/>
      <c r="BD89" s="53"/>
    </row>
    <row r="90" spans="1:91" s="1" customFormat="1" ht="15.15" customHeight="1">
      <c r="B90" s="31"/>
      <c r="C90" s="26" t="s">
        <v>27</v>
      </c>
      <c r="L90" s="3" t="str">
        <f>IF(E14= "Vyplň údaj","",E14)</f>
        <v/>
      </c>
      <c r="AI90" s="26" t="s">
        <v>31</v>
      </c>
      <c r="AM90" s="206" t="str">
        <f>IF(E20="","",E20)</f>
        <v xml:space="preserve"> </v>
      </c>
      <c r="AN90" s="207"/>
      <c r="AO90" s="207"/>
      <c r="AP90" s="207"/>
      <c r="AR90" s="31"/>
      <c r="AS90" s="210"/>
      <c r="AT90" s="211"/>
      <c r="BD90" s="55"/>
    </row>
    <row r="91" spans="1:91" s="1" customFormat="1" ht="10.75" customHeight="1">
      <c r="B91" s="31"/>
      <c r="AR91" s="31"/>
      <c r="AS91" s="210"/>
      <c r="AT91" s="211"/>
      <c r="BD91" s="55"/>
    </row>
    <row r="92" spans="1:91" s="1" customFormat="1" ht="29.25" customHeight="1">
      <c r="B92" s="31"/>
      <c r="C92" s="212" t="s">
        <v>54</v>
      </c>
      <c r="D92" s="213"/>
      <c r="E92" s="213"/>
      <c r="F92" s="213"/>
      <c r="G92" s="213"/>
      <c r="H92" s="56"/>
      <c r="I92" s="214" t="s">
        <v>55</v>
      </c>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5" t="s">
        <v>56</v>
      </c>
      <c r="AH92" s="213"/>
      <c r="AI92" s="213"/>
      <c r="AJ92" s="213"/>
      <c r="AK92" s="213"/>
      <c r="AL92" s="213"/>
      <c r="AM92" s="213"/>
      <c r="AN92" s="214" t="s">
        <v>57</v>
      </c>
      <c r="AO92" s="213"/>
      <c r="AP92" s="216"/>
      <c r="AQ92" s="57" t="s">
        <v>58</v>
      </c>
      <c r="AR92" s="31"/>
      <c r="AS92" s="58" t="s">
        <v>59</v>
      </c>
      <c r="AT92" s="59" t="s">
        <v>60</v>
      </c>
      <c r="AU92" s="59" t="s">
        <v>61</v>
      </c>
      <c r="AV92" s="59" t="s">
        <v>62</v>
      </c>
      <c r="AW92" s="59" t="s">
        <v>63</v>
      </c>
      <c r="AX92" s="59" t="s">
        <v>64</v>
      </c>
      <c r="AY92" s="59" t="s">
        <v>65</v>
      </c>
      <c r="AZ92" s="59" t="s">
        <v>66</v>
      </c>
      <c r="BA92" s="59" t="s">
        <v>67</v>
      </c>
      <c r="BB92" s="59" t="s">
        <v>68</v>
      </c>
      <c r="BC92" s="59" t="s">
        <v>69</v>
      </c>
      <c r="BD92" s="60" t="s">
        <v>70</v>
      </c>
    </row>
    <row r="93" spans="1:91" s="1" customFormat="1" ht="10.75" customHeight="1">
      <c r="B93" s="31"/>
      <c r="AR93" s="31"/>
      <c r="AS93" s="61"/>
      <c r="AT93" s="52"/>
      <c r="AU93" s="52"/>
      <c r="AV93" s="52"/>
      <c r="AW93" s="52"/>
      <c r="AX93" s="52"/>
      <c r="AY93" s="52"/>
      <c r="AZ93" s="52"/>
      <c r="BA93" s="52"/>
      <c r="BB93" s="52"/>
      <c r="BC93" s="52"/>
      <c r="BD93" s="53"/>
    </row>
    <row r="94" spans="1:91" s="5" customFormat="1" ht="32.4" customHeight="1">
      <c r="B94" s="62"/>
      <c r="C94" s="63" t="s">
        <v>71</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0">
        <f>ROUND(SUM(AG95:AG96),2)</f>
        <v>0</v>
      </c>
      <c r="AH94" s="220"/>
      <c r="AI94" s="220"/>
      <c r="AJ94" s="220"/>
      <c r="AK94" s="220"/>
      <c r="AL94" s="220"/>
      <c r="AM94" s="220"/>
      <c r="AN94" s="221">
        <f>SUM(AG94,AT94)</f>
        <v>0</v>
      </c>
      <c r="AO94" s="221"/>
      <c r="AP94" s="221"/>
      <c r="AQ94" s="66" t="s">
        <v>1</v>
      </c>
      <c r="AR94" s="62"/>
      <c r="AS94" s="67">
        <f>ROUND(SUM(AS95:AS96),2)</f>
        <v>0</v>
      </c>
      <c r="AT94" s="68">
        <f>ROUND(SUM(AV94:AW94),2)</f>
        <v>0</v>
      </c>
      <c r="AU94" s="69">
        <f>ROUND(SUM(AU95:AU96),5)</f>
        <v>0</v>
      </c>
      <c r="AV94" s="68">
        <f>ROUND(AZ94*L29,2)</f>
        <v>0</v>
      </c>
      <c r="AW94" s="68">
        <f>ROUND(BA94*L30,2)</f>
        <v>0</v>
      </c>
      <c r="AX94" s="68">
        <f>ROUND(BB94*L29,2)</f>
        <v>0</v>
      </c>
      <c r="AY94" s="68">
        <f>ROUND(BC94*L30,2)</f>
        <v>0</v>
      </c>
      <c r="AZ94" s="68">
        <f>ROUND(SUM(AZ95:AZ96),2)</f>
        <v>0</v>
      </c>
      <c r="BA94" s="68">
        <f>ROUND(SUM(BA95:BA96),2)</f>
        <v>0</v>
      </c>
      <c r="BB94" s="68">
        <f>ROUND(SUM(BB95:BB96),2)</f>
        <v>0</v>
      </c>
      <c r="BC94" s="68">
        <f>ROUND(SUM(BC95:BC96),2)</f>
        <v>0</v>
      </c>
      <c r="BD94" s="70">
        <f>ROUND(SUM(BD95:BD96),2)</f>
        <v>0</v>
      </c>
      <c r="BS94" s="71" t="s">
        <v>72</v>
      </c>
      <c r="BT94" s="71" t="s">
        <v>73</v>
      </c>
      <c r="BU94" s="72" t="s">
        <v>74</v>
      </c>
      <c r="BV94" s="71" t="s">
        <v>75</v>
      </c>
      <c r="BW94" s="71" t="s">
        <v>5</v>
      </c>
      <c r="BX94" s="71" t="s">
        <v>76</v>
      </c>
      <c r="CL94" s="71" t="s">
        <v>1</v>
      </c>
    </row>
    <row r="95" spans="1:91" s="6" customFormat="1" ht="16.5" customHeight="1">
      <c r="A95" s="73" t="s">
        <v>77</v>
      </c>
      <c r="B95" s="74"/>
      <c r="C95" s="75"/>
      <c r="D95" s="219" t="s">
        <v>78</v>
      </c>
      <c r="E95" s="219"/>
      <c r="F95" s="219"/>
      <c r="G95" s="219"/>
      <c r="H95" s="219"/>
      <c r="I95" s="76"/>
      <c r="J95" s="219" t="s">
        <v>79</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7">
        <f>'S - Stavba'!J30</f>
        <v>0</v>
      </c>
      <c r="AH95" s="218"/>
      <c r="AI95" s="218"/>
      <c r="AJ95" s="218"/>
      <c r="AK95" s="218"/>
      <c r="AL95" s="218"/>
      <c r="AM95" s="218"/>
      <c r="AN95" s="217">
        <f>SUM(AG95,AT95)</f>
        <v>0</v>
      </c>
      <c r="AO95" s="218"/>
      <c r="AP95" s="218"/>
      <c r="AQ95" s="77" t="s">
        <v>80</v>
      </c>
      <c r="AR95" s="74"/>
      <c r="AS95" s="78">
        <v>0</v>
      </c>
      <c r="AT95" s="79">
        <f>ROUND(SUM(AV95:AW95),2)</f>
        <v>0</v>
      </c>
      <c r="AU95" s="80">
        <f>'S - Stavba'!P203</f>
        <v>0</v>
      </c>
      <c r="AV95" s="79">
        <f>'S - Stavba'!J33</f>
        <v>0</v>
      </c>
      <c r="AW95" s="79">
        <f>'S - Stavba'!J34</f>
        <v>0</v>
      </c>
      <c r="AX95" s="79">
        <f>'S - Stavba'!J35</f>
        <v>0</v>
      </c>
      <c r="AY95" s="79">
        <f>'S - Stavba'!J36</f>
        <v>0</v>
      </c>
      <c r="AZ95" s="79">
        <f>'S - Stavba'!F33</f>
        <v>0</v>
      </c>
      <c r="BA95" s="79">
        <f>'S - Stavba'!F34</f>
        <v>0</v>
      </c>
      <c r="BB95" s="79">
        <f>'S - Stavba'!F35</f>
        <v>0</v>
      </c>
      <c r="BC95" s="79">
        <f>'S - Stavba'!F36</f>
        <v>0</v>
      </c>
      <c r="BD95" s="81">
        <f>'S - Stavba'!F37</f>
        <v>0</v>
      </c>
      <c r="BT95" s="82" t="s">
        <v>14</v>
      </c>
      <c r="BV95" s="82" t="s">
        <v>75</v>
      </c>
      <c r="BW95" s="82" t="s">
        <v>81</v>
      </c>
      <c r="BX95" s="82" t="s">
        <v>5</v>
      </c>
      <c r="CL95" s="82" t="s">
        <v>1</v>
      </c>
      <c r="CM95" s="82" t="s">
        <v>82</v>
      </c>
    </row>
    <row r="96" spans="1:91" s="6" customFormat="1" ht="16.5" customHeight="1">
      <c r="A96" s="73" t="s">
        <v>77</v>
      </c>
      <c r="B96" s="74"/>
      <c r="C96" s="75"/>
      <c r="D96" s="219" t="s">
        <v>82</v>
      </c>
      <c r="E96" s="219"/>
      <c r="F96" s="219"/>
      <c r="G96" s="219"/>
      <c r="H96" s="219"/>
      <c r="I96" s="76"/>
      <c r="J96" s="219" t="s">
        <v>83</v>
      </c>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7">
        <f>'2 - Elektro'!J30</f>
        <v>0</v>
      </c>
      <c r="AH96" s="218"/>
      <c r="AI96" s="218"/>
      <c r="AJ96" s="218"/>
      <c r="AK96" s="218"/>
      <c r="AL96" s="218"/>
      <c r="AM96" s="218"/>
      <c r="AN96" s="217">
        <f>SUM(AG96,AT96)</f>
        <v>0</v>
      </c>
      <c r="AO96" s="218"/>
      <c r="AP96" s="218"/>
      <c r="AQ96" s="77" t="s">
        <v>80</v>
      </c>
      <c r="AR96" s="74"/>
      <c r="AS96" s="83">
        <v>0</v>
      </c>
      <c r="AT96" s="84">
        <f>ROUND(SUM(AV96:AW96),2)</f>
        <v>0</v>
      </c>
      <c r="AU96" s="85">
        <f>'2 - Elektro'!P157</f>
        <v>0</v>
      </c>
      <c r="AV96" s="84">
        <f>'2 - Elektro'!J33</f>
        <v>0</v>
      </c>
      <c r="AW96" s="84">
        <f>'2 - Elektro'!J34</f>
        <v>0</v>
      </c>
      <c r="AX96" s="84">
        <f>'2 - Elektro'!J35</f>
        <v>0</v>
      </c>
      <c r="AY96" s="84">
        <f>'2 - Elektro'!J36</f>
        <v>0</v>
      </c>
      <c r="AZ96" s="84">
        <f>'2 - Elektro'!F33</f>
        <v>0</v>
      </c>
      <c r="BA96" s="84">
        <f>'2 - Elektro'!F34</f>
        <v>0</v>
      </c>
      <c r="BB96" s="84">
        <f>'2 - Elektro'!F35</f>
        <v>0</v>
      </c>
      <c r="BC96" s="84">
        <f>'2 - Elektro'!F36</f>
        <v>0</v>
      </c>
      <c r="BD96" s="86">
        <f>'2 - Elektro'!F37</f>
        <v>0</v>
      </c>
      <c r="BT96" s="82" t="s">
        <v>14</v>
      </c>
      <c r="BV96" s="82" t="s">
        <v>75</v>
      </c>
      <c r="BW96" s="82" t="s">
        <v>84</v>
      </c>
      <c r="BX96" s="82" t="s">
        <v>5</v>
      </c>
      <c r="CL96" s="82" t="s">
        <v>1</v>
      </c>
      <c r="CM96" s="82" t="s">
        <v>82</v>
      </c>
    </row>
    <row r="97" spans="2:44" s="1" customFormat="1" ht="30" customHeight="1">
      <c r="B97" s="31"/>
      <c r="AR97" s="31"/>
    </row>
    <row r="98" spans="2:44" s="1" customFormat="1" ht="7" customHeight="1">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sheetProtection algorithmName="SHA-512" hashValue="O28GG4OPDpra8Ss2lX1iVd0RdNPehoDxF2zIQsCDA7s0PRvLnzdNXNVS0s2ckMioljTUuCMJMxSr7DyQJSF7mA==" saltValue="wW6AbpOfZ70TFrRj9T9JOc/AOqLMBsVSSZrnEEBbkpmuH4NHudnqgGoPxPCUXepWZza/7/MmXWGVAWw+62FBZw=="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 - Stavba'!C2" display="/" xr:uid="{00000000-0004-0000-0000-000000000000}"/>
    <hyperlink ref="A96" location="'2 - Elektro'!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91"/>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88"/>
      <c r="M2" s="188"/>
      <c r="N2" s="188"/>
      <c r="O2" s="188"/>
      <c r="P2" s="188"/>
      <c r="Q2" s="188"/>
      <c r="R2" s="188"/>
      <c r="S2" s="188"/>
      <c r="T2" s="188"/>
      <c r="U2" s="188"/>
      <c r="V2" s="188"/>
      <c r="AT2" s="16" t="s">
        <v>81</v>
      </c>
    </row>
    <row r="3" spans="2:46" ht="7" customHeight="1">
      <c r="B3" s="17"/>
      <c r="C3" s="18"/>
      <c r="D3" s="18"/>
      <c r="E3" s="18"/>
      <c r="F3" s="18"/>
      <c r="G3" s="18"/>
      <c r="H3" s="18"/>
      <c r="I3" s="18"/>
      <c r="J3" s="18"/>
      <c r="K3" s="18"/>
      <c r="L3" s="19"/>
      <c r="AT3" s="16" t="s">
        <v>82</v>
      </c>
    </row>
    <row r="4" spans="2:46" ht="25" customHeight="1">
      <c r="B4" s="19"/>
      <c r="D4" s="20" t="s">
        <v>85</v>
      </c>
      <c r="L4" s="19"/>
      <c r="M4" s="87" t="s">
        <v>10</v>
      </c>
      <c r="AT4" s="16" t="s">
        <v>4</v>
      </c>
    </row>
    <row r="5" spans="2:46" ht="7" customHeight="1">
      <c r="B5" s="19"/>
      <c r="L5" s="19"/>
    </row>
    <row r="6" spans="2:46" ht="12" customHeight="1">
      <c r="B6" s="19"/>
      <c r="D6" s="26" t="s">
        <v>16</v>
      </c>
      <c r="L6" s="19"/>
    </row>
    <row r="7" spans="2:46" ht="16.5" customHeight="1">
      <c r="B7" s="19"/>
      <c r="E7" s="222" t="str">
        <f>'Rekapitulace stavby'!K6</f>
        <v>Modernizace učeben v budově ZŠ Nejdek</v>
      </c>
      <c r="F7" s="223"/>
      <c r="G7" s="223"/>
      <c r="H7" s="223"/>
      <c r="L7" s="19"/>
    </row>
    <row r="8" spans="2:46" s="1" customFormat="1" ht="12" customHeight="1">
      <c r="B8" s="31"/>
      <c r="D8" s="26" t="s">
        <v>86</v>
      </c>
      <c r="L8" s="31"/>
    </row>
    <row r="9" spans="2:46" s="1" customFormat="1" ht="16.5" customHeight="1">
      <c r="B9" s="31"/>
      <c r="E9" s="203" t="s">
        <v>87</v>
      </c>
      <c r="F9" s="224"/>
      <c r="G9" s="224"/>
      <c r="H9" s="224"/>
      <c r="L9" s="31"/>
    </row>
    <row r="10" spans="2:46" s="1" customFormat="1" ht="10">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21. 3. 2022</v>
      </c>
      <c r="L12" s="31"/>
    </row>
    <row r="13" spans="2:46" s="1" customFormat="1" ht="10.75"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26</v>
      </c>
      <c r="J15" s="24" t="str">
        <f>IF('Rekapitulace stavby'!AN11="","",'Rekapitulace stavby'!AN11)</f>
        <v/>
      </c>
      <c r="L15" s="31"/>
    </row>
    <row r="16" spans="2:46" s="1" customFormat="1" ht="7" customHeight="1">
      <c r="B16" s="31"/>
      <c r="L16" s="31"/>
    </row>
    <row r="17" spans="2:12" s="1" customFormat="1" ht="12" customHeight="1">
      <c r="B17" s="31"/>
      <c r="D17" s="26" t="s">
        <v>27</v>
      </c>
      <c r="I17" s="26" t="s">
        <v>25</v>
      </c>
      <c r="J17" s="27" t="str">
        <f>'Rekapitulace stavby'!AN13</f>
        <v>Vyplň údaj</v>
      </c>
      <c r="L17" s="31"/>
    </row>
    <row r="18" spans="2:12" s="1" customFormat="1" ht="18" customHeight="1">
      <c r="B18" s="31"/>
      <c r="E18" s="225" t="str">
        <f>'Rekapitulace stavby'!E14</f>
        <v>Vyplň údaj</v>
      </c>
      <c r="F18" s="187"/>
      <c r="G18" s="187"/>
      <c r="H18" s="187"/>
      <c r="I18" s="26" t="s">
        <v>26</v>
      </c>
      <c r="J18" s="27" t="str">
        <f>'Rekapitulace stavby'!AN14</f>
        <v>Vyplň údaj</v>
      </c>
      <c r="L18" s="31"/>
    </row>
    <row r="19" spans="2:12" s="1" customFormat="1" ht="7" customHeight="1">
      <c r="B19" s="31"/>
      <c r="L19" s="31"/>
    </row>
    <row r="20" spans="2:12" s="1" customFormat="1" ht="12" customHeight="1">
      <c r="B20" s="31"/>
      <c r="D20" s="26" t="s">
        <v>29</v>
      </c>
      <c r="I20" s="26" t="s">
        <v>25</v>
      </c>
      <c r="J20" s="24" t="str">
        <f>IF('Rekapitulace stavby'!AN16="","",'Rekapitulace stavby'!AN16)</f>
        <v/>
      </c>
      <c r="L20" s="31"/>
    </row>
    <row r="21" spans="2:12" s="1" customFormat="1" ht="18" customHeight="1">
      <c r="B21" s="31"/>
      <c r="E21" s="24" t="str">
        <f>IF('Rekapitulace stavby'!E17="","",'Rekapitulace stavby'!E17)</f>
        <v xml:space="preserve"> </v>
      </c>
      <c r="I21" s="26" t="s">
        <v>26</v>
      </c>
      <c r="J21" s="24" t="str">
        <f>IF('Rekapitulace stavby'!AN17="","",'Rekapitulace stavby'!AN17)</f>
        <v/>
      </c>
      <c r="L21" s="31"/>
    </row>
    <row r="22" spans="2:12" s="1" customFormat="1" ht="7" customHeight="1">
      <c r="B22" s="31"/>
      <c r="L22" s="31"/>
    </row>
    <row r="23" spans="2:12" s="1" customFormat="1" ht="12" customHeight="1">
      <c r="B23" s="31"/>
      <c r="D23" s="26" t="s">
        <v>31</v>
      </c>
      <c r="I23" s="26" t="s">
        <v>25</v>
      </c>
      <c r="J23" s="24" t="str">
        <f>IF('Rekapitulace stavby'!AN19="","",'Rekapitulace stavby'!AN19)</f>
        <v/>
      </c>
      <c r="L23" s="31"/>
    </row>
    <row r="24" spans="2:12" s="1" customFormat="1" ht="18" customHeight="1">
      <c r="B24" s="31"/>
      <c r="E24" s="24" t="str">
        <f>IF('Rekapitulace stavby'!E20="","",'Rekapitulace stavby'!E20)</f>
        <v xml:space="preserve"> </v>
      </c>
      <c r="I24" s="26" t="s">
        <v>26</v>
      </c>
      <c r="J24" s="24" t="str">
        <f>IF('Rekapitulace stavby'!AN20="","",'Rekapitulace stavby'!AN20)</f>
        <v/>
      </c>
      <c r="L24" s="31"/>
    </row>
    <row r="25" spans="2:12" s="1" customFormat="1" ht="7" customHeight="1">
      <c r="B25" s="31"/>
      <c r="L25" s="31"/>
    </row>
    <row r="26" spans="2:12" s="1" customFormat="1" ht="12" customHeight="1">
      <c r="B26" s="31"/>
      <c r="D26" s="26" t="s">
        <v>32</v>
      </c>
      <c r="L26" s="31"/>
    </row>
    <row r="27" spans="2:12" s="7" customFormat="1" ht="16.5" customHeight="1">
      <c r="B27" s="88"/>
      <c r="E27" s="192" t="s">
        <v>1</v>
      </c>
      <c r="F27" s="192"/>
      <c r="G27" s="192"/>
      <c r="H27" s="19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 customHeight="1">
      <c r="B30" s="31"/>
      <c r="D30" s="89" t="s">
        <v>33</v>
      </c>
      <c r="J30" s="65">
        <f>ROUND(J203, 2)</f>
        <v>0</v>
      </c>
      <c r="L30" s="31"/>
    </row>
    <row r="31" spans="2:12" s="1" customFormat="1" ht="7" customHeight="1">
      <c r="B31" s="31"/>
      <c r="D31" s="52"/>
      <c r="E31" s="52"/>
      <c r="F31" s="52"/>
      <c r="G31" s="52"/>
      <c r="H31" s="52"/>
      <c r="I31" s="52"/>
      <c r="J31" s="52"/>
      <c r="K31" s="52"/>
      <c r="L31" s="31"/>
    </row>
    <row r="32" spans="2:12" s="1" customFormat="1" ht="14.4" customHeight="1">
      <c r="B32" s="31"/>
      <c r="F32" s="34" t="s">
        <v>35</v>
      </c>
      <c r="I32" s="34" t="s">
        <v>34</v>
      </c>
      <c r="J32" s="34" t="s">
        <v>36</v>
      </c>
      <c r="L32" s="31"/>
    </row>
    <row r="33" spans="2:12" s="1" customFormat="1" ht="14.4" customHeight="1">
      <c r="B33" s="31"/>
      <c r="D33" s="54" t="s">
        <v>37</v>
      </c>
      <c r="E33" s="26" t="s">
        <v>38</v>
      </c>
      <c r="F33" s="90">
        <f>ROUND((SUM(BE203:BE1390)),  2)</f>
        <v>0</v>
      </c>
      <c r="I33" s="91">
        <v>0.21</v>
      </c>
      <c r="J33" s="90">
        <f>ROUND(((SUM(BE203:BE1390))*I33),  2)</f>
        <v>0</v>
      </c>
      <c r="L33" s="31"/>
    </row>
    <row r="34" spans="2:12" s="1" customFormat="1" ht="14.4" customHeight="1">
      <c r="B34" s="31"/>
      <c r="E34" s="26" t="s">
        <v>39</v>
      </c>
      <c r="F34" s="90">
        <f>ROUND((SUM(BF203:BF1390)),  2)</f>
        <v>0</v>
      </c>
      <c r="I34" s="91">
        <v>0.15</v>
      </c>
      <c r="J34" s="90">
        <f>ROUND(((SUM(BF203:BF1390))*I34),  2)</f>
        <v>0</v>
      </c>
      <c r="L34" s="31"/>
    </row>
    <row r="35" spans="2:12" s="1" customFormat="1" ht="14.4" hidden="1" customHeight="1">
      <c r="B35" s="31"/>
      <c r="E35" s="26" t="s">
        <v>40</v>
      </c>
      <c r="F35" s="90">
        <f>ROUND((SUM(BG203:BG1390)),  2)</f>
        <v>0</v>
      </c>
      <c r="I35" s="91">
        <v>0.21</v>
      </c>
      <c r="J35" s="90">
        <f>0</f>
        <v>0</v>
      </c>
      <c r="L35" s="31"/>
    </row>
    <row r="36" spans="2:12" s="1" customFormat="1" ht="14.4" hidden="1" customHeight="1">
      <c r="B36" s="31"/>
      <c r="E36" s="26" t="s">
        <v>41</v>
      </c>
      <c r="F36" s="90">
        <f>ROUND((SUM(BH203:BH1390)),  2)</f>
        <v>0</v>
      </c>
      <c r="I36" s="91">
        <v>0.15</v>
      </c>
      <c r="J36" s="90">
        <f>0</f>
        <v>0</v>
      </c>
      <c r="L36" s="31"/>
    </row>
    <row r="37" spans="2:12" s="1" customFormat="1" ht="14.4" hidden="1" customHeight="1">
      <c r="B37" s="31"/>
      <c r="E37" s="26" t="s">
        <v>42</v>
      </c>
      <c r="F37" s="90">
        <f>ROUND((SUM(BI203:BI1390)),  2)</f>
        <v>0</v>
      </c>
      <c r="I37" s="91">
        <v>0</v>
      </c>
      <c r="J37" s="90">
        <f>0</f>
        <v>0</v>
      </c>
      <c r="L37" s="31"/>
    </row>
    <row r="38" spans="2:12" s="1" customFormat="1" ht="7" customHeight="1">
      <c r="B38" s="31"/>
      <c r="L38" s="31"/>
    </row>
    <row r="39" spans="2:12" s="1" customFormat="1" ht="25.4" customHeight="1">
      <c r="B39" s="31"/>
      <c r="C39" s="92"/>
      <c r="D39" s="93" t="s">
        <v>43</v>
      </c>
      <c r="E39" s="56"/>
      <c r="F39" s="56"/>
      <c r="G39" s="94" t="s">
        <v>44</v>
      </c>
      <c r="H39" s="95" t="s">
        <v>45</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46</v>
      </c>
      <c r="E50" s="41"/>
      <c r="F50" s="41"/>
      <c r="G50" s="40" t="s">
        <v>47</v>
      </c>
      <c r="H50" s="41"/>
      <c r="I50" s="41"/>
      <c r="J50" s="41"/>
      <c r="K50" s="41"/>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2" t="s">
        <v>48</v>
      </c>
      <c r="E61" s="33"/>
      <c r="F61" s="98" t="s">
        <v>49</v>
      </c>
      <c r="G61" s="42" t="s">
        <v>48</v>
      </c>
      <c r="H61" s="33"/>
      <c r="I61" s="33"/>
      <c r="J61" s="99" t="s">
        <v>49</v>
      </c>
      <c r="K61" s="33"/>
      <c r="L61" s="31"/>
    </row>
    <row r="62" spans="2:12" ht="10">
      <c r="B62" s="19"/>
      <c r="L62" s="19"/>
    </row>
    <row r="63" spans="2:12" ht="10">
      <c r="B63" s="19"/>
      <c r="L63" s="19"/>
    </row>
    <row r="64" spans="2:12" ht="10">
      <c r="B64" s="19"/>
      <c r="L64" s="19"/>
    </row>
    <row r="65" spans="2:12" s="1" customFormat="1" ht="13">
      <c r="B65" s="31"/>
      <c r="D65" s="40" t="s">
        <v>50</v>
      </c>
      <c r="E65" s="41"/>
      <c r="F65" s="41"/>
      <c r="G65" s="40" t="s">
        <v>51</v>
      </c>
      <c r="H65" s="41"/>
      <c r="I65" s="41"/>
      <c r="J65" s="41"/>
      <c r="K65" s="41"/>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2" t="s">
        <v>48</v>
      </c>
      <c r="E76" s="33"/>
      <c r="F76" s="98" t="s">
        <v>49</v>
      </c>
      <c r="G76" s="42" t="s">
        <v>48</v>
      </c>
      <c r="H76" s="33"/>
      <c r="I76" s="33"/>
      <c r="J76" s="99" t="s">
        <v>49</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88</v>
      </c>
      <c r="L82" s="31"/>
    </row>
    <row r="83" spans="2:47" s="1" customFormat="1" ht="7" customHeight="1">
      <c r="B83" s="31"/>
      <c r="L83" s="31"/>
    </row>
    <row r="84" spans="2:47" s="1" customFormat="1" ht="12" customHeight="1">
      <c r="B84" s="31"/>
      <c r="C84" s="26" t="s">
        <v>16</v>
      </c>
      <c r="L84" s="31"/>
    </row>
    <row r="85" spans="2:47" s="1" customFormat="1" ht="16.5" customHeight="1">
      <c r="B85" s="31"/>
      <c r="E85" s="222" t="str">
        <f>E7</f>
        <v>Modernizace učeben v budově ZŠ Nejdek</v>
      </c>
      <c r="F85" s="223"/>
      <c r="G85" s="223"/>
      <c r="H85" s="223"/>
      <c r="L85" s="31"/>
    </row>
    <row r="86" spans="2:47" s="1" customFormat="1" ht="12" customHeight="1">
      <c r="B86" s="31"/>
      <c r="C86" s="26" t="s">
        <v>86</v>
      </c>
      <c r="L86" s="31"/>
    </row>
    <row r="87" spans="2:47" s="1" customFormat="1" ht="16.5" customHeight="1">
      <c r="B87" s="31"/>
      <c r="E87" s="203" t="str">
        <f>E9</f>
        <v>S - Stavba</v>
      </c>
      <c r="F87" s="224"/>
      <c r="G87" s="224"/>
      <c r="H87" s="224"/>
      <c r="L87" s="31"/>
    </row>
    <row r="88" spans="2:47" s="1" customFormat="1" ht="7" customHeight="1">
      <c r="B88" s="31"/>
      <c r="L88" s="31"/>
    </row>
    <row r="89" spans="2:47" s="1" customFormat="1" ht="12" customHeight="1">
      <c r="B89" s="31"/>
      <c r="C89" s="26" t="s">
        <v>20</v>
      </c>
      <c r="F89" s="24" t="str">
        <f>F12</f>
        <v xml:space="preserve"> </v>
      </c>
      <c r="I89" s="26" t="s">
        <v>22</v>
      </c>
      <c r="J89" s="51" t="str">
        <f>IF(J12="","",J12)</f>
        <v>21. 3. 2022</v>
      </c>
      <c r="L89" s="31"/>
    </row>
    <row r="90" spans="2:47" s="1" customFormat="1" ht="7" customHeight="1">
      <c r="B90" s="31"/>
      <c r="L90" s="31"/>
    </row>
    <row r="91" spans="2:47" s="1" customFormat="1" ht="15.15" customHeight="1">
      <c r="B91" s="31"/>
      <c r="C91" s="26" t="s">
        <v>24</v>
      </c>
      <c r="F91" s="24" t="str">
        <f>E15</f>
        <v xml:space="preserve"> </v>
      </c>
      <c r="I91" s="26" t="s">
        <v>29</v>
      </c>
      <c r="J91" s="29" t="str">
        <f>E21</f>
        <v xml:space="preserve"> </v>
      </c>
      <c r="L91" s="31"/>
    </row>
    <row r="92" spans="2:47" s="1" customFormat="1" ht="15.15" customHeight="1">
      <c r="B92" s="31"/>
      <c r="C92" s="26" t="s">
        <v>27</v>
      </c>
      <c r="F92" s="24" t="str">
        <f>IF(E18="","",E18)</f>
        <v>Vyplň údaj</v>
      </c>
      <c r="I92" s="26" t="s">
        <v>31</v>
      </c>
      <c r="J92" s="29" t="str">
        <f>E24</f>
        <v xml:space="preserve"> </v>
      </c>
      <c r="L92" s="31"/>
    </row>
    <row r="93" spans="2:47" s="1" customFormat="1" ht="10.25" customHeight="1">
      <c r="B93" s="31"/>
      <c r="L93" s="31"/>
    </row>
    <row r="94" spans="2:47" s="1" customFormat="1" ht="29.25" customHeight="1">
      <c r="B94" s="31"/>
      <c r="C94" s="100" t="s">
        <v>89</v>
      </c>
      <c r="D94" s="92"/>
      <c r="E94" s="92"/>
      <c r="F94" s="92"/>
      <c r="G94" s="92"/>
      <c r="H94" s="92"/>
      <c r="I94" s="92"/>
      <c r="J94" s="101" t="s">
        <v>90</v>
      </c>
      <c r="K94" s="92"/>
      <c r="L94" s="31"/>
    </row>
    <row r="95" spans="2:47" s="1" customFormat="1" ht="10.25" customHeight="1">
      <c r="B95" s="31"/>
      <c r="L95" s="31"/>
    </row>
    <row r="96" spans="2:47" s="1" customFormat="1" ht="22.75" customHeight="1">
      <c r="B96" s="31"/>
      <c r="C96" s="102" t="s">
        <v>91</v>
      </c>
      <c r="J96" s="65">
        <f>J203</f>
        <v>0</v>
      </c>
      <c r="L96" s="31"/>
      <c r="AU96" s="16" t="s">
        <v>92</v>
      </c>
    </row>
    <row r="97" spans="2:12" s="8" customFormat="1" ht="25" customHeight="1">
      <c r="B97" s="103"/>
      <c r="D97" s="104" t="s">
        <v>93</v>
      </c>
      <c r="E97" s="105"/>
      <c r="F97" s="105"/>
      <c r="G97" s="105"/>
      <c r="H97" s="105"/>
      <c r="I97" s="105"/>
      <c r="J97" s="106">
        <f>J204</f>
        <v>0</v>
      </c>
      <c r="L97" s="103"/>
    </row>
    <row r="98" spans="2:12" s="9" customFormat="1" ht="19.899999999999999" customHeight="1">
      <c r="B98" s="107"/>
      <c r="D98" s="108" t="s">
        <v>94</v>
      </c>
      <c r="E98" s="109"/>
      <c r="F98" s="109"/>
      <c r="G98" s="109"/>
      <c r="H98" s="109"/>
      <c r="I98" s="109"/>
      <c r="J98" s="110">
        <f>J205</f>
        <v>0</v>
      </c>
      <c r="L98" s="107"/>
    </row>
    <row r="99" spans="2:12" s="9" customFormat="1" ht="19.899999999999999" customHeight="1">
      <c r="B99" s="107"/>
      <c r="D99" s="108" t="s">
        <v>95</v>
      </c>
      <c r="E99" s="109"/>
      <c r="F99" s="109"/>
      <c r="G99" s="109"/>
      <c r="H99" s="109"/>
      <c r="I99" s="109"/>
      <c r="J99" s="110">
        <f>J218</f>
        <v>0</v>
      </c>
      <c r="L99" s="107"/>
    </row>
    <row r="100" spans="2:12" s="9" customFormat="1" ht="19.899999999999999" customHeight="1">
      <c r="B100" s="107"/>
      <c r="D100" s="108" t="s">
        <v>96</v>
      </c>
      <c r="E100" s="109"/>
      <c r="F100" s="109"/>
      <c r="G100" s="109"/>
      <c r="H100" s="109"/>
      <c r="I100" s="109"/>
      <c r="J100" s="110">
        <f>J221</f>
        <v>0</v>
      </c>
      <c r="L100" s="107"/>
    </row>
    <row r="101" spans="2:12" s="9" customFormat="1" ht="19.899999999999999" customHeight="1">
      <c r="B101" s="107"/>
      <c r="D101" s="108" t="s">
        <v>97</v>
      </c>
      <c r="E101" s="109"/>
      <c r="F101" s="109"/>
      <c r="G101" s="109"/>
      <c r="H101" s="109"/>
      <c r="I101" s="109"/>
      <c r="J101" s="110">
        <f>J224</f>
        <v>0</v>
      </c>
      <c r="L101" s="107"/>
    </row>
    <row r="102" spans="2:12" s="9" customFormat="1" ht="19.899999999999999" customHeight="1">
      <c r="B102" s="107"/>
      <c r="D102" s="108" t="s">
        <v>98</v>
      </c>
      <c r="E102" s="109"/>
      <c r="F102" s="109"/>
      <c r="G102" s="109"/>
      <c r="H102" s="109"/>
      <c r="I102" s="109"/>
      <c r="J102" s="110">
        <f>J227</f>
        <v>0</v>
      </c>
      <c r="L102" s="107"/>
    </row>
    <row r="103" spans="2:12" s="9" customFormat="1" ht="19.899999999999999" customHeight="1">
      <c r="B103" s="107"/>
      <c r="D103" s="108" t="s">
        <v>99</v>
      </c>
      <c r="E103" s="109"/>
      <c r="F103" s="109"/>
      <c r="G103" s="109"/>
      <c r="H103" s="109"/>
      <c r="I103" s="109"/>
      <c r="J103" s="110">
        <f>J242</f>
        <v>0</v>
      </c>
      <c r="L103" s="107"/>
    </row>
    <row r="104" spans="2:12" s="9" customFormat="1" ht="19.899999999999999" customHeight="1">
      <c r="B104" s="107"/>
      <c r="D104" s="108" t="s">
        <v>100</v>
      </c>
      <c r="E104" s="109"/>
      <c r="F104" s="109"/>
      <c r="G104" s="109"/>
      <c r="H104" s="109"/>
      <c r="I104" s="109"/>
      <c r="J104" s="110">
        <f>J245</f>
        <v>0</v>
      </c>
      <c r="L104" s="107"/>
    </row>
    <row r="105" spans="2:12" s="9" customFormat="1" ht="19.899999999999999" customHeight="1">
      <c r="B105" s="107"/>
      <c r="D105" s="108" t="s">
        <v>101</v>
      </c>
      <c r="E105" s="109"/>
      <c r="F105" s="109"/>
      <c r="G105" s="109"/>
      <c r="H105" s="109"/>
      <c r="I105" s="109"/>
      <c r="J105" s="110">
        <f>J283</f>
        <v>0</v>
      </c>
      <c r="L105" s="107"/>
    </row>
    <row r="106" spans="2:12" s="9" customFormat="1" ht="19.899999999999999" customHeight="1">
      <c r="B106" s="107"/>
      <c r="D106" s="108" t="s">
        <v>102</v>
      </c>
      <c r="E106" s="109"/>
      <c r="F106" s="109"/>
      <c r="G106" s="109"/>
      <c r="H106" s="109"/>
      <c r="I106" s="109"/>
      <c r="J106" s="110">
        <f>J332</f>
        <v>0</v>
      </c>
      <c r="L106" s="107"/>
    </row>
    <row r="107" spans="2:12" s="8" customFormat="1" ht="25" customHeight="1">
      <c r="B107" s="103"/>
      <c r="D107" s="104" t="s">
        <v>103</v>
      </c>
      <c r="E107" s="105"/>
      <c r="F107" s="105"/>
      <c r="G107" s="105"/>
      <c r="H107" s="105"/>
      <c r="I107" s="105"/>
      <c r="J107" s="106">
        <f>J335</f>
        <v>0</v>
      </c>
      <c r="L107" s="103"/>
    </row>
    <row r="108" spans="2:12" s="9" customFormat="1" ht="19.899999999999999" customHeight="1">
      <c r="B108" s="107"/>
      <c r="D108" s="108" t="s">
        <v>104</v>
      </c>
      <c r="E108" s="109"/>
      <c r="F108" s="109"/>
      <c r="G108" s="109"/>
      <c r="H108" s="109"/>
      <c r="I108" s="109"/>
      <c r="J108" s="110">
        <f>J336</f>
        <v>0</v>
      </c>
      <c r="L108" s="107"/>
    </row>
    <row r="109" spans="2:12" s="9" customFormat="1" ht="19.899999999999999" customHeight="1">
      <c r="B109" s="107"/>
      <c r="D109" s="108" t="s">
        <v>94</v>
      </c>
      <c r="E109" s="109"/>
      <c r="F109" s="109"/>
      <c r="G109" s="109"/>
      <c r="H109" s="109"/>
      <c r="I109" s="109"/>
      <c r="J109" s="110">
        <f>J341</f>
        <v>0</v>
      </c>
      <c r="L109" s="107"/>
    </row>
    <row r="110" spans="2:12" s="9" customFormat="1" ht="19.899999999999999" customHeight="1">
      <c r="B110" s="107"/>
      <c r="D110" s="108" t="s">
        <v>95</v>
      </c>
      <c r="E110" s="109"/>
      <c r="F110" s="109"/>
      <c r="G110" s="109"/>
      <c r="H110" s="109"/>
      <c r="I110" s="109"/>
      <c r="J110" s="110">
        <f>J359</f>
        <v>0</v>
      </c>
      <c r="L110" s="107"/>
    </row>
    <row r="111" spans="2:12" s="9" customFormat="1" ht="19.899999999999999" customHeight="1">
      <c r="B111" s="107"/>
      <c r="D111" s="108" t="s">
        <v>96</v>
      </c>
      <c r="E111" s="109"/>
      <c r="F111" s="109"/>
      <c r="G111" s="109"/>
      <c r="H111" s="109"/>
      <c r="I111" s="109"/>
      <c r="J111" s="110">
        <f>J367</f>
        <v>0</v>
      </c>
      <c r="L111" s="107"/>
    </row>
    <row r="112" spans="2:12" s="9" customFormat="1" ht="19.899999999999999" customHeight="1">
      <c r="B112" s="107"/>
      <c r="D112" s="108" t="s">
        <v>105</v>
      </c>
      <c r="E112" s="109"/>
      <c r="F112" s="109"/>
      <c r="G112" s="109"/>
      <c r="H112" s="109"/>
      <c r="I112" s="109"/>
      <c r="J112" s="110">
        <f>J375</f>
        <v>0</v>
      </c>
      <c r="L112" s="107"/>
    </row>
    <row r="113" spans="2:12" s="9" customFormat="1" ht="19.899999999999999" customHeight="1">
      <c r="B113" s="107"/>
      <c r="D113" s="108" t="s">
        <v>97</v>
      </c>
      <c r="E113" s="109"/>
      <c r="F113" s="109"/>
      <c r="G113" s="109"/>
      <c r="H113" s="109"/>
      <c r="I113" s="109"/>
      <c r="J113" s="110">
        <f>J380</f>
        <v>0</v>
      </c>
      <c r="L113" s="107"/>
    </row>
    <row r="114" spans="2:12" s="9" customFormat="1" ht="19.899999999999999" customHeight="1">
      <c r="B114" s="107"/>
      <c r="D114" s="108" t="s">
        <v>98</v>
      </c>
      <c r="E114" s="109"/>
      <c r="F114" s="109"/>
      <c r="G114" s="109"/>
      <c r="H114" s="109"/>
      <c r="I114" s="109"/>
      <c r="J114" s="110">
        <f>J387</f>
        <v>0</v>
      </c>
      <c r="L114" s="107"/>
    </row>
    <row r="115" spans="2:12" s="9" customFormat="1" ht="19.899999999999999" customHeight="1">
      <c r="B115" s="107"/>
      <c r="D115" s="108" t="s">
        <v>99</v>
      </c>
      <c r="E115" s="109"/>
      <c r="F115" s="109"/>
      <c r="G115" s="109"/>
      <c r="H115" s="109"/>
      <c r="I115" s="109"/>
      <c r="J115" s="110">
        <f>J402</f>
        <v>0</v>
      </c>
      <c r="L115" s="107"/>
    </row>
    <row r="116" spans="2:12" s="9" customFormat="1" ht="19.899999999999999" customHeight="1">
      <c r="B116" s="107"/>
      <c r="D116" s="108" t="s">
        <v>106</v>
      </c>
      <c r="E116" s="109"/>
      <c r="F116" s="109"/>
      <c r="G116" s="109"/>
      <c r="H116" s="109"/>
      <c r="I116" s="109"/>
      <c r="J116" s="110">
        <f>J405</f>
        <v>0</v>
      </c>
      <c r="L116" s="107"/>
    </row>
    <row r="117" spans="2:12" s="9" customFormat="1" ht="19.899999999999999" customHeight="1">
      <c r="B117" s="107"/>
      <c r="D117" s="108" t="s">
        <v>107</v>
      </c>
      <c r="E117" s="109"/>
      <c r="F117" s="109"/>
      <c r="G117" s="109"/>
      <c r="H117" s="109"/>
      <c r="I117" s="109"/>
      <c r="J117" s="110">
        <f>J412</f>
        <v>0</v>
      </c>
      <c r="L117" s="107"/>
    </row>
    <row r="118" spans="2:12" s="9" customFormat="1" ht="19.899999999999999" customHeight="1">
      <c r="B118" s="107"/>
      <c r="D118" s="108" t="s">
        <v>100</v>
      </c>
      <c r="E118" s="109"/>
      <c r="F118" s="109"/>
      <c r="G118" s="109"/>
      <c r="H118" s="109"/>
      <c r="I118" s="109"/>
      <c r="J118" s="110">
        <f>J415</f>
        <v>0</v>
      </c>
      <c r="L118" s="107"/>
    </row>
    <row r="119" spans="2:12" s="9" customFormat="1" ht="19.899999999999999" customHeight="1">
      <c r="B119" s="107"/>
      <c r="D119" s="108" t="s">
        <v>101</v>
      </c>
      <c r="E119" s="109"/>
      <c r="F119" s="109"/>
      <c r="G119" s="109"/>
      <c r="H119" s="109"/>
      <c r="I119" s="109"/>
      <c r="J119" s="110">
        <f>J460</f>
        <v>0</v>
      </c>
      <c r="L119" s="107"/>
    </row>
    <row r="120" spans="2:12" s="9" customFormat="1" ht="19.899999999999999" customHeight="1">
      <c r="B120" s="107"/>
      <c r="D120" s="108" t="s">
        <v>102</v>
      </c>
      <c r="E120" s="109"/>
      <c r="F120" s="109"/>
      <c r="G120" s="109"/>
      <c r="H120" s="109"/>
      <c r="I120" s="109"/>
      <c r="J120" s="110">
        <f>J490</f>
        <v>0</v>
      </c>
      <c r="L120" s="107"/>
    </row>
    <row r="121" spans="2:12" s="8" customFormat="1" ht="25" customHeight="1">
      <c r="B121" s="103"/>
      <c r="D121" s="104" t="s">
        <v>108</v>
      </c>
      <c r="E121" s="105"/>
      <c r="F121" s="105"/>
      <c r="G121" s="105"/>
      <c r="H121" s="105"/>
      <c r="I121" s="105"/>
      <c r="J121" s="106">
        <f>J493</f>
        <v>0</v>
      </c>
      <c r="L121" s="103"/>
    </row>
    <row r="122" spans="2:12" s="9" customFormat="1" ht="19.899999999999999" customHeight="1">
      <c r="B122" s="107"/>
      <c r="D122" s="108" t="s">
        <v>94</v>
      </c>
      <c r="E122" s="109"/>
      <c r="F122" s="109"/>
      <c r="G122" s="109"/>
      <c r="H122" s="109"/>
      <c r="I122" s="109"/>
      <c r="J122" s="110">
        <f>J494</f>
        <v>0</v>
      </c>
      <c r="L122" s="107"/>
    </row>
    <row r="123" spans="2:12" s="9" customFormat="1" ht="19.899999999999999" customHeight="1">
      <c r="B123" s="107"/>
      <c r="D123" s="108" t="s">
        <v>95</v>
      </c>
      <c r="E123" s="109"/>
      <c r="F123" s="109"/>
      <c r="G123" s="109"/>
      <c r="H123" s="109"/>
      <c r="I123" s="109"/>
      <c r="J123" s="110">
        <f>J507</f>
        <v>0</v>
      </c>
      <c r="L123" s="107"/>
    </row>
    <row r="124" spans="2:12" s="9" customFormat="1" ht="19.899999999999999" customHeight="1">
      <c r="B124" s="107"/>
      <c r="D124" s="108" t="s">
        <v>96</v>
      </c>
      <c r="E124" s="109"/>
      <c r="F124" s="109"/>
      <c r="G124" s="109"/>
      <c r="H124" s="109"/>
      <c r="I124" s="109"/>
      <c r="J124" s="110">
        <f>J510</f>
        <v>0</v>
      </c>
      <c r="L124" s="107"/>
    </row>
    <row r="125" spans="2:12" s="9" customFormat="1" ht="19.899999999999999" customHeight="1">
      <c r="B125" s="107"/>
      <c r="D125" s="108" t="s">
        <v>97</v>
      </c>
      <c r="E125" s="109"/>
      <c r="F125" s="109"/>
      <c r="G125" s="109"/>
      <c r="H125" s="109"/>
      <c r="I125" s="109"/>
      <c r="J125" s="110">
        <f>J513</f>
        <v>0</v>
      </c>
      <c r="L125" s="107"/>
    </row>
    <row r="126" spans="2:12" s="9" customFormat="1" ht="19.899999999999999" customHeight="1">
      <c r="B126" s="107"/>
      <c r="D126" s="108" t="s">
        <v>98</v>
      </c>
      <c r="E126" s="109"/>
      <c r="F126" s="109"/>
      <c r="G126" s="109"/>
      <c r="H126" s="109"/>
      <c r="I126" s="109"/>
      <c r="J126" s="110">
        <f>J516</f>
        <v>0</v>
      </c>
      <c r="L126" s="107"/>
    </row>
    <row r="127" spans="2:12" s="9" customFormat="1" ht="19.899999999999999" customHeight="1">
      <c r="B127" s="107"/>
      <c r="D127" s="108" t="s">
        <v>99</v>
      </c>
      <c r="E127" s="109"/>
      <c r="F127" s="109"/>
      <c r="G127" s="109"/>
      <c r="H127" s="109"/>
      <c r="I127" s="109"/>
      <c r="J127" s="110">
        <f>J531</f>
        <v>0</v>
      </c>
      <c r="L127" s="107"/>
    </row>
    <row r="128" spans="2:12" s="9" customFormat="1" ht="19.899999999999999" customHeight="1">
      <c r="B128" s="107"/>
      <c r="D128" s="108" t="s">
        <v>107</v>
      </c>
      <c r="E128" s="109"/>
      <c r="F128" s="109"/>
      <c r="G128" s="109"/>
      <c r="H128" s="109"/>
      <c r="I128" s="109"/>
      <c r="J128" s="110">
        <f>J534</f>
        <v>0</v>
      </c>
      <c r="L128" s="107"/>
    </row>
    <row r="129" spans="2:12" s="9" customFormat="1" ht="19.899999999999999" customHeight="1">
      <c r="B129" s="107"/>
      <c r="D129" s="108" t="s">
        <v>100</v>
      </c>
      <c r="E129" s="109"/>
      <c r="F129" s="109"/>
      <c r="G129" s="109"/>
      <c r="H129" s="109"/>
      <c r="I129" s="109"/>
      <c r="J129" s="110">
        <f>J545</f>
        <v>0</v>
      </c>
      <c r="L129" s="107"/>
    </row>
    <row r="130" spans="2:12" s="9" customFormat="1" ht="19.899999999999999" customHeight="1">
      <c r="B130" s="107"/>
      <c r="D130" s="108" t="s">
        <v>101</v>
      </c>
      <c r="E130" s="109"/>
      <c r="F130" s="109"/>
      <c r="G130" s="109"/>
      <c r="H130" s="109"/>
      <c r="I130" s="109"/>
      <c r="J130" s="110">
        <f>J584</f>
        <v>0</v>
      </c>
      <c r="L130" s="107"/>
    </row>
    <row r="131" spans="2:12" s="9" customFormat="1" ht="19.899999999999999" customHeight="1">
      <c r="B131" s="107"/>
      <c r="D131" s="108" t="s">
        <v>102</v>
      </c>
      <c r="E131" s="109"/>
      <c r="F131" s="109"/>
      <c r="G131" s="109"/>
      <c r="H131" s="109"/>
      <c r="I131" s="109"/>
      <c r="J131" s="110">
        <f>J633</f>
        <v>0</v>
      </c>
      <c r="L131" s="107"/>
    </row>
    <row r="132" spans="2:12" s="8" customFormat="1" ht="25" customHeight="1">
      <c r="B132" s="103"/>
      <c r="D132" s="104" t="s">
        <v>109</v>
      </c>
      <c r="E132" s="105"/>
      <c r="F132" s="105"/>
      <c r="G132" s="105"/>
      <c r="H132" s="105"/>
      <c r="I132" s="105"/>
      <c r="J132" s="106">
        <f>J636</f>
        <v>0</v>
      </c>
      <c r="L132" s="103"/>
    </row>
    <row r="133" spans="2:12" s="9" customFormat="1" ht="19.899999999999999" customHeight="1">
      <c r="B133" s="107"/>
      <c r="D133" s="108" t="s">
        <v>94</v>
      </c>
      <c r="E133" s="109"/>
      <c r="F133" s="109"/>
      <c r="G133" s="109"/>
      <c r="H133" s="109"/>
      <c r="I133" s="109"/>
      <c r="J133" s="110">
        <f>J637</f>
        <v>0</v>
      </c>
      <c r="L133" s="107"/>
    </row>
    <row r="134" spans="2:12" s="9" customFormat="1" ht="19.899999999999999" customHeight="1">
      <c r="B134" s="107"/>
      <c r="D134" s="108" t="s">
        <v>110</v>
      </c>
      <c r="E134" s="109"/>
      <c r="F134" s="109"/>
      <c r="G134" s="109"/>
      <c r="H134" s="109"/>
      <c r="I134" s="109"/>
      <c r="J134" s="110">
        <f>J650</f>
        <v>0</v>
      </c>
      <c r="L134" s="107"/>
    </row>
    <row r="135" spans="2:12" s="9" customFormat="1" ht="19.899999999999999" customHeight="1">
      <c r="B135" s="107"/>
      <c r="D135" s="108" t="s">
        <v>111</v>
      </c>
      <c r="E135" s="109"/>
      <c r="F135" s="109"/>
      <c r="G135" s="109"/>
      <c r="H135" s="109"/>
      <c r="I135" s="109"/>
      <c r="J135" s="110">
        <f>J671</f>
        <v>0</v>
      </c>
      <c r="L135" s="107"/>
    </row>
    <row r="136" spans="2:12" s="9" customFormat="1" ht="19.899999999999999" customHeight="1">
      <c r="B136" s="107"/>
      <c r="D136" s="108" t="s">
        <v>95</v>
      </c>
      <c r="E136" s="109"/>
      <c r="F136" s="109"/>
      <c r="G136" s="109"/>
      <c r="H136" s="109"/>
      <c r="I136" s="109"/>
      <c r="J136" s="110">
        <f>J674</f>
        <v>0</v>
      </c>
      <c r="L136" s="107"/>
    </row>
    <row r="137" spans="2:12" s="9" customFormat="1" ht="19.899999999999999" customHeight="1">
      <c r="B137" s="107"/>
      <c r="D137" s="108" t="s">
        <v>96</v>
      </c>
      <c r="E137" s="109"/>
      <c r="F137" s="109"/>
      <c r="G137" s="109"/>
      <c r="H137" s="109"/>
      <c r="I137" s="109"/>
      <c r="J137" s="110">
        <f>J684</f>
        <v>0</v>
      </c>
      <c r="L137" s="107"/>
    </row>
    <row r="138" spans="2:12" s="9" customFormat="1" ht="19.899999999999999" customHeight="1">
      <c r="B138" s="107"/>
      <c r="D138" s="108" t="s">
        <v>105</v>
      </c>
      <c r="E138" s="109"/>
      <c r="F138" s="109"/>
      <c r="G138" s="109"/>
      <c r="H138" s="109"/>
      <c r="I138" s="109"/>
      <c r="J138" s="110">
        <f>J694</f>
        <v>0</v>
      </c>
      <c r="L138" s="107"/>
    </row>
    <row r="139" spans="2:12" s="9" customFormat="1" ht="19.899999999999999" customHeight="1">
      <c r="B139" s="107"/>
      <c r="D139" s="108" t="s">
        <v>112</v>
      </c>
      <c r="E139" s="109"/>
      <c r="F139" s="109"/>
      <c r="G139" s="109"/>
      <c r="H139" s="109"/>
      <c r="I139" s="109"/>
      <c r="J139" s="110">
        <f>J719</f>
        <v>0</v>
      </c>
      <c r="L139" s="107"/>
    </row>
    <row r="140" spans="2:12" s="9" customFormat="1" ht="19.899999999999999" customHeight="1">
      <c r="B140" s="107"/>
      <c r="D140" s="108" t="s">
        <v>97</v>
      </c>
      <c r="E140" s="109"/>
      <c r="F140" s="109"/>
      <c r="G140" s="109"/>
      <c r="H140" s="109"/>
      <c r="I140" s="109"/>
      <c r="J140" s="110">
        <f>J725</f>
        <v>0</v>
      </c>
      <c r="L140" s="107"/>
    </row>
    <row r="141" spans="2:12" s="9" customFormat="1" ht="19.899999999999999" customHeight="1">
      <c r="B141" s="107"/>
      <c r="D141" s="108" t="s">
        <v>98</v>
      </c>
      <c r="E141" s="109"/>
      <c r="F141" s="109"/>
      <c r="G141" s="109"/>
      <c r="H141" s="109"/>
      <c r="I141" s="109"/>
      <c r="J141" s="110">
        <f>J728</f>
        <v>0</v>
      </c>
      <c r="L141" s="107"/>
    </row>
    <row r="142" spans="2:12" s="9" customFormat="1" ht="19.899999999999999" customHeight="1">
      <c r="B142" s="107"/>
      <c r="D142" s="108" t="s">
        <v>99</v>
      </c>
      <c r="E142" s="109"/>
      <c r="F142" s="109"/>
      <c r="G142" s="109"/>
      <c r="H142" s="109"/>
      <c r="I142" s="109"/>
      <c r="J142" s="110">
        <f>J743</f>
        <v>0</v>
      </c>
      <c r="L142" s="107"/>
    </row>
    <row r="143" spans="2:12" s="9" customFormat="1" ht="19.899999999999999" customHeight="1">
      <c r="B143" s="107"/>
      <c r="D143" s="108" t="s">
        <v>107</v>
      </c>
      <c r="E143" s="109"/>
      <c r="F143" s="109"/>
      <c r="G143" s="109"/>
      <c r="H143" s="109"/>
      <c r="I143" s="109"/>
      <c r="J143" s="110">
        <f>J746</f>
        <v>0</v>
      </c>
      <c r="L143" s="107"/>
    </row>
    <row r="144" spans="2:12" s="9" customFormat="1" ht="19.899999999999999" customHeight="1">
      <c r="B144" s="107"/>
      <c r="D144" s="108" t="s">
        <v>113</v>
      </c>
      <c r="E144" s="109"/>
      <c r="F144" s="109"/>
      <c r="G144" s="109"/>
      <c r="H144" s="109"/>
      <c r="I144" s="109"/>
      <c r="J144" s="110">
        <f>J761</f>
        <v>0</v>
      </c>
      <c r="L144" s="107"/>
    </row>
    <row r="145" spans="2:12" s="9" customFormat="1" ht="19.899999999999999" customHeight="1">
      <c r="B145" s="107"/>
      <c r="D145" s="108" t="s">
        <v>114</v>
      </c>
      <c r="E145" s="109"/>
      <c r="F145" s="109"/>
      <c r="G145" s="109"/>
      <c r="H145" s="109"/>
      <c r="I145" s="109"/>
      <c r="J145" s="110">
        <f>J770</f>
        <v>0</v>
      </c>
      <c r="L145" s="107"/>
    </row>
    <row r="146" spans="2:12" s="9" customFormat="1" ht="19.899999999999999" customHeight="1">
      <c r="B146" s="107"/>
      <c r="D146" s="108" t="s">
        <v>100</v>
      </c>
      <c r="E146" s="109"/>
      <c r="F146" s="109"/>
      <c r="G146" s="109"/>
      <c r="H146" s="109"/>
      <c r="I146" s="109"/>
      <c r="J146" s="110">
        <f>J799</f>
        <v>0</v>
      </c>
      <c r="L146" s="107"/>
    </row>
    <row r="147" spans="2:12" s="9" customFormat="1" ht="19.899999999999999" customHeight="1">
      <c r="B147" s="107"/>
      <c r="D147" s="108" t="s">
        <v>101</v>
      </c>
      <c r="E147" s="109"/>
      <c r="F147" s="109"/>
      <c r="G147" s="109"/>
      <c r="H147" s="109"/>
      <c r="I147" s="109"/>
      <c r="J147" s="110">
        <f>J847</f>
        <v>0</v>
      </c>
      <c r="L147" s="107"/>
    </row>
    <row r="148" spans="2:12" s="9" customFormat="1" ht="19.899999999999999" customHeight="1">
      <c r="B148" s="107"/>
      <c r="D148" s="108" t="s">
        <v>102</v>
      </c>
      <c r="E148" s="109"/>
      <c r="F148" s="109"/>
      <c r="G148" s="109"/>
      <c r="H148" s="109"/>
      <c r="I148" s="109"/>
      <c r="J148" s="110">
        <f>J947</f>
        <v>0</v>
      </c>
      <c r="L148" s="107"/>
    </row>
    <row r="149" spans="2:12" s="8" customFormat="1" ht="25" customHeight="1">
      <c r="B149" s="103"/>
      <c r="D149" s="104" t="s">
        <v>115</v>
      </c>
      <c r="E149" s="105"/>
      <c r="F149" s="105"/>
      <c r="G149" s="105"/>
      <c r="H149" s="105"/>
      <c r="I149" s="105"/>
      <c r="J149" s="106">
        <f>J950</f>
        <v>0</v>
      </c>
      <c r="L149" s="103"/>
    </row>
    <row r="150" spans="2:12" s="9" customFormat="1" ht="19.899999999999999" customHeight="1">
      <c r="B150" s="107"/>
      <c r="D150" s="108" t="s">
        <v>116</v>
      </c>
      <c r="E150" s="109"/>
      <c r="F150" s="109"/>
      <c r="G150" s="109"/>
      <c r="H150" s="109"/>
      <c r="I150" s="109"/>
      <c r="J150" s="110">
        <f>J951</f>
        <v>0</v>
      </c>
      <c r="L150" s="107"/>
    </row>
    <row r="151" spans="2:12" s="9" customFormat="1" ht="19.899999999999999" customHeight="1">
      <c r="B151" s="107"/>
      <c r="D151" s="108" t="s">
        <v>104</v>
      </c>
      <c r="E151" s="109"/>
      <c r="F151" s="109"/>
      <c r="G151" s="109"/>
      <c r="H151" s="109"/>
      <c r="I151" s="109"/>
      <c r="J151" s="110">
        <f>J954</f>
        <v>0</v>
      </c>
      <c r="L151" s="107"/>
    </row>
    <row r="152" spans="2:12" s="9" customFormat="1" ht="19.899999999999999" customHeight="1">
      <c r="B152" s="107"/>
      <c r="D152" s="108" t="s">
        <v>94</v>
      </c>
      <c r="E152" s="109"/>
      <c r="F152" s="109"/>
      <c r="G152" s="109"/>
      <c r="H152" s="109"/>
      <c r="I152" s="109"/>
      <c r="J152" s="110">
        <f>J968</f>
        <v>0</v>
      </c>
      <c r="L152" s="107"/>
    </row>
    <row r="153" spans="2:12" s="9" customFormat="1" ht="19.899999999999999" customHeight="1">
      <c r="B153" s="107"/>
      <c r="D153" s="108" t="s">
        <v>110</v>
      </c>
      <c r="E153" s="109"/>
      <c r="F153" s="109"/>
      <c r="G153" s="109"/>
      <c r="H153" s="109"/>
      <c r="I153" s="109"/>
      <c r="J153" s="110">
        <f>J979</f>
        <v>0</v>
      </c>
      <c r="L153" s="107"/>
    </row>
    <row r="154" spans="2:12" s="9" customFormat="1" ht="19.899999999999999" customHeight="1">
      <c r="B154" s="107"/>
      <c r="D154" s="108" t="s">
        <v>95</v>
      </c>
      <c r="E154" s="109"/>
      <c r="F154" s="109"/>
      <c r="G154" s="109"/>
      <c r="H154" s="109"/>
      <c r="I154" s="109"/>
      <c r="J154" s="110">
        <f>J1014</f>
        <v>0</v>
      </c>
      <c r="L154" s="107"/>
    </row>
    <row r="155" spans="2:12" s="9" customFormat="1" ht="19.899999999999999" customHeight="1">
      <c r="B155" s="107"/>
      <c r="D155" s="108" t="s">
        <v>96</v>
      </c>
      <c r="E155" s="109"/>
      <c r="F155" s="109"/>
      <c r="G155" s="109"/>
      <c r="H155" s="109"/>
      <c r="I155" s="109"/>
      <c r="J155" s="110">
        <f>J1020</f>
        <v>0</v>
      </c>
      <c r="L155" s="107"/>
    </row>
    <row r="156" spans="2:12" s="9" customFormat="1" ht="19.899999999999999" customHeight="1">
      <c r="B156" s="107"/>
      <c r="D156" s="108" t="s">
        <v>105</v>
      </c>
      <c r="E156" s="109"/>
      <c r="F156" s="109"/>
      <c r="G156" s="109"/>
      <c r="H156" s="109"/>
      <c r="I156" s="109"/>
      <c r="J156" s="110">
        <f>J1031</f>
        <v>0</v>
      </c>
      <c r="L156" s="107"/>
    </row>
    <row r="157" spans="2:12" s="9" customFormat="1" ht="19.899999999999999" customHeight="1">
      <c r="B157" s="107"/>
      <c r="D157" s="108" t="s">
        <v>112</v>
      </c>
      <c r="E157" s="109"/>
      <c r="F157" s="109"/>
      <c r="G157" s="109"/>
      <c r="H157" s="109"/>
      <c r="I157" s="109"/>
      <c r="J157" s="110">
        <f>J1058</f>
        <v>0</v>
      </c>
      <c r="L157" s="107"/>
    </row>
    <row r="158" spans="2:12" s="9" customFormat="1" ht="19.899999999999999" customHeight="1">
      <c r="B158" s="107"/>
      <c r="D158" s="108" t="s">
        <v>98</v>
      </c>
      <c r="E158" s="109"/>
      <c r="F158" s="109"/>
      <c r="G158" s="109"/>
      <c r="H158" s="109"/>
      <c r="I158" s="109"/>
      <c r="J158" s="110">
        <f>J1067</f>
        <v>0</v>
      </c>
      <c r="L158" s="107"/>
    </row>
    <row r="159" spans="2:12" s="9" customFormat="1" ht="19.899999999999999" customHeight="1">
      <c r="B159" s="107"/>
      <c r="D159" s="108" t="s">
        <v>99</v>
      </c>
      <c r="E159" s="109"/>
      <c r="F159" s="109"/>
      <c r="G159" s="109"/>
      <c r="H159" s="109"/>
      <c r="I159" s="109"/>
      <c r="J159" s="110">
        <f>J1082</f>
        <v>0</v>
      </c>
      <c r="L159" s="107"/>
    </row>
    <row r="160" spans="2:12" s="9" customFormat="1" ht="19.899999999999999" customHeight="1">
      <c r="B160" s="107"/>
      <c r="D160" s="108" t="s">
        <v>117</v>
      </c>
      <c r="E160" s="109"/>
      <c r="F160" s="109"/>
      <c r="G160" s="109"/>
      <c r="H160" s="109"/>
      <c r="I160" s="109"/>
      <c r="J160" s="110">
        <f>J1085</f>
        <v>0</v>
      </c>
      <c r="L160" s="107"/>
    </row>
    <row r="161" spans="2:12" s="9" customFormat="1" ht="19.899999999999999" customHeight="1">
      <c r="B161" s="107"/>
      <c r="D161" s="108" t="s">
        <v>107</v>
      </c>
      <c r="E161" s="109"/>
      <c r="F161" s="109"/>
      <c r="G161" s="109"/>
      <c r="H161" s="109"/>
      <c r="I161" s="109"/>
      <c r="J161" s="110">
        <f>J1104</f>
        <v>0</v>
      </c>
      <c r="L161" s="107"/>
    </row>
    <row r="162" spans="2:12" s="9" customFormat="1" ht="19.899999999999999" customHeight="1">
      <c r="B162" s="107"/>
      <c r="D162" s="108" t="s">
        <v>113</v>
      </c>
      <c r="E162" s="109"/>
      <c r="F162" s="109"/>
      <c r="G162" s="109"/>
      <c r="H162" s="109"/>
      <c r="I162" s="109"/>
      <c r="J162" s="110">
        <f>J1109</f>
        <v>0</v>
      </c>
      <c r="L162" s="107"/>
    </row>
    <row r="163" spans="2:12" s="9" customFormat="1" ht="19.899999999999999" customHeight="1">
      <c r="B163" s="107"/>
      <c r="D163" s="108" t="s">
        <v>114</v>
      </c>
      <c r="E163" s="109"/>
      <c r="F163" s="109"/>
      <c r="G163" s="109"/>
      <c r="H163" s="109"/>
      <c r="I163" s="109"/>
      <c r="J163" s="110">
        <f>J1120</f>
        <v>0</v>
      </c>
      <c r="L163" s="107"/>
    </row>
    <row r="164" spans="2:12" s="9" customFormat="1" ht="19.899999999999999" customHeight="1">
      <c r="B164" s="107"/>
      <c r="D164" s="108" t="s">
        <v>101</v>
      </c>
      <c r="E164" s="109"/>
      <c r="F164" s="109"/>
      <c r="G164" s="109"/>
      <c r="H164" s="109"/>
      <c r="I164" s="109"/>
      <c r="J164" s="110">
        <f>J1164</f>
        <v>0</v>
      </c>
      <c r="L164" s="107"/>
    </row>
    <row r="165" spans="2:12" s="8" customFormat="1" ht="25" customHeight="1">
      <c r="B165" s="103"/>
      <c r="D165" s="104" t="s">
        <v>118</v>
      </c>
      <c r="E165" s="105"/>
      <c r="F165" s="105"/>
      <c r="G165" s="105"/>
      <c r="H165" s="105"/>
      <c r="I165" s="105"/>
      <c r="J165" s="106">
        <f>J1198</f>
        <v>0</v>
      </c>
      <c r="L165" s="103"/>
    </row>
    <row r="166" spans="2:12" s="9" customFormat="1" ht="19.899999999999999" customHeight="1">
      <c r="B166" s="107"/>
      <c r="D166" s="108" t="s">
        <v>116</v>
      </c>
      <c r="E166" s="109"/>
      <c r="F166" s="109"/>
      <c r="G166" s="109"/>
      <c r="H166" s="109"/>
      <c r="I166" s="109"/>
      <c r="J166" s="110">
        <f>J1199</f>
        <v>0</v>
      </c>
      <c r="L166" s="107"/>
    </row>
    <row r="167" spans="2:12" s="9" customFormat="1" ht="19.899999999999999" customHeight="1">
      <c r="B167" s="107"/>
      <c r="D167" s="108" t="s">
        <v>104</v>
      </c>
      <c r="E167" s="109"/>
      <c r="F167" s="109"/>
      <c r="G167" s="109"/>
      <c r="H167" s="109"/>
      <c r="I167" s="109"/>
      <c r="J167" s="110">
        <f>J1202</f>
        <v>0</v>
      </c>
      <c r="L167" s="107"/>
    </row>
    <row r="168" spans="2:12" s="9" customFormat="1" ht="19.899999999999999" customHeight="1">
      <c r="B168" s="107"/>
      <c r="D168" s="108" t="s">
        <v>94</v>
      </c>
      <c r="E168" s="109"/>
      <c r="F168" s="109"/>
      <c r="G168" s="109"/>
      <c r="H168" s="109"/>
      <c r="I168" s="109"/>
      <c r="J168" s="110">
        <f>J1216</f>
        <v>0</v>
      </c>
      <c r="L168" s="107"/>
    </row>
    <row r="169" spans="2:12" s="9" customFormat="1" ht="19.899999999999999" customHeight="1">
      <c r="B169" s="107"/>
      <c r="D169" s="108" t="s">
        <v>95</v>
      </c>
      <c r="E169" s="109"/>
      <c r="F169" s="109"/>
      <c r="G169" s="109"/>
      <c r="H169" s="109"/>
      <c r="I169" s="109"/>
      <c r="J169" s="110">
        <f>J1232</f>
        <v>0</v>
      </c>
      <c r="L169" s="107"/>
    </row>
    <row r="170" spans="2:12" s="9" customFormat="1" ht="19.899999999999999" customHeight="1">
      <c r="B170" s="107"/>
      <c r="D170" s="108" t="s">
        <v>96</v>
      </c>
      <c r="E170" s="109"/>
      <c r="F170" s="109"/>
      <c r="G170" s="109"/>
      <c r="H170" s="109"/>
      <c r="I170" s="109"/>
      <c r="J170" s="110">
        <f>J1237</f>
        <v>0</v>
      </c>
      <c r="L170" s="107"/>
    </row>
    <row r="171" spans="2:12" s="9" customFormat="1" ht="19.899999999999999" customHeight="1">
      <c r="B171" s="107"/>
      <c r="D171" s="108" t="s">
        <v>105</v>
      </c>
      <c r="E171" s="109"/>
      <c r="F171" s="109"/>
      <c r="G171" s="109"/>
      <c r="H171" s="109"/>
      <c r="I171" s="109"/>
      <c r="J171" s="110">
        <f>J1242</f>
        <v>0</v>
      </c>
      <c r="L171" s="107"/>
    </row>
    <row r="172" spans="2:12" s="9" customFormat="1" ht="19.899999999999999" customHeight="1">
      <c r="B172" s="107"/>
      <c r="D172" s="108" t="s">
        <v>98</v>
      </c>
      <c r="E172" s="109"/>
      <c r="F172" s="109"/>
      <c r="G172" s="109"/>
      <c r="H172" s="109"/>
      <c r="I172" s="109"/>
      <c r="J172" s="110">
        <f>J1260</f>
        <v>0</v>
      </c>
      <c r="L172" s="107"/>
    </row>
    <row r="173" spans="2:12" s="9" customFormat="1" ht="19.899999999999999" customHeight="1">
      <c r="B173" s="107"/>
      <c r="D173" s="108" t="s">
        <v>99</v>
      </c>
      <c r="E173" s="109"/>
      <c r="F173" s="109"/>
      <c r="G173" s="109"/>
      <c r="H173" s="109"/>
      <c r="I173" s="109"/>
      <c r="J173" s="110">
        <f>J1275</f>
        <v>0</v>
      </c>
      <c r="L173" s="107"/>
    </row>
    <row r="174" spans="2:12" s="9" customFormat="1" ht="19.899999999999999" customHeight="1">
      <c r="B174" s="107"/>
      <c r="D174" s="108" t="s">
        <v>107</v>
      </c>
      <c r="E174" s="109"/>
      <c r="F174" s="109"/>
      <c r="G174" s="109"/>
      <c r="H174" s="109"/>
      <c r="I174" s="109"/>
      <c r="J174" s="110">
        <f>J1278</f>
        <v>0</v>
      </c>
      <c r="L174" s="107"/>
    </row>
    <row r="175" spans="2:12" s="9" customFormat="1" ht="19.899999999999999" customHeight="1">
      <c r="B175" s="107"/>
      <c r="D175" s="108" t="s">
        <v>113</v>
      </c>
      <c r="E175" s="109"/>
      <c r="F175" s="109"/>
      <c r="G175" s="109"/>
      <c r="H175" s="109"/>
      <c r="I175" s="109"/>
      <c r="J175" s="110">
        <f>J1285</f>
        <v>0</v>
      </c>
      <c r="L175" s="107"/>
    </row>
    <row r="176" spans="2:12" s="9" customFormat="1" ht="19.899999999999999" customHeight="1">
      <c r="B176" s="107"/>
      <c r="D176" s="108" t="s">
        <v>114</v>
      </c>
      <c r="E176" s="109"/>
      <c r="F176" s="109"/>
      <c r="G176" s="109"/>
      <c r="H176" s="109"/>
      <c r="I176" s="109"/>
      <c r="J176" s="110">
        <f>J1290</f>
        <v>0</v>
      </c>
      <c r="L176" s="107"/>
    </row>
    <row r="177" spans="2:12" s="9" customFormat="1" ht="19.899999999999999" customHeight="1">
      <c r="B177" s="107"/>
      <c r="D177" s="108" t="s">
        <v>101</v>
      </c>
      <c r="E177" s="109"/>
      <c r="F177" s="109"/>
      <c r="G177" s="109"/>
      <c r="H177" s="109"/>
      <c r="I177" s="109"/>
      <c r="J177" s="110">
        <f>J1314</f>
        <v>0</v>
      </c>
      <c r="L177" s="107"/>
    </row>
    <row r="178" spans="2:12" s="8" customFormat="1" ht="25" customHeight="1">
      <c r="B178" s="103"/>
      <c r="D178" s="104" t="s">
        <v>119</v>
      </c>
      <c r="E178" s="105"/>
      <c r="F178" s="105"/>
      <c r="G178" s="105"/>
      <c r="H178" s="105"/>
      <c r="I178" s="105"/>
      <c r="J178" s="106">
        <f>J1365</f>
        <v>0</v>
      </c>
      <c r="L178" s="103"/>
    </row>
    <row r="179" spans="2:12" s="9" customFormat="1" ht="19.899999999999999" customHeight="1">
      <c r="B179" s="107"/>
      <c r="D179" s="108" t="s">
        <v>120</v>
      </c>
      <c r="E179" s="109"/>
      <c r="F179" s="109"/>
      <c r="G179" s="109"/>
      <c r="H179" s="109"/>
      <c r="I179" s="109"/>
      <c r="J179" s="110">
        <f>J1366</f>
        <v>0</v>
      </c>
      <c r="L179" s="107"/>
    </row>
    <row r="180" spans="2:12" s="8" customFormat="1" ht="25" customHeight="1">
      <c r="B180" s="103"/>
      <c r="D180" s="104" t="s">
        <v>121</v>
      </c>
      <c r="E180" s="105"/>
      <c r="F180" s="105"/>
      <c r="G180" s="105"/>
      <c r="H180" s="105"/>
      <c r="I180" s="105"/>
      <c r="J180" s="106">
        <f>J1369</f>
        <v>0</v>
      </c>
      <c r="L180" s="103"/>
    </row>
    <row r="181" spans="2:12" s="9" customFormat="1" ht="19.899999999999999" customHeight="1">
      <c r="B181" s="107"/>
      <c r="D181" s="108" t="s">
        <v>122</v>
      </c>
      <c r="E181" s="109"/>
      <c r="F181" s="109"/>
      <c r="G181" s="109"/>
      <c r="H181" s="109"/>
      <c r="I181" s="109"/>
      <c r="J181" s="110">
        <f>J1370</f>
        <v>0</v>
      </c>
      <c r="L181" s="107"/>
    </row>
    <row r="182" spans="2:12" s="9" customFormat="1" ht="19.899999999999999" customHeight="1">
      <c r="B182" s="107"/>
      <c r="D182" s="108" t="s">
        <v>123</v>
      </c>
      <c r="E182" s="109"/>
      <c r="F182" s="109"/>
      <c r="G182" s="109"/>
      <c r="H182" s="109"/>
      <c r="I182" s="109"/>
      <c r="J182" s="110">
        <f>J1375</f>
        <v>0</v>
      </c>
      <c r="L182" s="107"/>
    </row>
    <row r="183" spans="2:12" s="9" customFormat="1" ht="19.899999999999999" customHeight="1">
      <c r="B183" s="107"/>
      <c r="D183" s="108" t="s">
        <v>124</v>
      </c>
      <c r="E183" s="109"/>
      <c r="F183" s="109"/>
      <c r="G183" s="109"/>
      <c r="H183" s="109"/>
      <c r="I183" s="109"/>
      <c r="J183" s="110">
        <f>J1384</f>
        <v>0</v>
      </c>
      <c r="L183" s="107"/>
    </row>
    <row r="184" spans="2:12" s="1" customFormat="1" ht="21.75" customHeight="1">
      <c r="B184" s="31"/>
      <c r="L184" s="31"/>
    </row>
    <row r="185" spans="2:12" s="1" customFormat="1" ht="7" customHeight="1">
      <c r="B185" s="43"/>
      <c r="C185" s="44"/>
      <c r="D185" s="44"/>
      <c r="E185" s="44"/>
      <c r="F185" s="44"/>
      <c r="G185" s="44"/>
      <c r="H185" s="44"/>
      <c r="I185" s="44"/>
      <c r="J185" s="44"/>
      <c r="K185" s="44"/>
      <c r="L185" s="31"/>
    </row>
    <row r="189" spans="2:12" s="1" customFormat="1" ht="7" customHeight="1">
      <c r="B189" s="45"/>
      <c r="C189" s="46"/>
      <c r="D189" s="46"/>
      <c r="E189" s="46"/>
      <c r="F189" s="46"/>
      <c r="G189" s="46"/>
      <c r="H189" s="46"/>
      <c r="I189" s="46"/>
      <c r="J189" s="46"/>
      <c r="K189" s="46"/>
      <c r="L189" s="31"/>
    </row>
    <row r="190" spans="2:12" s="1" customFormat="1" ht="25" customHeight="1">
      <c r="B190" s="31"/>
      <c r="C190" s="20" t="s">
        <v>125</v>
      </c>
      <c r="L190" s="31"/>
    </row>
    <row r="191" spans="2:12" s="1" customFormat="1" ht="7" customHeight="1">
      <c r="B191" s="31"/>
      <c r="L191" s="31"/>
    </row>
    <row r="192" spans="2:12" s="1" customFormat="1" ht="12" customHeight="1">
      <c r="B192" s="31"/>
      <c r="C192" s="26" t="s">
        <v>16</v>
      </c>
      <c r="L192" s="31"/>
    </row>
    <row r="193" spans="2:65" s="1" customFormat="1" ht="16.5" customHeight="1">
      <c r="B193" s="31"/>
      <c r="E193" s="222" t="str">
        <f>E7</f>
        <v>Modernizace učeben v budově ZŠ Nejdek</v>
      </c>
      <c r="F193" s="223"/>
      <c r="G193" s="223"/>
      <c r="H193" s="223"/>
      <c r="L193" s="31"/>
    </row>
    <row r="194" spans="2:65" s="1" customFormat="1" ht="12" customHeight="1">
      <c r="B194" s="31"/>
      <c r="C194" s="26" t="s">
        <v>86</v>
      </c>
      <c r="L194" s="31"/>
    </row>
    <row r="195" spans="2:65" s="1" customFormat="1" ht="16.5" customHeight="1">
      <c r="B195" s="31"/>
      <c r="E195" s="203" t="str">
        <f>E9</f>
        <v>S - Stavba</v>
      </c>
      <c r="F195" s="224"/>
      <c r="G195" s="224"/>
      <c r="H195" s="224"/>
      <c r="L195" s="31"/>
    </row>
    <row r="196" spans="2:65" s="1" customFormat="1" ht="7" customHeight="1">
      <c r="B196" s="31"/>
      <c r="L196" s="31"/>
    </row>
    <row r="197" spans="2:65" s="1" customFormat="1" ht="12" customHeight="1">
      <c r="B197" s="31"/>
      <c r="C197" s="26" t="s">
        <v>20</v>
      </c>
      <c r="F197" s="24" t="str">
        <f>F12</f>
        <v xml:space="preserve"> </v>
      </c>
      <c r="I197" s="26" t="s">
        <v>22</v>
      </c>
      <c r="J197" s="51" t="str">
        <f>IF(J12="","",J12)</f>
        <v>21. 3. 2022</v>
      </c>
      <c r="L197" s="31"/>
    </row>
    <row r="198" spans="2:65" s="1" customFormat="1" ht="7" customHeight="1">
      <c r="B198" s="31"/>
      <c r="L198" s="31"/>
    </row>
    <row r="199" spans="2:65" s="1" customFormat="1" ht="15.15" customHeight="1">
      <c r="B199" s="31"/>
      <c r="C199" s="26" t="s">
        <v>24</v>
      </c>
      <c r="F199" s="24" t="str">
        <f>E15</f>
        <v xml:space="preserve"> </v>
      </c>
      <c r="I199" s="26" t="s">
        <v>29</v>
      </c>
      <c r="J199" s="29" t="str">
        <f>E21</f>
        <v xml:space="preserve"> </v>
      </c>
      <c r="L199" s="31"/>
    </row>
    <row r="200" spans="2:65" s="1" customFormat="1" ht="15.15" customHeight="1">
      <c r="B200" s="31"/>
      <c r="C200" s="26" t="s">
        <v>27</v>
      </c>
      <c r="F200" s="24" t="str">
        <f>IF(E18="","",E18)</f>
        <v>Vyplň údaj</v>
      </c>
      <c r="I200" s="26" t="s">
        <v>31</v>
      </c>
      <c r="J200" s="29" t="str">
        <f>E24</f>
        <v xml:space="preserve"> </v>
      </c>
      <c r="L200" s="31"/>
    </row>
    <row r="201" spans="2:65" s="1" customFormat="1" ht="10.25" customHeight="1">
      <c r="B201" s="31"/>
      <c r="L201" s="31"/>
    </row>
    <row r="202" spans="2:65" s="10" customFormat="1" ht="29.25" customHeight="1">
      <c r="B202" s="111"/>
      <c r="C202" s="112" t="s">
        <v>126</v>
      </c>
      <c r="D202" s="113" t="s">
        <v>58</v>
      </c>
      <c r="E202" s="113" t="s">
        <v>54</v>
      </c>
      <c r="F202" s="113" t="s">
        <v>55</v>
      </c>
      <c r="G202" s="113" t="s">
        <v>127</v>
      </c>
      <c r="H202" s="113" t="s">
        <v>128</v>
      </c>
      <c r="I202" s="113" t="s">
        <v>129</v>
      </c>
      <c r="J202" s="114" t="s">
        <v>90</v>
      </c>
      <c r="K202" s="115" t="s">
        <v>130</v>
      </c>
      <c r="L202" s="111"/>
      <c r="M202" s="58" t="s">
        <v>1</v>
      </c>
      <c r="N202" s="59" t="s">
        <v>37</v>
      </c>
      <c r="O202" s="59" t="s">
        <v>131</v>
      </c>
      <c r="P202" s="59" t="s">
        <v>132</v>
      </c>
      <c r="Q202" s="59" t="s">
        <v>133</v>
      </c>
      <c r="R202" s="59" t="s">
        <v>134</v>
      </c>
      <c r="S202" s="59" t="s">
        <v>135</v>
      </c>
      <c r="T202" s="60" t="s">
        <v>136</v>
      </c>
    </row>
    <row r="203" spans="2:65" s="1" customFormat="1" ht="22.75" customHeight="1">
      <c r="B203" s="31"/>
      <c r="C203" s="63" t="s">
        <v>137</v>
      </c>
      <c r="J203" s="116">
        <f>BK203</f>
        <v>0</v>
      </c>
      <c r="L203" s="31"/>
      <c r="M203" s="61"/>
      <c r="N203" s="52"/>
      <c r="O203" s="52"/>
      <c r="P203" s="117">
        <f>P204+P335+P493+P636+P950+P1198+P1365+P1369</f>
        <v>0</v>
      </c>
      <c r="Q203" s="52"/>
      <c r="R203" s="117">
        <f>R204+R335+R493+R636+R950+R1198+R1365+R1369</f>
        <v>0</v>
      </c>
      <c r="S203" s="52"/>
      <c r="T203" s="118">
        <f>T204+T335+T493+T636+T950+T1198+T1365+T1369</f>
        <v>0</v>
      </c>
      <c r="AT203" s="16" t="s">
        <v>72</v>
      </c>
      <c r="AU203" s="16" t="s">
        <v>92</v>
      </c>
      <c r="BK203" s="119">
        <f>BK204+BK335+BK493+BK636+BK950+BK1198+BK1365+BK1369</f>
        <v>0</v>
      </c>
    </row>
    <row r="204" spans="2:65" s="11" customFormat="1" ht="25.9" customHeight="1">
      <c r="B204" s="120"/>
      <c r="D204" s="121" t="s">
        <v>72</v>
      </c>
      <c r="E204" s="122" t="s">
        <v>138</v>
      </c>
      <c r="F204" s="122" t="s">
        <v>139</v>
      </c>
      <c r="I204" s="123"/>
      <c r="J204" s="124">
        <f>BK204</f>
        <v>0</v>
      </c>
      <c r="L204" s="120"/>
      <c r="M204" s="125"/>
      <c r="P204" s="126">
        <f>P205+P218+P221+P224+P227+P242+P245+P283+P332</f>
        <v>0</v>
      </c>
      <c r="R204" s="126">
        <f>R205+R218+R221+R224+R227+R242+R245+R283+R332</f>
        <v>0</v>
      </c>
      <c r="T204" s="127">
        <f>T205+T218+T221+T224+T227+T242+T245+T283+T332</f>
        <v>0</v>
      </c>
      <c r="AR204" s="121" t="s">
        <v>14</v>
      </c>
      <c r="AT204" s="128" t="s">
        <v>72</v>
      </c>
      <c r="AU204" s="128" t="s">
        <v>73</v>
      </c>
      <c r="AY204" s="121" t="s">
        <v>140</v>
      </c>
      <c r="BK204" s="129">
        <f>BK205+BK218+BK221+BK224+BK227+BK242+BK245+BK283+BK332</f>
        <v>0</v>
      </c>
    </row>
    <row r="205" spans="2:65" s="11" customFormat="1" ht="22.75" customHeight="1">
      <c r="B205" s="120"/>
      <c r="D205" s="121" t="s">
        <v>72</v>
      </c>
      <c r="E205" s="130" t="s">
        <v>141</v>
      </c>
      <c r="F205" s="130" t="s">
        <v>142</v>
      </c>
      <c r="I205" s="123"/>
      <c r="J205" s="131">
        <f>BK205</f>
        <v>0</v>
      </c>
      <c r="L205" s="120"/>
      <c r="M205" s="125"/>
      <c r="P205" s="126">
        <f>SUM(P206:P217)</f>
        <v>0</v>
      </c>
      <c r="R205" s="126">
        <f>SUM(R206:R217)</f>
        <v>0</v>
      </c>
      <c r="T205" s="127">
        <f>SUM(T206:T217)</f>
        <v>0</v>
      </c>
      <c r="AR205" s="121" t="s">
        <v>14</v>
      </c>
      <c r="AT205" s="128" t="s">
        <v>72</v>
      </c>
      <c r="AU205" s="128" t="s">
        <v>14</v>
      </c>
      <c r="AY205" s="121" t="s">
        <v>140</v>
      </c>
      <c r="BK205" s="129">
        <f>SUM(BK206:BK217)</f>
        <v>0</v>
      </c>
    </row>
    <row r="206" spans="2:65" s="1" customFormat="1" ht="24.15" customHeight="1">
      <c r="B206" s="31"/>
      <c r="C206" s="132" t="s">
        <v>14</v>
      </c>
      <c r="D206" s="132" t="s">
        <v>143</v>
      </c>
      <c r="E206" s="133" t="s">
        <v>144</v>
      </c>
      <c r="F206" s="134" t="s">
        <v>145</v>
      </c>
      <c r="G206" s="135" t="s">
        <v>146</v>
      </c>
      <c r="H206" s="136">
        <v>6.03</v>
      </c>
      <c r="I206" s="137"/>
      <c r="J206" s="138">
        <f>ROUND(I206*H206,2)</f>
        <v>0</v>
      </c>
      <c r="K206" s="139"/>
      <c r="L206" s="31"/>
      <c r="M206" s="140" t="s">
        <v>1</v>
      </c>
      <c r="N206" s="141" t="s">
        <v>38</v>
      </c>
      <c r="P206" s="142">
        <f>O206*H206</f>
        <v>0</v>
      </c>
      <c r="Q206" s="142">
        <v>0</v>
      </c>
      <c r="R206" s="142">
        <f>Q206*H206</f>
        <v>0</v>
      </c>
      <c r="S206" s="142">
        <v>0</v>
      </c>
      <c r="T206" s="143">
        <f>S206*H206</f>
        <v>0</v>
      </c>
      <c r="AR206" s="144" t="s">
        <v>147</v>
      </c>
      <c r="AT206" s="144" t="s">
        <v>143</v>
      </c>
      <c r="AU206" s="144" t="s">
        <v>82</v>
      </c>
      <c r="AY206" s="16" t="s">
        <v>140</v>
      </c>
      <c r="BE206" s="145">
        <f>IF(N206="základní",J206,0)</f>
        <v>0</v>
      </c>
      <c r="BF206" s="145">
        <f>IF(N206="snížená",J206,0)</f>
        <v>0</v>
      </c>
      <c r="BG206" s="145">
        <f>IF(N206="zákl. přenesená",J206,0)</f>
        <v>0</v>
      </c>
      <c r="BH206" s="145">
        <f>IF(N206="sníž. přenesená",J206,0)</f>
        <v>0</v>
      </c>
      <c r="BI206" s="145">
        <f>IF(N206="nulová",J206,0)</f>
        <v>0</v>
      </c>
      <c r="BJ206" s="16" t="s">
        <v>14</v>
      </c>
      <c r="BK206" s="145">
        <f>ROUND(I206*H206,2)</f>
        <v>0</v>
      </c>
      <c r="BL206" s="16" t="s">
        <v>147</v>
      </c>
      <c r="BM206" s="144" t="s">
        <v>82</v>
      </c>
    </row>
    <row r="207" spans="2:65" s="1" customFormat="1" ht="18">
      <c r="B207" s="31"/>
      <c r="D207" s="146" t="s">
        <v>148</v>
      </c>
      <c r="F207" s="147" t="s">
        <v>149</v>
      </c>
      <c r="I207" s="148"/>
      <c r="L207" s="31"/>
      <c r="M207" s="149"/>
      <c r="T207" s="55"/>
      <c r="AT207" s="16" t="s">
        <v>148</v>
      </c>
      <c r="AU207" s="16" t="s">
        <v>82</v>
      </c>
    </row>
    <row r="208" spans="2:65" s="12" customFormat="1" ht="10">
      <c r="B208" s="150"/>
      <c r="D208" s="146" t="s">
        <v>150</v>
      </c>
      <c r="E208" s="151" t="s">
        <v>1</v>
      </c>
      <c r="F208" s="152" t="s">
        <v>151</v>
      </c>
      <c r="H208" s="151" t="s">
        <v>1</v>
      </c>
      <c r="I208" s="153"/>
      <c r="L208" s="150"/>
      <c r="M208" s="154"/>
      <c r="T208" s="155"/>
      <c r="AT208" s="151" t="s">
        <v>150</v>
      </c>
      <c r="AU208" s="151" t="s">
        <v>82</v>
      </c>
      <c r="AV208" s="12" t="s">
        <v>14</v>
      </c>
      <c r="AW208" s="12" t="s">
        <v>30</v>
      </c>
      <c r="AX208" s="12" t="s">
        <v>73</v>
      </c>
      <c r="AY208" s="151" t="s">
        <v>140</v>
      </c>
    </row>
    <row r="209" spans="2:65" s="12" customFormat="1" ht="10">
      <c r="B209" s="150"/>
      <c r="D209" s="146" t="s">
        <v>150</v>
      </c>
      <c r="E209" s="151" t="s">
        <v>1</v>
      </c>
      <c r="F209" s="152" t="s">
        <v>152</v>
      </c>
      <c r="H209" s="151" t="s">
        <v>1</v>
      </c>
      <c r="I209" s="153"/>
      <c r="L209" s="150"/>
      <c r="M209" s="154"/>
      <c r="T209" s="155"/>
      <c r="AT209" s="151" t="s">
        <v>150</v>
      </c>
      <c r="AU209" s="151" t="s">
        <v>82</v>
      </c>
      <c r="AV209" s="12" t="s">
        <v>14</v>
      </c>
      <c r="AW209" s="12" t="s">
        <v>30</v>
      </c>
      <c r="AX209" s="12" t="s">
        <v>73</v>
      </c>
      <c r="AY209" s="151" t="s">
        <v>140</v>
      </c>
    </row>
    <row r="210" spans="2:65" s="13" customFormat="1" ht="10">
      <c r="B210" s="156"/>
      <c r="D210" s="146" t="s">
        <v>150</v>
      </c>
      <c r="E210" s="157" t="s">
        <v>1</v>
      </c>
      <c r="F210" s="158" t="s">
        <v>153</v>
      </c>
      <c r="H210" s="159">
        <v>6.03</v>
      </c>
      <c r="I210" s="160"/>
      <c r="L210" s="156"/>
      <c r="M210" s="161"/>
      <c r="T210" s="162"/>
      <c r="AT210" s="157" t="s">
        <v>150</v>
      </c>
      <c r="AU210" s="157" t="s">
        <v>82</v>
      </c>
      <c r="AV210" s="13" t="s">
        <v>82</v>
      </c>
      <c r="AW210" s="13" t="s">
        <v>30</v>
      </c>
      <c r="AX210" s="13" t="s">
        <v>73</v>
      </c>
      <c r="AY210" s="157" t="s">
        <v>140</v>
      </c>
    </row>
    <row r="211" spans="2:65" s="14" customFormat="1" ht="10">
      <c r="B211" s="163"/>
      <c r="D211" s="146" t="s">
        <v>150</v>
      </c>
      <c r="E211" s="164" t="s">
        <v>1</v>
      </c>
      <c r="F211" s="165" t="s">
        <v>154</v>
      </c>
      <c r="H211" s="166">
        <v>6.03</v>
      </c>
      <c r="I211" s="167"/>
      <c r="L211" s="163"/>
      <c r="M211" s="168"/>
      <c r="T211" s="169"/>
      <c r="AT211" s="164" t="s">
        <v>150</v>
      </c>
      <c r="AU211" s="164" t="s">
        <v>82</v>
      </c>
      <c r="AV211" s="14" t="s">
        <v>147</v>
      </c>
      <c r="AW211" s="14" t="s">
        <v>30</v>
      </c>
      <c r="AX211" s="14" t="s">
        <v>14</v>
      </c>
      <c r="AY211" s="164" t="s">
        <v>140</v>
      </c>
    </row>
    <row r="212" spans="2:65" s="1" customFormat="1" ht="24.15" customHeight="1">
      <c r="B212" s="31"/>
      <c r="C212" s="132" t="s">
        <v>82</v>
      </c>
      <c r="D212" s="132" t="s">
        <v>143</v>
      </c>
      <c r="E212" s="133" t="s">
        <v>155</v>
      </c>
      <c r="F212" s="134" t="s">
        <v>156</v>
      </c>
      <c r="G212" s="135" t="s">
        <v>146</v>
      </c>
      <c r="H212" s="136">
        <v>3.66</v>
      </c>
      <c r="I212" s="137"/>
      <c r="J212" s="138">
        <f>ROUND(I212*H212,2)</f>
        <v>0</v>
      </c>
      <c r="K212" s="139"/>
      <c r="L212" s="31"/>
      <c r="M212" s="140" t="s">
        <v>1</v>
      </c>
      <c r="N212" s="141" t="s">
        <v>38</v>
      </c>
      <c r="P212" s="142">
        <f>O212*H212</f>
        <v>0</v>
      </c>
      <c r="Q212" s="142">
        <v>0</v>
      </c>
      <c r="R212" s="142">
        <f>Q212*H212</f>
        <v>0</v>
      </c>
      <c r="S212" s="142">
        <v>0</v>
      </c>
      <c r="T212" s="143">
        <f>S212*H212</f>
        <v>0</v>
      </c>
      <c r="AR212" s="144" t="s">
        <v>147</v>
      </c>
      <c r="AT212" s="144" t="s">
        <v>143</v>
      </c>
      <c r="AU212" s="144" t="s">
        <v>82</v>
      </c>
      <c r="AY212" s="16" t="s">
        <v>140</v>
      </c>
      <c r="BE212" s="145">
        <f>IF(N212="základní",J212,0)</f>
        <v>0</v>
      </c>
      <c r="BF212" s="145">
        <f>IF(N212="snížená",J212,0)</f>
        <v>0</v>
      </c>
      <c r="BG212" s="145">
        <f>IF(N212="zákl. přenesená",J212,0)</f>
        <v>0</v>
      </c>
      <c r="BH212" s="145">
        <f>IF(N212="sníž. přenesená",J212,0)</f>
        <v>0</v>
      </c>
      <c r="BI212" s="145">
        <f>IF(N212="nulová",J212,0)</f>
        <v>0</v>
      </c>
      <c r="BJ212" s="16" t="s">
        <v>14</v>
      </c>
      <c r="BK212" s="145">
        <f>ROUND(I212*H212,2)</f>
        <v>0</v>
      </c>
      <c r="BL212" s="16" t="s">
        <v>147</v>
      </c>
      <c r="BM212" s="144" t="s">
        <v>147</v>
      </c>
    </row>
    <row r="213" spans="2:65" s="1" customFormat="1" ht="18">
      <c r="B213" s="31"/>
      <c r="D213" s="146" t="s">
        <v>148</v>
      </c>
      <c r="F213" s="147" t="s">
        <v>157</v>
      </c>
      <c r="I213" s="148"/>
      <c r="L213" s="31"/>
      <c r="M213" s="149"/>
      <c r="T213" s="55"/>
      <c r="AT213" s="16" t="s">
        <v>148</v>
      </c>
      <c r="AU213" s="16" t="s">
        <v>82</v>
      </c>
    </row>
    <row r="214" spans="2:65" s="12" customFormat="1" ht="10">
      <c r="B214" s="150"/>
      <c r="D214" s="146" t="s">
        <v>150</v>
      </c>
      <c r="E214" s="151" t="s">
        <v>1</v>
      </c>
      <c r="F214" s="152" t="s">
        <v>151</v>
      </c>
      <c r="H214" s="151" t="s">
        <v>1</v>
      </c>
      <c r="I214" s="153"/>
      <c r="L214" s="150"/>
      <c r="M214" s="154"/>
      <c r="T214" s="155"/>
      <c r="AT214" s="151" t="s">
        <v>150</v>
      </c>
      <c r="AU214" s="151" t="s">
        <v>82</v>
      </c>
      <c r="AV214" s="12" t="s">
        <v>14</v>
      </c>
      <c r="AW214" s="12" t="s">
        <v>30</v>
      </c>
      <c r="AX214" s="12" t="s">
        <v>73</v>
      </c>
      <c r="AY214" s="151" t="s">
        <v>140</v>
      </c>
    </row>
    <row r="215" spans="2:65" s="13" customFormat="1" ht="10">
      <c r="B215" s="156"/>
      <c r="D215" s="146" t="s">
        <v>150</v>
      </c>
      <c r="E215" s="157" t="s">
        <v>1</v>
      </c>
      <c r="F215" s="158" t="s">
        <v>158</v>
      </c>
      <c r="H215" s="159">
        <v>2.16</v>
      </c>
      <c r="I215" s="160"/>
      <c r="L215" s="156"/>
      <c r="M215" s="161"/>
      <c r="T215" s="162"/>
      <c r="AT215" s="157" t="s">
        <v>150</v>
      </c>
      <c r="AU215" s="157" t="s">
        <v>82</v>
      </c>
      <c r="AV215" s="13" t="s">
        <v>82</v>
      </c>
      <c r="AW215" s="13" t="s">
        <v>30</v>
      </c>
      <c r="AX215" s="13" t="s">
        <v>73</v>
      </c>
      <c r="AY215" s="157" t="s">
        <v>140</v>
      </c>
    </row>
    <row r="216" spans="2:65" s="13" customFormat="1" ht="10">
      <c r="B216" s="156"/>
      <c r="D216" s="146" t="s">
        <v>150</v>
      </c>
      <c r="E216" s="157" t="s">
        <v>1</v>
      </c>
      <c r="F216" s="158" t="s">
        <v>159</v>
      </c>
      <c r="H216" s="159">
        <v>1.5</v>
      </c>
      <c r="I216" s="160"/>
      <c r="L216" s="156"/>
      <c r="M216" s="161"/>
      <c r="T216" s="162"/>
      <c r="AT216" s="157" t="s">
        <v>150</v>
      </c>
      <c r="AU216" s="157" t="s">
        <v>82</v>
      </c>
      <c r="AV216" s="13" t="s">
        <v>82</v>
      </c>
      <c r="AW216" s="13" t="s">
        <v>30</v>
      </c>
      <c r="AX216" s="13" t="s">
        <v>73</v>
      </c>
      <c r="AY216" s="157" t="s">
        <v>140</v>
      </c>
    </row>
    <row r="217" spans="2:65" s="14" customFormat="1" ht="10">
      <c r="B217" s="163"/>
      <c r="D217" s="146" t="s">
        <v>150</v>
      </c>
      <c r="E217" s="164" t="s">
        <v>1</v>
      </c>
      <c r="F217" s="165" t="s">
        <v>154</v>
      </c>
      <c r="H217" s="166">
        <v>3.66</v>
      </c>
      <c r="I217" s="167"/>
      <c r="L217" s="163"/>
      <c r="M217" s="168"/>
      <c r="T217" s="169"/>
      <c r="AT217" s="164" t="s">
        <v>150</v>
      </c>
      <c r="AU217" s="164" t="s">
        <v>82</v>
      </c>
      <c r="AV217" s="14" t="s">
        <v>147</v>
      </c>
      <c r="AW217" s="14" t="s">
        <v>30</v>
      </c>
      <c r="AX217" s="14" t="s">
        <v>14</v>
      </c>
      <c r="AY217" s="164" t="s">
        <v>140</v>
      </c>
    </row>
    <row r="218" spans="2:65" s="11" customFormat="1" ht="22.75" customHeight="1">
      <c r="B218" s="120"/>
      <c r="D218" s="121" t="s">
        <v>72</v>
      </c>
      <c r="E218" s="130" t="s">
        <v>160</v>
      </c>
      <c r="F218" s="130" t="s">
        <v>161</v>
      </c>
      <c r="I218" s="123"/>
      <c r="J218" s="131">
        <f>BK218</f>
        <v>0</v>
      </c>
      <c r="L218" s="120"/>
      <c r="M218" s="125"/>
      <c r="P218" s="126">
        <f>SUM(P219:P220)</f>
        <v>0</v>
      </c>
      <c r="R218" s="126">
        <f>SUM(R219:R220)</f>
        <v>0</v>
      </c>
      <c r="T218" s="127">
        <f>SUM(T219:T220)</f>
        <v>0</v>
      </c>
      <c r="AR218" s="121" t="s">
        <v>14</v>
      </c>
      <c r="AT218" s="128" t="s">
        <v>72</v>
      </c>
      <c r="AU218" s="128" t="s">
        <v>14</v>
      </c>
      <c r="AY218" s="121" t="s">
        <v>140</v>
      </c>
      <c r="BK218" s="129">
        <f>SUM(BK219:BK220)</f>
        <v>0</v>
      </c>
    </row>
    <row r="219" spans="2:65" s="1" customFormat="1" ht="33" customHeight="1">
      <c r="B219" s="31"/>
      <c r="C219" s="132" t="s">
        <v>162</v>
      </c>
      <c r="D219" s="132" t="s">
        <v>143</v>
      </c>
      <c r="E219" s="133" t="s">
        <v>163</v>
      </c>
      <c r="F219" s="134" t="s">
        <v>164</v>
      </c>
      <c r="G219" s="135" t="s">
        <v>146</v>
      </c>
      <c r="H219" s="136">
        <v>58.35</v>
      </c>
      <c r="I219" s="137"/>
      <c r="J219" s="138">
        <f>ROUND(I219*H219,2)</f>
        <v>0</v>
      </c>
      <c r="K219" s="139"/>
      <c r="L219" s="31"/>
      <c r="M219" s="140" t="s">
        <v>1</v>
      </c>
      <c r="N219" s="141" t="s">
        <v>38</v>
      </c>
      <c r="P219" s="142">
        <f>O219*H219</f>
        <v>0</v>
      </c>
      <c r="Q219" s="142">
        <v>0</v>
      </c>
      <c r="R219" s="142">
        <f>Q219*H219</f>
        <v>0</v>
      </c>
      <c r="S219" s="142">
        <v>0</v>
      </c>
      <c r="T219" s="143">
        <f>S219*H219</f>
        <v>0</v>
      </c>
      <c r="AR219" s="144" t="s">
        <v>147</v>
      </c>
      <c r="AT219" s="144" t="s">
        <v>143</v>
      </c>
      <c r="AU219" s="144" t="s">
        <v>82</v>
      </c>
      <c r="AY219" s="16" t="s">
        <v>140</v>
      </c>
      <c r="BE219" s="145">
        <f>IF(N219="základní",J219,0)</f>
        <v>0</v>
      </c>
      <c r="BF219" s="145">
        <f>IF(N219="snížená",J219,0)</f>
        <v>0</v>
      </c>
      <c r="BG219" s="145">
        <f>IF(N219="zákl. přenesená",J219,0)</f>
        <v>0</v>
      </c>
      <c r="BH219" s="145">
        <f>IF(N219="sníž. přenesená",J219,0)</f>
        <v>0</v>
      </c>
      <c r="BI219" s="145">
        <f>IF(N219="nulová",J219,0)</f>
        <v>0</v>
      </c>
      <c r="BJ219" s="16" t="s">
        <v>14</v>
      </c>
      <c r="BK219" s="145">
        <f>ROUND(I219*H219,2)</f>
        <v>0</v>
      </c>
      <c r="BL219" s="16" t="s">
        <v>147</v>
      </c>
      <c r="BM219" s="144" t="s">
        <v>165</v>
      </c>
    </row>
    <row r="220" spans="2:65" s="1" customFormat="1" ht="18">
      <c r="B220" s="31"/>
      <c r="D220" s="146" t="s">
        <v>148</v>
      </c>
      <c r="F220" s="147" t="s">
        <v>166</v>
      </c>
      <c r="I220" s="148"/>
      <c r="L220" s="31"/>
      <c r="M220" s="149"/>
      <c r="T220" s="55"/>
      <c r="AT220" s="16" t="s">
        <v>148</v>
      </c>
      <c r="AU220" s="16" t="s">
        <v>82</v>
      </c>
    </row>
    <row r="221" spans="2:65" s="11" customFormat="1" ht="22.75" customHeight="1">
      <c r="B221" s="120"/>
      <c r="D221" s="121" t="s">
        <v>72</v>
      </c>
      <c r="E221" s="130" t="s">
        <v>167</v>
      </c>
      <c r="F221" s="130" t="s">
        <v>168</v>
      </c>
      <c r="I221" s="123"/>
      <c r="J221" s="131">
        <f>BK221</f>
        <v>0</v>
      </c>
      <c r="L221" s="120"/>
      <c r="M221" s="125"/>
      <c r="P221" s="126">
        <f>SUM(P222:P223)</f>
        <v>0</v>
      </c>
      <c r="R221" s="126">
        <f>SUM(R222:R223)</f>
        <v>0</v>
      </c>
      <c r="T221" s="127">
        <f>SUM(T222:T223)</f>
        <v>0</v>
      </c>
      <c r="AR221" s="121" t="s">
        <v>14</v>
      </c>
      <c r="AT221" s="128" t="s">
        <v>72</v>
      </c>
      <c r="AU221" s="128" t="s">
        <v>14</v>
      </c>
      <c r="AY221" s="121" t="s">
        <v>140</v>
      </c>
      <c r="BK221" s="129">
        <f>SUM(BK222:BK223)</f>
        <v>0</v>
      </c>
    </row>
    <row r="222" spans="2:65" s="1" customFormat="1" ht="24.15" customHeight="1">
      <c r="B222" s="31"/>
      <c r="C222" s="132" t="s">
        <v>147</v>
      </c>
      <c r="D222" s="132" t="s">
        <v>143</v>
      </c>
      <c r="E222" s="133" t="s">
        <v>169</v>
      </c>
      <c r="F222" s="134" t="s">
        <v>170</v>
      </c>
      <c r="G222" s="135" t="s">
        <v>146</v>
      </c>
      <c r="H222" s="136">
        <v>58.35</v>
      </c>
      <c r="I222" s="137"/>
      <c r="J222" s="138">
        <f>ROUND(I222*H222,2)</f>
        <v>0</v>
      </c>
      <c r="K222" s="139"/>
      <c r="L222" s="31"/>
      <c r="M222" s="140" t="s">
        <v>1</v>
      </c>
      <c r="N222" s="141" t="s">
        <v>38</v>
      </c>
      <c r="P222" s="142">
        <f>O222*H222</f>
        <v>0</v>
      </c>
      <c r="Q222" s="142">
        <v>0</v>
      </c>
      <c r="R222" s="142">
        <f>Q222*H222</f>
        <v>0</v>
      </c>
      <c r="S222" s="142">
        <v>0</v>
      </c>
      <c r="T222" s="143">
        <f>S222*H222</f>
        <v>0</v>
      </c>
      <c r="AR222" s="144" t="s">
        <v>147</v>
      </c>
      <c r="AT222" s="144" t="s">
        <v>143</v>
      </c>
      <c r="AU222" s="144" t="s">
        <v>82</v>
      </c>
      <c r="AY222" s="16" t="s">
        <v>140</v>
      </c>
      <c r="BE222" s="145">
        <f>IF(N222="základní",J222,0)</f>
        <v>0</v>
      </c>
      <c r="BF222" s="145">
        <f>IF(N222="snížená",J222,0)</f>
        <v>0</v>
      </c>
      <c r="BG222" s="145">
        <f>IF(N222="zákl. přenesená",J222,0)</f>
        <v>0</v>
      </c>
      <c r="BH222" s="145">
        <f>IF(N222="sníž. přenesená",J222,0)</f>
        <v>0</v>
      </c>
      <c r="BI222" s="145">
        <f>IF(N222="nulová",J222,0)</f>
        <v>0</v>
      </c>
      <c r="BJ222" s="16" t="s">
        <v>14</v>
      </c>
      <c r="BK222" s="145">
        <f>ROUND(I222*H222,2)</f>
        <v>0</v>
      </c>
      <c r="BL222" s="16" t="s">
        <v>147</v>
      </c>
      <c r="BM222" s="144" t="s">
        <v>171</v>
      </c>
    </row>
    <row r="223" spans="2:65" s="1" customFormat="1" ht="18">
      <c r="B223" s="31"/>
      <c r="D223" s="146" t="s">
        <v>148</v>
      </c>
      <c r="F223" s="147" t="s">
        <v>172</v>
      </c>
      <c r="I223" s="148"/>
      <c r="L223" s="31"/>
      <c r="M223" s="149"/>
      <c r="T223" s="55"/>
      <c r="AT223" s="16" t="s">
        <v>148</v>
      </c>
      <c r="AU223" s="16" t="s">
        <v>82</v>
      </c>
    </row>
    <row r="224" spans="2:65" s="11" customFormat="1" ht="22.75" customHeight="1">
      <c r="B224" s="120"/>
      <c r="D224" s="121" t="s">
        <v>72</v>
      </c>
      <c r="E224" s="130" t="s">
        <v>173</v>
      </c>
      <c r="F224" s="130" t="s">
        <v>174</v>
      </c>
      <c r="I224" s="123"/>
      <c r="J224" s="131">
        <f>BK224</f>
        <v>0</v>
      </c>
      <c r="L224" s="120"/>
      <c r="M224" s="125"/>
      <c r="P224" s="126">
        <f>SUM(P225:P226)</f>
        <v>0</v>
      </c>
      <c r="R224" s="126">
        <f>SUM(R225:R226)</f>
        <v>0</v>
      </c>
      <c r="T224" s="127">
        <f>SUM(T225:T226)</f>
        <v>0</v>
      </c>
      <c r="AR224" s="121" t="s">
        <v>14</v>
      </c>
      <c r="AT224" s="128" t="s">
        <v>72</v>
      </c>
      <c r="AU224" s="128" t="s">
        <v>14</v>
      </c>
      <c r="AY224" s="121" t="s">
        <v>140</v>
      </c>
      <c r="BK224" s="129">
        <f>SUM(BK225:BK226)</f>
        <v>0</v>
      </c>
    </row>
    <row r="225" spans="2:65" s="1" customFormat="1" ht="21.75" customHeight="1">
      <c r="B225" s="31"/>
      <c r="C225" s="132" t="s">
        <v>175</v>
      </c>
      <c r="D225" s="132" t="s">
        <v>143</v>
      </c>
      <c r="E225" s="133" t="s">
        <v>176</v>
      </c>
      <c r="F225" s="134" t="s">
        <v>177</v>
      </c>
      <c r="G225" s="135" t="s">
        <v>178</v>
      </c>
      <c r="H225" s="136">
        <v>1</v>
      </c>
      <c r="I225" s="137"/>
      <c r="J225" s="138">
        <f>ROUND(I225*H225,2)</f>
        <v>0</v>
      </c>
      <c r="K225" s="139"/>
      <c r="L225" s="31"/>
      <c r="M225" s="140" t="s">
        <v>1</v>
      </c>
      <c r="N225" s="141" t="s">
        <v>38</v>
      </c>
      <c r="P225" s="142">
        <f>O225*H225</f>
        <v>0</v>
      </c>
      <c r="Q225" s="142">
        <v>0</v>
      </c>
      <c r="R225" s="142">
        <f>Q225*H225</f>
        <v>0</v>
      </c>
      <c r="S225" s="142">
        <v>0</v>
      </c>
      <c r="T225" s="143">
        <f>S225*H225</f>
        <v>0</v>
      </c>
      <c r="AR225" s="144" t="s">
        <v>147</v>
      </c>
      <c r="AT225" s="144" t="s">
        <v>143</v>
      </c>
      <c r="AU225" s="144" t="s">
        <v>82</v>
      </c>
      <c r="AY225" s="16" t="s">
        <v>140</v>
      </c>
      <c r="BE225" s="145">
        <f>IF(N225="základní",J225,0)</f>
        <v>0</v>
      </c>
      <c r="BF225" s="145">
        <f>IF(N225="snížená",J225,0)</f>
        <v>0</v>
      </c>
      <c r="BG225" s="145">
        <f>IF(N225="zákl. přenesená",J225,0)</f>
        <v>0</v>
      </c>
      <c r="BH225" s="145">
        <f>IF(N225="sníž. přenesená",J225,0)</f>
        <v>0</v>
      </c>
      <c r="BI225" s="145">
        <f>IF(N225="nulová",J225,0)</f>
        <v>0</v>
      </c>
      <c r="BJ225" s="16" t="s">
        <v>14</v>
      </c>
      <c r="BK225" s="145">
        <f>ROUND(I225*H225,2)</f>
        <v>0</v>
      </c>
      <c r="BL225" s="16" t="s">
        <v>147</v>
      </c>
      <c r="BM225" s="144" t="s">
        <v>179</v>
      </c>
    </row>
    <row r="226" spans="2:65" s="1" customFormat="1" ht="10">
      <c r="B226" s="31"/>
      <c r="D226" s="146" t="s">
        <v>148</v>
      </c>
      <c r="F226" s="147" t="s">
        <v>177</v>
      </c>
      <c r="I226" s="148"/>
      <c r="L226" s="31"/>
      <c r="M226" s="149"/>
      <c r="T226" s="55"/>
      <c r="AT226" s="16" t="s">
        <v>148</v>
      </c>
      <c r="AU226" s="16" t="s">
        <v>82</v>
      </c>
    </row>
    <row r="227" spans="2:65" s="11" customFormat="1" ht="22.75" customHeight="1">
      <c r="B227" s="120"/>
      <c r="D227" s="121" t="s">
        <v>72</v>
      </c>
      <c r="E227" s="130" t="s">
        <v>180</v>
      </c>
      <c r="F227" s="130" t="s">
        <v>181</v>
      </c>
      <c r="I227" s="123"/>
      <c r="J227" s="131">
        <f>BK227</f>
        <v>0</v>
      </c>
      <c r="L227" s="120"/>
      <c r="M227" s="125"/>
      <c r="P227" s="126">
        <f>SUM(P228:P241)</f>
        <v>0</v>
      </c>
      <c r="R227" s="126">
        <f>SUM(R228:R241)</f>
        <v>0</v>
      </c>
      <c r="T227" s="127">
        <f>SUM(T228:T241)</f>
        <v>0</v>
      </c>
      <c r="AR227" s="121" t="s">
        <v>14</v>
      </c>
      <c r="AT227" s="128" t="s">
        <v>72</v>
      </c>
      <c r="AU227" s="128" t="s">
        <v>14</v>
      </c>
      <c r="AY227" s="121" t="s">
        <v>140</v>
      </c>
      <c r="BK227" s="129">
        <f>SUM(BK228:BK241)</f>
        <v>0</v>
      </c>
    </row>
    <row r="228" spans="2:65" s="1" customFormat="1" ht="24.15" customHeight="1">
      <c r="B228" s="31"/>
      <c r="C228" s="132" t="s">
        <v>165</v>
      </c>
      <c r="D228" s="132" t="s">
        <v>143</v>
      </c>
      <c r="E228" s="133" t="s">
        <v>182</v>
      </c>
      <c r="F228" s="134" t="s">
        <v>183</v>
      </c>
      <c r="G228" s="135" t="s">
        <v>184</v>
      </c>
      <c r="H228" s="136">
        <v>0.23</v>
      </c>
      <c r="I228" s="137"/>
      <c r="J228" s="138">
        <f>ROUND(I228*H228,2)</f>
        <v>0</v>
      </c>
      <c r="K228" s="139"/>
      <c r="L228" s="31"/>
      <c r="M228" s="140" t="s">
        <v>1</v>
      </c>
      <c r="N228" s="141" t="s">
        <v>38</v>
      </c>
      <c r="P228" s="142">
        <f>O228*H228</f>
        <v>0</v>
      </c>
      <c r="Q228" s="142">
        <v>0</v>
      </c>
      <c r="R228" s="142">
        <f>Q228*H228</f>
        <v>0</v>
      </c>
      <c r="S228" s="142">
        <v>0</v>
      </c>
      <c r="T228" s="143">
        <f>S228*H228</f>
        <v>0</v>
      </c>
      <c r="AR228" s="144" t="s">
        <v>147</v>
      </c>
      <c r="AT228" s="144" t="s">
        <v>143</v>
      </c>
      <c r="AU228" s="144" t="s">
        <v>82</v>
      </c>
      <c r="AY228" s="16" t="s">
        <v>140</v>
      </c>
      <c r="BE228" s="145">
        <f>IF(N228="základní",J228,0)</f>
        <v>0</v>
      </c>
      <c r="BF228" s="145">
        <f>IF(N228="snížená",J228,0)</f>
        <v>0</v>
      </c>
      <c r="BG228" s="145">
        <f>IF(N228="zákl. přenesená",J228,0)</f>
        <v>0</v>
      </c>
      <c r="BH228" s="145">
        <f>IF(N228="sníž. přenesená",J228,0)</f>
        <v>0</v>
      </c>
      <c r="BI228" s="145">
        <f>IF(N228="nulová",J228,0)</f>
        <v>0</v>
      </c>
      <c r="BJ228" s="16" t="s">
        <v>14</v>
      </c>
      <c r="BK228" s="145">
        <f>ROUND(I228*H228,2)</f>
        <v>0</v>
      </c>
      <c r="BL228" s="16" t="s">
        <v>147</v>
      </c>
      <c r="BM228" s="144" t="s">
        <v>185</v>
      </c>
    </row>
    <row r="229" spans="2:65" s="1" customFormat="1" ht="18">
      <c r="B229" s="31"/>
      <c r="D229" s="146" t="s">
        <v>148</v>
      </c>
      <c r="F229" s="147" t="s">
        <v>186</v>
      </c>
      <c r="I229" s="148"/>
      <c r="L229" s="31"/>
      <c r="M229" s="149"/>
      <c r="T229" s="55"/>
      <c r="AT229" s="16" t="s">
        <v>148</v>
      </c>
      <c r="AU229" s="16" t="s">
        <v>82</v>
      </c>
    </row>
    <row r="230" spans="2:65" s="1" customFormat="1" ht="16.5" customHeight="1">
      <c r="B230" s="31"/>
      <c r="C230" s="132" t="s">
        <v>187</v>
      </c>
      <c r="D230" s="132" t="s">
        <v>143</v>
      </c>
      <c r="E230" s="133" t="s">
        <v>188</v>
      </c>
      <c r="F230" s="134" t="s">
        <v>189</v>
      </c>
      <c r="G230" s="135" t="s">
        <v>184</v>
      </c>
      <c r="H230" s="136">
        <v>0.23</v>
      </c>
      <c r="I230" s="137"/>
      <c r="J230" s="138">
        <f>ROUND(I230*H230,2)</f>
        <v>0</v>
      </c>
      <c r="K230" s="139"/>
      <c r="L230" s="31"/>
      <c r="M230" s="140" t="s">
        <v>1</v>
      </c>
      <c r="N230" s="141" t="s">
        <v>38</v>
      </c>
      <c r="P230" s="142">
        <f>O230*H230</f>
        <v>0</v>
      </c>
      <c r="Q230" s="142">
        <v>0</v>
      </c>
      <c r="R230" s="142">
        <f>Q230*H230</f>
        <v>0</v>
      </c>
      <c r="S230" s="142">
        <v>0</v>
      </c>
      <c r="T230" s="143">
        <f>S230*H230</f>
        <v>0</v>
      </c>
      <c r="AR230" s="144" t="s">
        <v>147</v>
      </c>
      <c r="AT230" s="144" t="s">
        <v>143</v>
      </c>
      <c r="AU230" s="144" t="s">
        <v>82</v>
      </c>
      <c r="AY230" s="16" t="s">
        <v>140</v>
      </c>
      <c r="BE230" s="145">
        <f>IF(N230="základní",J230,0)</f>
        <v>0</v>
      </c>
      <c r="BF230" s="145">
        <f>IF(N230="snížená",J230,0)</f>
        <v>0</v>
      </c>
      <c r="BG230" s="145">
        <f>IF(N230="zákl. přenesená",J230,0)</f>
        <v>0</v>
      </c>
      <c r="BH230" s="145">
        <f>IF(N230="sníž. přenesená",J230,0)</f>
        <v>0</v>
      </c>
      <c r="BI230" s="145">
        <f>IF(N230="nulová",J230,0)</f>
        <v>0</v>
      </c>
      <c r="BJ230" s="16" t="s">
        <v>14</v>
      </c>
      <c r="BK230" s="145">
        <f>ROUND(I230*H230,2)</f>
        <v>0</v>
      </c>
      <c r="BL230" s="16" t="s">
        <v>147</v>
      </c>
      <c r="BM230" s="144" t="s">
        <v>190</v>
      </c>
    </row>
    <row r="231" spans="2:65" s="1" customFormat="1" ht="36">
      <c r="B231" s="31"/>
      <c r="D231" s="146" t="s">
        <v>148</v>
      </c>
      <c r="F231" s="147" t="s">
        <v>191</v>
      </c>
      <c r="I231" s="148"/>
      <c r="L231" s="31"/>
      <c r="M231" s="149"/>
      <c r="T231" s="55"/>
      <c r="AT231" s="16" t="s">
        <v>148</v>
      </c>
      <c r="AU231" s="16" t="s">
        <v>82</v>
      </c>
    </row>
    <row r="232" spans="2:65" s="1" customFormat="1" ht="16.5" customHeight="1">
      <c r="B232" s="31"/>
      <c r="C232" s="132" t="s">
        <v>171</v>
      </c>
      <c r="D232" s="132" t="s">
        <v>143</v>
      </c>
      <c r="E232" s="133" t="s">
        <v>192</v>
      </c>
      <c r="F232" s="134" t="s">
        <v>193</v>
      </c>
      <c r="G232" s="135" t="s">
        <v>184</v>
      </c>
      <c r="H232" s="136">
        <v>0.23</v>
      </c>
      <c r="I232" s="137"/>
      <c r="J232" s="138">
        <f>ROUND(I232*H232,2)</f>
        <v>0</v>
      </c>
      <c r="K232" s="139"/>
      <c r="L232" s="31"/>
      <c r="M232" s="140" t="s">
        <v>1</v>
      </c>
      <c r="N232" s="141" t="s">
        <v>38</v>
      </c>
      <c r="P232" s="142">
        <f>O232*H232</f>
        <v>0</v>
      </c>
      <c r="Q232" s="142">
        <v>0</v>
      </c>
      <c r="R232" s="142">
        <f>Q232*H232</f>
        <v>0</v>
      </c>
      <c r="S232" s="142">
        <v>0</v>
      </c>
      <c r="T232" s="143">
        <f>S232*H232</f>
        <v>0</v>
      </c>
      <c r="AR232" s="144" t="s">
        <v>147</v>
      </c>
      <c r="AT232" s="144" t="s">
        <v>143</v>
      </c>
      <c r="AU232" s="144" t="s">
        <v>82</v>
      </c>
      <c r="AY232" s="16" t="s">
        <v>140</v>
      </c>
      <c r="BE232" s="145">
        <f>IF(N232="základní",J232,0)</f>
        <v>0</v>
      </c>
      <c r="BF232" s="145">
        <f>IF(N232="snížená",J232,0)</f>
        <v>0</v>
      </c>
      <c r="BG232" s="145">
        <f>IF(N232="zákl. přenesená",J232,0)</f>
        <v>0</v>
      </c>
      <c r="BH232" s="145">
        <f>IF(N232="sníž. přenesená",J232,0)</f>
        <v>0</v>
      </c>
      <c r="BI232" s="145">
        <f>IF(N232="nulová",J232,0)</f>
        <v>0</v>
      </c>
      <c r="BJ232" s="16" t="s">
        <v>14</v>
      </c>
      <c r="BK232" s="145">
        <f>ROUND(I232*H232,2)</f>
        <v>0</v>
      </c>
      <c r="BL232" s="16" t="s">
        <v>147</v>
      </c>
      <c r="BM232" s="144" t="s">
        <v>194</v>
      </c>
    </row>
    <row r="233" spans="2:65" s="1" customFormat="1" ht="18">
      <c r="B233" s="31"/>
      <c r="D233" s="146" t="s">
        <v>148</v>
      </c>
      <c r="F233" s="147" t="s">
        <v>195</v>
      </c>
      <c r="I233" s="148"/>
      <c r="L233" s="31"/>
      <c r="M233" s="149"/>
      <c r="T233" s="55"/>
      <c r="AT233" s="16" t="s">
        <v>148</v>
      </c>
      <c r="AU233" s="16" t="s">
        <v>82</v>
      </c>
    </row>
    <row r="234" spans="2:65" s="1" customFormat="1" ht="24.15" customHeight="1">
      <c r="B234" s="31"/>
      <c r="C234" s="132" t="s">
        <v>196</v>
      </c>
      <c r="D234" s="132" t="s">
        <v>143</v>
      </c>
      <c r="E234" s="133" t="s">
        <v>197</v>
      </c>
      <c r="F234" s="134" t="s">
        <v>198</v>
      </c>
      <c r="G234" s="135" t="s">
        <v>184</v>
      </c>
      <c r="H234" s="136">
        <v>0.23</v>
      </c>
      <c r="I234" s="137"/>
      <c r="J234" s="138">
        <f>ROUND(I234*H234,2)</f>
        <v>0</v>
      </c>
      <c r="K234" s="139"/>
      <c r="L234" s="31"/>
      <c r="M234" s="140" t="s">
        <v>1</v>
      </c>
      <c r="N234" s="141" t="s">
        <v>38</v>
      </c>
      <c r="P234" s="142">
        <f>O234*H234</f>
        <v>0</v>
      </c>
      <c r="Q234" s="142">
        <v>0</v>
      </c>
      <c r="R234" s="142">
        <f>Q234*H234</f>
        <v>0</v>
      </c>
      <c r="S234" s="142">
        <v>0</v>
      </c>
      <c r="T234" s="143">
        <f>S234*H234</f>
        <v>0</v>
      </c>
      <c r="AR234" s="144" t="s">
        <v>147</v>
      </c>
      <c r="AT234" s="144" t="s">
        <v>143</v>
      </c>
      <c r="AU234" s="144" t="s">
        <v>82</v>
      </c>
      <c r="AY234" s="16" t="s">
        <v>140</v>
      </c>
      <c r="BE234" s="145">
        <f>IF(N234="základní",J234,0)</f>
        <v>0</v>
      </c>
      <c r="BF234" s="145">
        <f>IF(N234="snížená",J234,0)</f>
        <v>0</v>
      </c>
      <c r="BG234" s="145">
        <f>IF(N234="zákl. přenesená",J234,0)</f>
        <v>0</v>
      </c>
      <c r="BH234" s="145">
        <f>IF(N234="sníž. přenesená",J234,0)</f>
        <v>0</v>
      </c>
      <c r="BI234" s="145">
        <f>IF(N234="nulová",J234,0)</f>
        <v>0</v>
      </c>
      <c r="BJ234" s="16" t="s">
        <v>14</v>
      </c>
      <c r="BK234" s="145">
        <f>ROUND(I234*H234,2)</f>
        <v>0</v>
      </c>
      <c r="BL234" s="16" t="s">
        <v>147</v>
      </c>
      <c r="BM234" s="144" t="s">
        <v>199</v>
      </c>
    </row>
    <row r="235" spans="2:65" s="1" customFormat="1" ht="27">
      <c r="B235" s="31"/>
      <c r="D235" s="146" t="s">
        <v>148</v>
      </c>
      <c r="F235" s="147" t="s">
        <v>200</v>
      </c>
      <c r="I235" s="148"/>
      <c r="L235" s="31"/>
      <c r="M235" s="149"/>
      <c r="T235" s="55"/>
      <c r="AT235" s="16" t="s">
        <v>148</v>
      </c>
      <c r="AU235" s="16" t="s">
        <v>82</v>
      </c>
    </row>
    <row r="236" spans="2:65" s="1" customFormat="1" ht="24.15" customHeight="1">
      <c r="B236" s="31"/>
      <c r="C236" s="132" t="s">
        <v>179</v>
      </c>
      <c r="D236" s="132" t="s">
        <v>143</v>
      </c>
      <c r="E236" s="133" t="s">
        <v>201</v>
      </c>
      <c r="F236" s="134" t="s">
        <v>202</v>
      </c>
      <c r="G236" s="135" t="s">
        <v>184</v>
      </c>
      <c r="H236" s="136">
        <v>3.22</v>
      </c>
      <c r="I236" s="137"/>
      <c r="J236" s="138">
        <f>ROUND(I236*H236,2)</f>
        <v>0</v>
      </c>
      <c r="K236" s="139"/>
      <c r="L236" s="31"/>
      <c r="M236" s="140" t="s">
        <v>1</v>
      </c>
      <c r="N236" s="141" t="s">
        <v>38</v>
      </c>
      <c r="P236" s="142">
        <f>O236*H236</f>
        <v>0</v>
      </c>
      <c r="Q236" s="142">
        <v>0</v>
      </c>
      <c r="R236" s="142">
        <f>Q236*H236</f>
        <v>0</v>
      </c>
      <c r="S236" s="142">
        <v>0</v>
      </c>
      <c r="T236" s="143">
        <f>S236*H236</f>
        <v>0</v>
      </c>
      <c r="AR236" s="144" t="s">
        <v>147</v>
      </c>
      <c r="AT236" s="144" t="s">
        <v>143</v>
      </c>
      <c r="AU236" s="144" t="s">
        <v>82</v>
      </c>
      <c r="AY236" s="16" t="s">
        <v>140</v>
      </c>
      <c r="BE236" s="145">
        <f>IF(N236="základní",J236,0)</f>
        <v>0</v>
      </c>
      <c r="BF236" s="145">
        <f>IF(N236="snížená",J236,0)</f>
        <v>0</v>
      </c>
      <c r="BG236" s="145">
        <f>IF(N236="zákl. přenesená",J236,0)</f>
        <v>0</v>
      </c>
      <c r="BH236" s="145">
        <f>IF(N236="sníž. přenesená",J236,0)</f>
        <v>0</v>
      </c>
      <c r="BI236" s="145">
        <f>IF(N236="nulová",J236,0)</f>
        <v>0</v>
      </c>
      <c r="BJ236" s="16" t="s">
        <v>14</v>
      </c>
      <c r="BK236" s="145">
        <f>ROUND(I236*H236,2)</f>
        <v>0</v>
      </c>
      <c r="BL236" s="16" t="s">
        <v>147</v>
      </c>
      <c r="BM236" s="144" t="s">
        <v>203</v>
      </c>
    </row>
    <row r="237" spans="2:65" s="1" customFormat="1" ht="27">
      <c r="B237" s="31"/>
      <c r="D237" s="146" t="s">
        <v>148</v>
      </c>
      <c r="F237" s="147" t="s">
        <v>204</v>
      </c>
      <c r="I237" s="148"/>
      <c r="L237" s="31"/>
      <c r="M237" s="149"/>
      <c r="T237" s="55"/>
      <c r="AT237" s="16" t="s">
        <v>148</v>
      </c>
      <c r="AU237" s="16" t="s">
        <v>82</v>
      </c>
    </row>
    <row r="238" spans="2:65" s="13" customFormat="1" ht="10">
      <c r="B238" s="156"/>
      <c r="D238" s="146" t="s">
        <v>150</v>
      </c>
      <c r="E238" s="157" t="s">
        <v>1</v>
      </c>
      <c r="F238" s="158" t="s">
        <v>205</v>
      </c>
      <c r="H238" s="159">
        <v>3.22</v>
      </c>
      <c r="I238" s="160"/>
      <c r="L238" s="156"/>
      <c r="M238" s="161"/>
      <c r="T238" s="162"/>
      <c r="AT238" s="157" t="s">
        <v>150</v>
      </c>
      <c r="AU238" s="157" t="s">
        <v>82</v>
      </c>
      <c r="AV238" s="13" t="s">
        <v>82</v>
      </c>
      <c r="AW238" s="13" t="s">
        <v>30</v>
      </c>
      <c r="AX238" s="13" t="s">
        <v>73</v>
      </c>
      <c r="AY238" s="157" t="s">
        <v>140</v>
      </c>
    </row>
    <row r="239" spans="2:65" s="14" customFormat="1" ht="10">
      <c r="B239" s="163"/>
      <c r="D239" s="146" t="s">
        <v>150</v>
      </c>
      <c r="E239" s="164" t="s">
        <v>1</v>
      </c>
      <c r="F239" s="165" t="s">
        <v>154</v>
      </c>
      <c r="H239" s="166">
        <v>3.22</v>
      </c>
      <c r="I239" s="167"/>
      <c r="L239" s="163"/>
      <c r="M239" s="168"/>
      <c r="T239" s="169"/>
      <c r="AT239" s="164" t="s">
        <v>150</v>
      </c>
      <c r="AU239" s="164" t="s">
        <v>82</v>
      </c>
      <c r="AV239" s="14" t="s">
        <v>147</v>
      </c>
      <c r="AW239" s="14" t="s">
        <v>30</v>
      </c>
      <c r="AX239" s="14" t="s">
        <v>14</v>
      </c>
      <c r="AY239" s="164" t="s">
        <v>140</v>
      </c>
    </row>
    <row r="240" spans="2:65" s="1" customFormat="1" ht="33" customHeight="1">
      <c r="B240" s="31"/>
      <c r="C240" s="132" t="s">
        <v>206</v>
      </c>
      <c r="D240" s="132" t="s">
        <v>143</v>
      </c>
      <c r="E240" s="133" t="s">
        <v>207</v>
      </c>
      <c r="F240" s="134" t="s">
        <v>208</v>
      </c>
      <c r="G240" s="135" t="s">
        <v>184</v>
      </c>
      <c r="H240" s="136">
        <v>0.23</v>
      </c>
      <c r="I240" s="137"/>
      <c r="J240" s="138">
        <f>ROUND(I240*H240,2)</f>
        <v>0</v>
      </c>
      <c r="K240" s="139"/>
      <c r="L240" s="31"/>
      <c r="M240" s="140" t="s">
        <v>1</v>
      </c>
      <c r="N240" s="141" t="s">
        <v>38</v>
      </c>
      <c r="P240" s="142">
        <f>O240*H240</f>
        <v>0</v>
      </c>
      <c r="Q240" s="142">
        <v>0</v>
      </c>
      <c r="R240" s="142">
        <f>Q240*H240</f>
        <v>0</v>
      </c>
      <c r="S240" s="142">
        <v>0</v>
      </c>
      <c r="T240" s="143">
        <f>S240*H240</f>
        <v>0</v>
      </c>
      <c r="AR240" s="144" t="s">
        <v>147</v>
      </c>
      <c r="AT240" s="144" t="s">
        <v>143</v>
      </c>
      <c r="AU240" s="144" t="s">
        <v>82</v>
      </c>
      <c r="AY240" s="16" t="s">
        <v>140</v>
      </c>
      <c r="BE240" s="145">
        <f>IF(N240="základní",J240,0)</f>
        <v>0</v>
      </c>
      <c r="BF240" s="145">
        <f>IF(N240="snížená",J240,0)</f>
        <v>0</v>
      </c>
      <c r="BG240" s="145">
        <f>IF(N240="zákl. přenesená",J240,0)</f>
        <v>0</v>
      </c>
      <c r="BH240" s="145">
        <f>IF(N240="sníž. přenesená",J240,0)</f>
        <v>0</v>
      </c>
      <c r="BI240" s="145">
        <f>IF(N240="nulová",J240,0)</f>
        <v>0</v>
      </c>
      <c r="BJ240" s="16" t="s">
        <v>14</v>
      </c>
      <c r="BK240" s="145">
        <f>ROUND(I240*H240,2)</f>
        <v>0</v>
      </c>
      <c r="BL240" s="16" t="s">
        <v>147</v>
      </c>
      <c r="BM240" s="144" t="s">
        <v>209</v>
      </c>
    </row>
    <row r="241" spans="2:65" s="1" customFormat="1" ht="27">
      <c r="B241" s="31"/>
      <c r="D241" s="146" t="s">
        <v>148</v>
      </c>
      <c r="F241" s="147" t="s">
        <v>210</v>
      </c>
      <c r="I241" s="148"/>
      <c r="L241" s="31"/>
      <c r="M241" s="149"/>
      <c r="T241" s="55"/>
      <c r="AT241" s="16" t="s">
        <v>148</v>
      </c>
      <c r="AU241" s="16" t="s">
        <v>82</v>
      </c>
    </row>
    <row r="242" spans="2:65" s="11" customFormat="1" ht="22.75" customHeight="1">
      <c r="B242" s="120"/>
      <c r="D242" s="121" t="s">
        <v>72</v>
      </c>
      <c r="E242" s="130" t="s">
        <v>211</v>
      </c>
      <c r="F242" s="130" t="s">
        <v>212</v>
      </c>
      <c r="I242" s="123"/>
      <c r="J242" s="131">
        <f>BK242</f>
        <v>0</v>
      </c>
      <c r="L242" s="120"/>
      <c r="M242" s="125"/>
      <c r="P242" s="126">
        <f>SUM(P243:P244)</f>
        <v>0</v>
      </c>
      <c r="R242" s="126">
        <f>SUM(R243:R244)</f>
        <v>0</v>
      </c>
      <c r="T242" s="127">
        <f>SUM(T243:T244)</f>
        <v>0</v>
      </c>
      <c r="AR242" s="121" t="s">
        <v>14</v>
      </c>
      <c r="AT242" s="128" t="s">
        <v>72</v>
      </c>
      <c r="AU242" s="128" t="s">
        <v>14</v>
      </c>
      <c r="AY242" s="121" t="s">
        <v>140</v>
      </c>
      <c r="BK242" s="129">
        <f>SUM(BK243:BK244)</f>
        <v>0</v>
      </c>
    </row>
    <row r="243" spans="2:65" s="1" customFormat="1" ht="21.75" customHeight="1">
      <c r="B243" s="31"/>
      <c r="C243" s="132" t="s">
        <v>185</v>
      </c>
      <c r="D243" s="132" t="s">
        <v>143</v>
      </c>
      <c r="E243" s="133" t="s">
        <v>213</v>
      </c>
      <c r="F243" s="134" t="s">
        <v>214</v>
      </c>
      <c r="G243" s="135" t="s">
        <v>184</v>
      </c>
      <c r="H243" s="136">
        <v>0.41199999999999998</v>
      </c>
      <c r="I243" s="137"/>
      <c r="J243" s="138">
        <f>ROUND(I243*H243,2)</f>
        <v>0</v>
      </c>
      <c r="K243" s="139"/>
      <c r="L243" s="31"/>
      <c r="M243" s="140" t="s">
        <v>1</v>
      </c>
      <c r="N243" s="141" t="s">
        <v>38</v>
      </c>
      <c r="P243" s="142">
        <f>O243*H243</f>
        <v>0</v>
      </c>
      <c r="Q243" s="142">
        <v>0</v>
      </c>
      <c r="R243" s="142">
        <f>Q243*H243</f>
        <v>0</v>
      </c>
      <c r="S243" s="142">
        <v>0</v>
      </c>
      <c r="T243" s="143">
        <f>S243*H243</f>
        <v>0</v>
      </c>
      <c r="AR243" s="144" t="s">
        <v>147</v>
      </c>
      <c r="AT243" s="144" t="s">
        <v>143</v>
      </c>
      <c r="AU243" s="144" t="s">
        <v>82</v>
      </c>
      <c r="AY243" s="16" t="s">
        <v>140</v>
      </c>
      <c r="BE243" s="145">
        <f>IF(N243="základní",J243,0)</f>
        <v>0</v>
      </c>
      <c r="BF243" s="145">
        <f>IF(N243="snížená",J243,0)</f>
        <v>0</v>
      </c>
      <c r="BG243" s="145">
        <f>IF(N243="zákl. přenesená",J243,0)</f>
        <v>0</v>
      </c>
      <c r="BH243" s="145">
        <f>IF(N243="sníž. přenesená",J243,0)</f>
        <v>0</v>
      </c>
      <c r="BI243" s="145">
        <f>IF(N243="nulová",J243,0)</f>
        <v>0</v>
      </c>
      <c r="BJ243" s="16" t="s">
        <v>14</v>
      </c>
      <c r="BK243" s="145">
        <f>ROUND(I243*H243,2)</f>
        <v>0</v>
      </c>
      <c r="BL243" s="16" t="s">
        <v>147</v>
      </c>
      <c r="BM243" s="144" t="s">
        <v>215</v>
      </c>
    </row>
    <row r="244" spans="2:65" s="1" customFormat="1" ht="36">
      <c r="B244" s="31"/>
      <c r="D244" s="146" t="s">
        <v>148</v>
      </c>
      <c r="F244" s="147" t="s">
        <v>216</v>
      </c>
      <c r="I244" s="148"/>
      <c r="L244" s="31"/>
      <c r="M244" s="149"/>
      <c r="T244" s="55"/>
      <c r="AT244" s="16" t="s">
        <v>148</v>
      </c>
      <c r="AU244" s="16" t="s">
        <v>82</v>
      </c>
    </row>
    <row r="245" spans="2:65" s="11" customFormat="1" ht="22.75" customHeight="1">
      <c r="B245" s="120"/>
      <c r="D245" s="121" t="s">
        <v>72</v>
      </c>
      <c r="E245" s="130" t="s">
        <v>217</v>
      </c>
      <c r="F245" s="130" t="s">
        <v>218</v>
      </c>
      <c r="I245" s="123"/>
      <c r="J245" s="131">
        <f>BK245</f>
        <v>0</v>
      </c>
      <c r="L245" s="120"/>
      <c r="M245" s="125"/>
      <c r="P245" s="126">
        <f>SUM(P246:P282)</f>
        <v>0</v>
      </c>
      <c r="R245" s="126">
        <f>SUM(R246:R282)</f>
        <v>0</v>
      </c>
      <c r="T245" s="127">
        <f>SUM(T246:T282)</f>
        <v>0</v>
      </c>
      <c r="AR245" s="121" t="s">
        <v>14</v>
      </c>
      <c r="AT245" s="128" t="s">
        <v>72</v>
      </c>
      <c r="AU245" s="128" t="s">
        <v>14</v>
      </c>
      <c r="AY245" s="121" t="s">
        <v>140</v>
      </c>
      <c r="BK245" s="129">
        <f>SUM(BK246:BK282)</f>
        <v>0</v>
      </c>
    </row>
    <row r="246" spans="2:65" s="1" customFormat="1" ht="24.15" customHeight="1">
      <c r="B246" s="31"/>
      <c r="C246" s="132" t="s">
        <v>219</v>
      </c>
      <c r="D246" s="132" t="s">
        <v>143</v>
      </c>
      <c r="E246" s="133" t="s">
        <v>220</v>
      </c>
      <c r="F246" s="134" t="s">
        <v>221</v>
      </c>
      <c r="G246" s="135" t="s">
        <v>146</v>
      </c>
      <c r="H246" s="136">
        <v>58.35</v>
      </c>
      <c r="I246" s="137"/>
      <c r="J246" s="138">
        <f>ROUND(I246*H246,2)</f>
        <v>0</v>
      </c>
      <c r="K246" s="139"/>
      <c r="L246" s="31"/>
      <c r="M246" s="140" t="s">
        <v>1</v>
      </c>
      <c r="N246" s="141" t="s">
        <v>38</v>
      </c>
      <c r="P246" s="142">
        <f>O246*H246</f>
        <v>0</v>
      </c>
      <c r="Q246" s="142">
        <v>0</v>
      </c>
      <c r="R246" s="142">
        <f>Q246*H246</f>
        <v>0</v>
      </c>
      <c r="S246" s="142">
        <v>0</v>
      </c>
      <c r="T246" s="143">
        <f>S246*H246</f>
        <v>0</v>
      </c>
      <c r="AR246" s="144" t="s">
        <v>147</v>
      </c>
      <c r="AT246" s="144" t="s">
        <v>143</v>
      </c>
      <c r="AU246" s="144" t="s">
        <v>82</v>
      </c>
      <c r="AY246" s="16" t="s">
        <v>140</v>
      </c>
      <c r="BE246" s="145">
        <f>IF(N246="základní",J246,0)</f>
        <v>0</v>
      </c>
      <c r="BF246" s="145">
        <f>IF(N246="snížená",J246,0)</f>
        <v>0</v>
      </c>
      <c r="BG246" s="145">
        <f>IF(N246="zákl. přenesená",J246,0)</f>
        <v>0</v>
      </c>
      <c r="BH246" s="145">
        <f>IF(N246="sníž. přenesená",J246,0)</f>
        <v>0</v>
      </c>
      <c r="BI246" s="145">
        <f>IF(N246="nulová",J246,0)</f>
        <v>0</v>
      </c>
      <c r="BJ246" s="16" t="s">
        <v>14</v>
      </c>
      <c r="BK246" s="145">
        <f>ROUND(I246*H246,2)</f>
        <v>0</v>
      </c>
      <c r="BL246" s="16" t="s">
        <v>147</v>
      </c>
      <c r="BM246" s="144" t="s">
        <v>222</v>
      </c>
    </row>
    <row r="247" spans="2:65" s="1" customFormat="1" ht="18">
      <c r="B247" s="31"/>
      <c r="D247" s="146" t="s">
        <v>148</v>
      </c>
      <c r="F247" s="147" t="s">
        <v>223</v>
      </c>
      <c r="I247" s="148"/>
      <c r="L247" s="31"/>
      <c r="M247" s="149"/>
      <c r="T247" s="55"/>
      <c r="AT247" s="16" t="s">
        <v>148</v>
      </c>
      <c r="AU247" s="16" t="s">
        <v>82</v>
      </c>
    </row>
    <row r="248" spans="2:65" s="1" customFormat="1" ht="21.75" customHeight="1">
      <c r="B248" s="31"/>
      <c r="C248" s="132" t="s">
        <v>190</v>
      </c>
      <c r="D248" s="132" t="s">
        <v>143</v>
      </c>
      <c r="E248" s="133" t="s">
        <v>224</v>
      </c>
      <c r="F248" s="134" t="s">
        <v>225</v>
      </c>
      <c r="G248" s="135" t="s">
        <v>226</v>
      </c>
      <c r="H248" s="136">
        <v>32.64</v>
      </c>
      <c r="I248" s="137"/>
      <c r="J248" s="138">
        <f>ROUND(I248*H248,2)</f>
        <v>0</v>
      </c>
      <c r="K248" s="139"/>
      <c r="L248" s="31"/>
      <c r="M248" s="140" t="s">
        <v>1</v>
      </c>
      <c r="N248" s="141" t="s">
        <v>38</v>
      </c>
      <c r="P248" s="142">
        <f>O248*H248</f>
        <v>0</v>
      </c>
      <c r="Q248" s="142">
        <v>0</v>
      </c>
      <c r="R248" s="142">
        <f>Q248*H248</f>
        <v>0</v>
      </c>
      <c r="S248" s="142">
        <v>0</v>
      </c>
      <c r="T248" s="143">
        <f>S248*H248</f>
        <v>0</v>
      </c>
      <c r="AR248" s="144" t="s">
        <v>147</v>
      </c>
      <c r="AT248" s="144" t="s">
        <v>143</v>
      </c>
      <c r="AU248" s="144" t="s">
        <v>82</v>
      </c>
      <c r="AY248" s="16" t="s">
        <v>140</v>
      </c>
      <c r="BE248" s="145">
        <f>IF(N248="základní",J248,0)</f>
        <v>0</v>
      </c>
      <c r="BF248" s="145">
        <f>IF(N248="snížená",J248,0)</f>
        <v>0</v>
      </c>
      <c r="BG248" s="145">
        <f>IF(N248="zákl. přenesená",J248,0)</f>
        <v>0</v>
      </c>
      <c r="BH248" s="145">
        <f>IF(N248="sníž. přenesená",J248,0)</f>
        <v>0</v>
      </c>
      <c r="BI248" s="145">
        <f>IF(N248="nulová",J248,0)</f>
        <v>0</v>
      </c>
      <c r="BJ248" s="16" t="s">
        <v>14</v>
      </c>
      <c r="BK248" s="145">
        <f>ROUND(I248*H248,2)</f>
        <v>0</v>
      </c>
      <c r="BL248" s="16" t="s">
        <v>147</v>
      </c>
      <c r="BM248" s="144" t="s">
        <v>227</v>
      </c>
    </row>
    <row r="249" spans="2:65" s="1" customFormat="1" ht="10">
      <c r="B249" s="31"/>
      <c r="D249" s="146" t="s">
        <v>148</v>
      </c>
      <c r="F249" s="147" t="s">
        <v>228</v>
      </c>
      <c r="I249" s="148"/>
      <c r="L249" s="31"/>
      <c r="M249" s="149"/>
      <c r="T249" s="55"/>
      <c r="AT249" s="16" t="s">
        <v>148</v>
      </c>
      <c r="AU249" s="16" t="s">
        <v>82</v>
      </c>
    </row>
    <row r="250" spans="2:65" s="13" customFormat="1" ht="10">
      <c r="B250" s="156"/>
      <c r="D250" s="146" t="s">
        <v>150</v>
      </c>
      <c r="E250" s="157" t="s">
        <v>1</v>
      </c>
      <c r="F250" s="158" t="s">
        <v>229</v>
      </c>
      <c r="H250" s="159">
        <v>31.16</v>
      </c>
      <c r="I250" s="160"/>
      <c r="L250" s="156"/>
      <c r="M250" s="161"/>
      <c r="T250" s="162"/>
      <c r="AT250" s="157" t="s">
        <v>150</v>
      </c>
      <c r="AU250" s="157" t="s">
        <v>82</v>
      </c>
      <c r="AV250" s="13" t="s">
        <v>82</v>
      </c>
      <c r="AW250" s="13" t="s">
        <v>30</v>
      </c>
      <c r="AX250" s="13" t="s">
        <v>73</v>
      </c>
      <c r="AY250" s="157" t="s">
        <v>140</v>
      </c>
    </row>
    <row r="251" spans="2:65" s="13" customFormat="1" ht="10">
      <c r="B251" s="156"/>
      <c r="D251" s="146" t="s">
        <v>150</v>
      </c>
      <c r="E251" s="157" t="s">
        <v>1</v>
      </c>
      <c r="F251" s="158" t="s">
        <v>230</v>
      </c>
      <c r="H251" s="159">
        <v>1.48</v>
      </c>
      <c r="I251" s="160"/>
      <c r="L251" s="156"/>
      <c r="M251" s="161"/>
      <c r="T251" s="162"/>
      <c r="AT251" s="157" t="s">
        <v>150</v>
      </c>
      <c r="AU251" s="157" t="s">
        <v>82</v>
      </c>
      <c r="AV251" s="13" t="s">
        <v>82</v>
      </c>
      <c r="AW251" s="13" t="s">
        <v>30</v>
      </c>
      <c r="AX251" s="13" t="s">
        <v>73</v>
      </c>
      <c r="AY251" s="157" t="s">
        <v>140</v>
      </c>
    </row>
    <row r="252" spans="2:65" s="14" customFormat="1" ht="10">
      <c r="B252" s="163"/>
      <c r="D252" s="146" t="s">
        <v>150</v>
      </c>
      <c r="E252" s="164" t="s">
        <v>1</v>
      </c>
      <c r="F252" s="165" t="s">
        <v>154</v>
      </c>
      <c r="H252" s="166">
        <v>32.64</v>
      </c>
      <c r="I252" s="167"/>
      <c r="L252" s="163"/>
      <c r="M252" s="168"/>
      <c r="T252" s="169"/>
      <c r="AT252" s="164" t="s">
        <v>150</v>
      </c>
      <c r="AU252" s="164" t="s">
        <v>82</v>
      </c>
      <c r="AV252" s="14" t="s">
        <v>147</v>
      </c>
      <c r="AW252" s="14" t="s">
        <v>30</v>
      </c>
      <c r="AX252" s="14" t="s">
        <v>14</v>
      </c>
      <c r="AY252" s="164" t="s">
        <v>140</v>
      </c>
    </row>
    <row r="253" spans="2:65" s="1" customFormat="1" ht="24.15" customHeight="1">
      <c r="B253" s="31"/>
      <c r="C253" s="132" t="s">
        <v>8</v>
      </c>
      <c r="D253" s="132" t="s">
        <v>143</v>
      </c>
      <c r="E253" s="133" t="s">
        <v>231</v>
      </c>
      <c r="F253" s="134" t="s">
        <v>232</v>
      </c>
      <c r="G253" s="135" t="s">
        <v>146</v>
      </c>
      <c r="H253" s="136">
        <v>58.35</v>
      </c>
      <c r="I253" s="137"/>
      <c r="J253" s="138">
        <f>ROUND(I253*H253,2)</f>
        <v>0</v>
      </c>
      <c r="K253" s="139"/>
      <c r="L253" s="31"/>
      <c r="M253" s="140" t="s">
        <v>1</v>
      </c>
      <c r="N253" s="141" t="s">
        <v>38</v>
      </c>
      <c r="P253" s="142">
        <f>O253*H253</f>
        <v>0</v>
      </c>
      <c r="Q253" s="142">
        <v>0</v>
      </c>
      <c r="R253" s="142">
        <f>Q253*H253</f>
        <v>0</v>
      </c>
      <c r="S253" s="142">
        <v>0</v>
      </c>
      <c r="T253" s="143">
        <f>S253*H253</f>
        <v>0</v>
      </c>
      <c r="AR253" s="144" t="s">
        <v>147</v>
      </c>
      <c r="AT253" s="144" t="s">
        <v>143</v>
      </c>
      <c r="AU253" s="144" t="s">
        <v>82</v>
      </c>
      <c r="AY253" s="16" t="s">
        <v>140</v>
      </c>
      <c r="BE253" s="145">
        <f>IF(N253="základní",J253,0)</f>
        <v>0</v>
      </c>
      <c r="BF253" s="145">
        <f>IF(N253="snížená",J253,0)</f>
        <v>0</v>
      </c>
      <c r="BG253" s="145">
        <f>IF(N253="zákl. přenesená",J253,0)</f>
        <v>0</v>
      </c>
      <c r="BH253" s="145">
        <f>IF(N253="sníž. přenesená",J253,0)</f>
        <v>0</v>
      </c>
      <c r="BI253" s="145">
        <f>IF(N253="nulová",J253,0)</f>
        <v>0</v>
      </c>
      <c r="BJ253" s="16" t="s">
        <v>14</v>
      </c>
      <c r="BK253" s="145">
        <f>ROUND(I253*H253,2)</f>
        <v>0</v>
      </c>
      <c r="BL253" s="16" t="s">
        <v>147</v>
      </c>
      <c r="BM253" s="144" t="s">
        <v>233</v>
      </c>
    </row>
    <row r="254" spans="2:65" s="1" customFormat="1" ht="18">
      <c r="B254" s="31"/>
      <c r="D254" s="146" t="s">
        <v>148</v>
      </c>
      <c r="F254" s="147" t="s">
        <v>234</v>
      </c>
      <c r="I254" s="148"/>
      <c r="L254" s="31"/>
      <c r="M254" s="149"/>
      <c r="T254" s="55"/>
      <c r="AT254" s="16" t="s">
        <v>148</v>
      </c>
      <c r="AU254" s="16" t="s">
        <v>82</v>
      </c>
    </row>
    <row r="255" spans="2:65" s="1" customFormat="1" ht="16.5" customHeight="1">
      <c r="B255" s="31"/>
      <c r="C255" s="132" t="s">
        <v>194</v>
      </c>
      <c r="D255" s="132" t="s">
        <v>143</v>
      </c>
      <c r="E255" s="133" t="s">
        <v>235</v>
      </c>
      <c r="F255" s="134" t="s">
        <v>236</v>
      </c>
      <c r="G255" s="135" t="s">
        <v>146</v>
      </c>
      <c r="H255" s="136">
        <v>58.35</v>
      </c>
      <c r="I255" s="137"/>
      <c r="J255" s="138">
        <f>ROUND(I255*H255,2)</f>
        <v>0</v>
      </c>
      <c r="K255" s="139"/>
      <c r="L255" s="31"/>
      <c r="M255" s="140" t="s">
        <v>1</v>
      </c>
      <c r="N255" s="141" t="s">
        <v>38</v>
      </c>
      <c r="P255" s="142">
        <f>O255*H255</f>
        <v>0</v>
      </c>
      <c r="Q255" s="142">
        <v>0</v>
      </c>
      <c r="R255" s="142">
        <f>Q255*H255</f>
        <v>0</v>
      </c>
      <c r="S255" s="142">
        <v>0</v>
      </c>
      <c r="T255" s="143">
        <f>S255*H255</f>
        <v>0</v>
      </c>
      <c r="AR255" s="144" t="s">
        <v>147</v>
      </c>
      <c r="AT255" s="144" t="s">
        <v>143</v>
      </c>
      <c r="AU255" s="144" t="s">
        <v>82</v>
      </c>
      <c r="AY255" s="16" t="s">
        <v>140</v>
      </c>
      <c r="BE255" s="145">
        <f>IF(N255="základní",J255,0)</f>
        <v>0</v>
      </c>
      <c r="BF255" s="145">
        <f>IF(N255="snížená",J255,0)</f>
        <v>0</v>
      </c>
      <c r="BG255" s="145">
        <f>IF(N255="zákl. přenesená",J255,0)</f>
        <v>0</v>
      </c>
      <c r="BH255" s="145">
        <f>IF(N255="sníž. přenesená",J255,0)</f>
        <v>0</v>
      </c>
      <c r="BI255" s="145">
        <f>IF(N255="nulová",J255,0)</f>
        <v>0</v>
      </c>
      <c r="BJ255" s="16" t="s">
        <v>14</v>
      </c>
      <c r="BK255" s="145">
        <f>ROUND(I255*H255,2)</f>
        <v>0</v>
      </c>
      <c r="BL255" s="16" t="s">
        <v>147</v>
      </c>
      <c r="BM255" s="144" t="s">
        <v>237</v>
      </c>
    </row>
    <row r="256" spans="2:65" s="1" customFormat="1" ht="10">
      <c r="B256" s="31"/>
      <c r="D256" s="146" t="s">
        <v>148</v>
      </c>
      <c r="F256" s="147" t="s">
        <v>238</v>
      </c>
      <c r="I256" s="148"/>
      <c r="L256" s="31"/>
      <c r="M256" s="149"/>
      <c r="T256" s="55"/>
      <c r="AT256" s="16" t="s">
        <v>148</v>
      </c>
      <c r="AU256" s="16" t="s">
        <v>82</v>
      </c>
    </row>
    <row r="257" spans="2:65" s="1" customFormat="1" ht="24.15" customHeight="1">
      <c r="B257" s="31"/>
      <c r="C257" s="132" t="s">
        <v>239</v>
      </c>
      <c r="D257" s="132" t="s">
        <v>143</v>
      </c>
      <c r="E257" s="133" t="s">
        <v>240</v>
      </c>
      <c r="F257" s="134" t="s">
        <v>241</v>
      </c>
      <c r="G257" s="135" t="s">
        <v>146</v>
      </c>
      <c r="H257" s="136">
        <v>58.35</v>
      </c>
      <c r="I257" s="137"/>
      <c r="J257" s="138">
        <f>ROUND(I257*H257,2)</f>
        <v>0</v>
      </c>
      <c r="K257" s="139"/>
      <c r="L257" s="31"/>
      <c r="M257" s="140" t="s">
        <v>1</v>
      </c>
      <c r="N257" s="141" t="s">
        <v>38</v>
      </c>
      <c r="P257" s="142">
        <f>O257*H257</f>
        <v>0</v>
      </c>
      <c r="Q257" s="142">
        <v>0</v>
      </c>
      <c r="R257" s="142">
        <f>Q257*H257</f>
        <v>0</v>
      </c>
      <c r="S257" s="142">
        <v>0</v>
      </c>
      <c r="T257" s="143">
        <f>S257*H257</f>
        <v>0</v>
      </c>
      <c r="AR257" s="144" t="s">
        <v>147</v>
      </c>
      <c r="AT257" s="144" t="s">
        <v>143</v>
      </c>
      <c r="AU257" s="144" t="s">
        <v>82</v>
      </c>
      <c r="AY257" s="16" t="s">
        <v>140</v>
      </c>
      <c r="BE257" s="145">
        <f>IF(N257="základní",J257,0)</f>
        <v>0</v>
      </c>
      <c r="BF257" s="145">
        <f>IF(N257="snížená",J257,0)</f>
        <v>0</v>
      </c>
      <c r="BG257" s="145">
        <f>IF(N257="zákl. přenesená",J257,0)</f>
        <v>0</v>
      </c>
      <c r="BH257" s="145">
        <f>IF(N257="sníž. přenesená",J257,0)</f>
        <v>0</v>
      </c>
      <c r="BI257" s="145">
        <f>IF(N257="nulová",J257,0)</f>
        <v>0</v>
      </c>
      <c r="BJ257" s="16" t="s">
        <v>14</v>
      </c>
      <c r="BK257" s="145">
        <f>ROUND(I257*H257,2)</f>
        <v>0</v>
      </c>
      <c r="BL257" s="16" t="s">
        <v>147</v>
      </c>
      <c r="BM257" s="144" t="s">
        <v>242</v>
      </c>
    </row>
    <row r="258" spans="2:65" s="1" customFormat="1" ht="18">
      <c r="B258" s="31"/>
      <c r="D258" s="146" t="s">
        <v>148</v>
      </c>
      <c r="F258" s="147" t="s">
        <v>243</v>
      </c>
      <c r="I258" s="148"/>
      <c r="L258" s="31"/>
      <c r="M258" s="149"/>
      <c r="T258" s="55"/>
      <c r="AT258" s="16" t="s">
        <v>148</v>
      </c>
      <c r="AU258" s="16" t="s">
        <v>82</v>
      </c>
    </row>
    <row r="259" spans="2:65" s="1" customFormat="1" ht="24.15" customHeight="1">
      <c r="B259" s="31"/>
      <c r="C259" s="132" t="s">
        <v>199</v>
      </c>
      <c r="D259" s="132" t="s">
        <v>143</v>
      </c>
      <c r="E259" s="133" t="s">
        <v>244</v>
      </c>
      <c r="F259" s="134" t="s">
        <v>245</v>
      </c>
      <c r="G259" s="135" t="s">
        <v>146</v>
      </c>
      <c r="H259" s="136">
        <v>58.35</v>
      </c>
      <c r="I259" s="137"/>
      <c r="J259" s="138">
        <f>ROUND(I259*H259,2)</f>
        <v>0</v>
      </c>
      <c r="K259" s="139"/>
      <c r="L259" s="31"/>
      <c r="M259" s="140" t="s">
        <v>1</v>
      </c>
      <c r="N259" s="141" t="s">
        <v>38</v>
      </c>
      <c r="P259" s="142">
        <f>O259*H259</f>
        <v>0</v>
      </c>
      <c r="Q259" s="142">
        <v>0</v>
      </c>
      <c r="R259" s="142">
        <f>Q259*H259</f>
        <v>0</v>
      </c>
      <c r="S259" s="142">
        <v>0</v>
      </c>
      <c r="T259" s="143">
        <f>S259*H259</f>
        <v>0</v>
      </c>
      <c r="AR259" s="144" t="s">
        <v>147</v>
      </c>
      <c r="AT259" s="144" t="s">
        <v>143</v>
      </c>
      <c r="AU259" s="144" t="s">
        <v>82</v>
      </c>
      <c r="AY259" s="16" t="s">
        <v>140</v>
      </c>
      <c r="BE259" s="145">
        <f>IF(N259="základní",J259,0)</f>
        <v>0</v>
      </c>
      <c r="BF259" s="145">
        <f>IF(N259="snížená",J259,0)</f>
        <v>0</v>
      </c>
      <c r="BG259" s="145">
        <f>IF(N259="zákl. přenesená",J259,0)</f>
        <v>0</v>
      </c>
      <c r="BH259" s="145">
        <f>IF(N259="sníž. přenesená",J259,0)</f>
        <v>0</v>
      </c>
      <c r="BI259" s="145">
        <f>IF(N259="nulová",J259,0)</f>
        <v>0</v>
      </c>
      <c r="BJ259" s="16" t="s">
        <v>14</v>
      </c>
      <c r="BK259" s="145">
        <f>ROUND(I259*H259,2)</f>
        <v>0</v>
      </c>
      <c r="BL259" s="16" t="s">
        <v>147</v>
      </c>
      <c r="BM259" s="144" t="s">
        <v>246</v>
      </c>
    </row>
    <row r="260" spans="2:65" s="1" customFormat="1" ht="18">
      <c r="B260" s="31"/>
      <c r="D260" s="146" t="s">
        <v>148</v>
      </c>
      <c r="F260" s="147" t="s">
        <v>247</v>
      </c>
      <c r="I260" s="148"/>
      <c r="L260" s="31"/>
      <c r="M260" s="149"/>
      <c r="T260" s="55"/>
      <c r="AT260" s="16" t="s">
        <v>148</v>
      </c>
      <c r="AU260" s="16" t="s">
        <v>82</v>
      </c>
    </row>
    <row r="261" spans="2:65" s="1" customFormat="1" ht="16.5" customHeight="1">
      <c r="B261" s="31"/>
      <c r="C261" s="132" t="s">
        <v>248</v>
      </c>
      <c r="D261" s="132" t="s">
        <v>143</v>
      </c>
      <c r="E261" s="133" t="s">
        <v>249</v>
      </c>
      <c r="F261" s="134" t="s">
        <v>250</v>
      </c>
      <c r="G261" s="135" t="s">
        <v>146</v>
      </c>
      <c r="H261" s="136">
        <v>58.35</v>
      </c>
      <c r="I261" s="137"/>
      <c r="J261" s="138">
        <f>ROUND(I261*H261,2)</f>
        <v>0</v>
      </c>
      <c r="K261" s="139"/>
      <c r="L261" s="31"/>
      <c r="M261" s="140" t="s">
        <v>1</v>
      </c>
      <c r="N261" s="141" t="s">
        <v>38</v>
      </c>
      <c r="P261" s="142">
        <f>O261*H261</f>
        <v>0</v>
      </c>
      <c r="Q261" s="142">
        <v>0</v>
      </c>
      <c r="R261" s="142">
        <f>Q261*H261</f>
        <v>0</v>
      </c>
      <c r="S261" s="142">
        <v>0</v>
      </c>
      <c r="T261" s="143">
        <f>S261*H261</f>
        <v>0</v>
      </c>
      <c r="AR261" s="144" t="s">
        <v>147</v>
      </c>
      <c r="AT261" s="144" t="s">
        <v>143</v>
      </c>
      <c r="AU261" s="144" t="s">
        <v>82</v>
      </c>
      <c r="AY261" s="16" t="s">
        <v>140</v>
      </c>
      <c r="BE261" s="145">
        <f>IF(N261="základní",J261,0)</f>
        <v>0</v>
      </c>
      <c r="BF261" s="145">
        <f>IF(N261="snížená",J261,0)</f>
        <v>0</v>
      </c>
      <c r="BG261" s="145">
        <f>IF(N261="zákl. přenesená",J261,0)</f>
        <v>0</v>
      </c>
      <c r="BH261" s="145">
        <f>IF(N261="sníž. přenesená",J261,0)</f>
        <v>0</v>
      </c>
      <c r="BI261" s="145">
        <f>IF(N261="nulová",J261,0)</f>
        <v>0</v>
      </c>
      <c r="BJ261" s="16" t="s">
        <v>14</v>
      </c>
      <c r="BK261" s="145">
        <f>ROUND(I261*H261,2)</f>
        <v>0</v>
      </c>
      <c r="BL261" s="16" t="s">
        <v>147</v>
      </c>
      <c r="BM261" s="144" t="s">
        <v>251</v>
      </c>
    </row>
    <row r="262" spans="2:65" s="1" customFormat="1" ht="18">
      <c r="B262" s="31"/>
      <c r="D262" s="146" t="s">
        <v>148</v>
      </c>
      <c r="F262" s="147" t="s">
        <v>252</v>
      </c>
      <c r="I262" s="148"/>
      <c r="L262" s="31"/>
      <c r="M262" s="149"/>
      <c r="T262" s="55"/>
      <c r="AT262" s="16" t="s">
        <v>148</v>
      </c>
      <c r="AU262" s="16" t="s">
        <v>82</v>
      </c>
    </row>
    <row r="263" spans="2:65" s="1" customFormat="1" ht="24.15" customHeight="1">
      <c r="B263" s="31"/>
      <c r="C263" s="132" t="s">
        <v>203</v>
      </c>
      <c r="D263" s="132" t="s">
        <v>143</v>
      </c>
      <c r="E263" s="133" t="s">
        <v>253</v>
      </c>
      <c r="F263" s="134" t="s">
        <v>254</v>
      </c>
      <c r="G263" s="135" t="s">
        <v>226</v>
      </c>
      <c r="H263" s="136">
        <v>35.520000000000003</v>
      </c>
      <c r="I263" s="137"/>
      <c r="J263" s="138">
        <f>ROUND(I263*H263,2)</f>
        <v>0</v>
      </c>
      <c r="K263" s="139"/>
      <c r="L263" s="31"/>
      <c r="M263" s="140" t="s">
        <v>1</v>
      </c>
      <c r="N263" s="141" t="s">
        <v>38</v>
      </c>
      <c r="P263" s="142">
        <f>O263*H263</f>
        <v>0</v>
      </c>
      <c r="Q263" s="142">
        <v>0</v>
      </c>
      <c r="R263" s="142">
        <f>Q263*H263</f>
        <v>0</v>
      </c>
      <c r="S263" s="142">
        <v>0</v>
      </c>
      <c r="T263" s="143">
        <f>S263*H263</f>
        <v>0</v>
      </c>
      <c r="AR263" s="144" t="s">
        <v>147</v>
      </c>
      <c r="AT263" s="144" t="s">
        <v>143</v>
      </c>
      <c r="AU263" s="144" t="s">
        <v>82</v>
      </c>
      <c r="AY263" s="16" t="s">
        <v>140</v>
      </c>
      <c r="BE263" s="145">
        <f>IF(N263="základní",J263,0)</f>
        <v>0</v>
      </c>
      <c r="BF263" s="145">
        <f>IF(N263="snížená",J263,0)</f>
        <v>0</v>
      </c>
      <c r="BG263" s="145">
        <f>IF(N263="zákl. přenesená",J263,0)</f>
        <v>0</v>
      </c>
      <c r="BH263" s="145">
        <f>IF(N263="sníž. přenesená",J263,0)</f>
        <v>0</v>
      </c>
      <c r="BI263" s="145">
        <f>IF(N263="nulová",J263,0)</f>
        <v>0</v>
      </c>
      <c r="BJ263" s="16" t="s">
        <v>14</v>
      </c>
      <c r="BK263" s="145">
        <f>ROUND(I263*H263,2)</f>
        <v>0</v>
      </c>
      <c r="BL263" s="16" t="s">
        <v>147</v>
      </c>
      <c r="BM263" s="144" t="s">
        <v>255</v>
      </c>
    </row>
    <row r="264" spans="2:65" s="1" customFormat="1" ht="18">
      <c r="B264" s="31"/>
      <c r="D264" s="146" t="s">
        <v>148</v>
      </c>
      <c r="F264" s="147" t="s">
        <v>256</v>
      </c>
      <c r="I264" s="148"/>
      <c r="L264" s="31"/>
      <c r="M264" s="149"/>
      <c r="T264" s="55"/>
      <c r="AT264" s="16" t="s">
        <v>148</v>
      </c>
      <c r="AU264" s="16" t="s">
        <v>82</v>
      </c>
    </row>
    <row r="265" spans="2:65" s="13" customFormat="1" ht="10">
      <c r="B265" s="156"/>
      <c r="D265" s="146" t="s">
        <v>150</v>
      </c>
      <c r="E265" s="157" t="s">
        <v>1</v>
      </c>
      <c r="F265" s="158" t="s">
        <v>257</v>
      </c>
      <c r="H265" s="159">
        <v>35.520000000000003</v>
      </c>
      <c r="I265" s="160"/>
      <c r="L265" s="156"/>
      <c r="M265" s="161"/>
      <c r="T265" s="162"/>
      <c r="AT265" s="157" t="s">
        <v>150</v>
      </c>
      <c r="AU265" s="157" t="s">
        <v>82</v>
      </c>
      <c r="AV265" s="13" t="s">
        <v>82</v>
      </c>
      <c r="AW265" s="13" t="s">
        <v>30</v>
      </c>
      <c r="AX265" s="13" t="s">
        <v>73</v>
      </c>
      <c r="AY265" s="157" t="s">
        <v>140</v>
      </c>
    </row>
    <row r="266" spans="2:65" s="14" customFormat="1" ht="10">
      <c r="B266" s="163"/>
      <c r="D266" s="146" t="s">
        <v>150</v>
      </c>
      <c r="E266" s="164" t="s">
        <v>1</v>
      </c>
      <c r="F266" s="165" t="s">
        <v>154</v>
      </c>
      <c r="H266" s="166">
        <v>35.520000000000003</v>
      </c>
      <c r="I266" s="167"/>
      <c r="L266" s="163"/>
      <c r="M266" s="168"/>
      <c r="T266" s="169"/>
      <c r="AT266" s="164" t="s">
        <v>150</v>
      </c>
      <c r="AU266" s="164" t="s">
        <v>82</v>
      </c>
      <c r="AV266" s="14" t="s">
        <v>147</v>
      </c>
      <c r="AW266" s="14" t="s">
        <v>30</v>
      </c>
      <c r="AX266" s="14" t="s">
        <v>14</v>
      </c>
      <c r="AY266" s="164" t="s">
        <v>140</v>
      </c>
    </row>
    <row r="267" spans="2:65" s="1" customFormat="1" ht="49" customHeight="1">
      <c r="B267" s="31"/>
      <c r="C267" s="170" t="s">
        <v>7</v>
      </c>
      <c r="D267" s="170" t="s">
        <v>258</v>
      </c>
      <c r="E267" s="171" t="s">
        <v>259</v>
      </c>
      <c r="F267" s="172" t="s">
        <v>260</v>
      </c>
      <c r="G267" s="173" t="s">
        <v>146</v>
      </c>
      <c r="H267" s="174">
        <v>64.185000000000002</v>
      </c>
      <c r="I267" s="175"/>
      <c r="J267" s="176">
        <f>ROUND(I267*H267,2)</f>
        <v>0</v>
      </c>
      <c r="K267" s="177"/>
      <c r="L267" s="178"/>
      <c r="M267" s="179" t="s">
        <v>1</v>
      </c>
      <c r="N267" s="180" t="s">
        <v>38</v>
      </c>
      <c r="P267" s="142">
        <f>O267*H267</f>
        <v>0</v>
      </c>
      <c r="Q267" s="142">
        <v>0</v>
      </c>
      <c r="R267" s="142">
        <f>Q267*H267</f>
        <v>0</v>
      </c>
      <c r="S267" s="142">
        <v>0</v>
      </c>
      <c r="T267" s="143">
        <f>S267*H267</f>
        <v>0</v>
      </c>
      <c r="AR267" s="144" t="s">
        <v>171</v>
      </c>
      <c r="AT267" s="144" t="s">
        <v>258</v>
      </c>
      <c r="AU267" s="144" t="s">
        <v>82</v>
      </c>
      <c r="AY267" s="16" t="s">
        <v>140</v>
      </c>
      <c r="BE267" s="145">
        <f>IF(N267="základní",J267,0)</f>
        <v>0</v>
      </c>
      <c r="BF267" s="145">
        <f>IF(N267="snížená",J267,0)</f>
        <v>0</v>
      </c>
      <c r="BG267" s="145">
        <f>IF(N267="zákl. přenesená",J267,0)</f>
        <v>0</v>
      </c>
      <c r="BH267" s="145">
        <f>IF(N267="sníž. přenesená",J267,0)</f>
        <v>0</v>
      </c>
      <c r="BI267" s="145">
        <f>IF(N267="nulová",J267,0)</f>
        <v>0</v>
      </c>
      <c r="BJ267" s="16" t="s">
        <v>14</v>
      </c>
      <c r="BK267" s="145">
        <f>ROUND(I267*H267,2)</f>
        <v>0</v>
      </c>
      <c r="BL267" s="16" t="s">
        <v>147</v>
      </c>
      <c r="BM267" s="144" t="s">
        <v>261</v>
      </c>
    </row>
    <row r="268" spans="2:65" s="1" customFormat="1" ht="27">
      <c r="B268" s="31"/>
      <c r="D268" s="146" t="s">
        <v>148</v>
      </c>
      <c r="F268" s="147" t="s">
        <v>260</v>
      </c>
      <c r="I268" s="148"/>
      <c r="L268" s="31"/>
      <c r="M268" s="149"/>
      <c r="T268" s="55"/>
      <c r="AT268" s="16" t="s">
        <v>148</v>
      </c>
      <c r="AU268" s="16" t="s">
        <v>82</v>
      </c>
    </row>
    <row r="269" spans="2:65" s="13" customFormat="1" ht="10">
      <c r="B269" s="156"/>
      <c r="D269" s="146" t="s">
        <v>150</v>
      </c>
      <c r="E269" s="157" t="s">
        <v>1</v>
      </c>
      <c r="F269" s="158" t="s">
        <v>262</v>
      </c>
      <c r="H269" s="159">
        <v>64.185000000000002</v>
      </c>
      <c r="I269" s="160"/>
      <c r="L269" s="156"/>
      <c r="M269" s="161"/>
      <c r="T269" s="162"/>
      <c r="AT269" s="157" t="s">
        <v>150</v>
      </c>
      <c r="AU269" s="157" t="s">
        <v>82</v>
      </c>
      <c r="AV269" s="13" t="s">
        <v>82</v>
      </c>
      <c r="AW269" s="13" t="s">
        <v>30</v>
      </c>
      <c r="AX269" s="13" t="s">
        <v>73</v>
      </c>
      <c r="AY269" s="157" t="s">
        <v>140</v>
      </c>
    </row>
    <row r="270" spans="2:65" s="14" customFormat="1" ht="10">
      <c r="B270" s="163"/>
      <c r="D270" s="146" t="s">
        <v>150</v>
      </c>
      <c r="E270" s="164" t="s">
        <v>1</v>
      </c>
      <c r="F270" s="165" t="s">
        <v>154</v>
      </c>
      <c r="H270" s="166">
        <v>64.185000000000002</v>
      </c>
      <c r="I270" s="167"/>
      <c r="L270" s="163"/>
      <c r="M270" s="168"/>
      <c r="T270" s="169"/>
      <c r="AT270" s="164" t="s">
        <v>150</v>
      </c>
      <c r="AU270" s="164" t="s">
        <v>82</v>
      </c>
      <c r="AV270" s="14" t="s">
        <v>147</v>
      </c>
      <c r="AW270" s="14" t="s">
        <v>30</v>
      </c>
      <c r="AX270" s="14" t="s">
        <v>14</v>
      </c>
      <c r="AY270" s="164" t="s">
        <v>140</v>
      </c>
    </row>
    <row r="271" spans="2:65" s="1" customFormat="1" ht="16.5" customHeight="1">
      <c r="B271" s="31"/>
      <c r="C271" s="132" t="s">
        <v>209</v>
      </c>
      <c r="D271" s="132" t="s">
        <v>143</v>
      </c>
      <c r="E271" s="133" t="s">
        <v>263</v>
      </c>
      <c r="F271" s="134" t="s">
        <v>264</v>
      </c>
      <c r="G271" s="135" t="s">
        <v>226</v>
      </c>
      <c r="H271" s="136">
        <v>32.64</v>
      </c>
      <c r="I271" s="137"/>
      <c r="J271" s="138">
        <f>ROUND(I271*H271,2)</f>
        <v>0</v>
      </c>
      <c r="K271" s="139"/>
      <c r="L271" s="31"/>
      <c r="M271" s="140" t="s">
        <v>1</v>
      </c>
      <c r="N271" s="141" t="s">
        <v>38</v>
      </c>
      <c r="P271" s="142">
        <f>O271*H271</f>
        <v>0</v>
      </c>
      <c r="Q271" s="142">
        <v>0</v>
      </c>
      <c r="R271" s="142">
        <f>Q271*H271</f>
        <v>0</v>
      </c>
      <c r="S271" s="142">
        <v>0</v>
      </c>
      <c r="T271" s="143">
        <f>S271*H271</f>
        <v>0</v>
      </c>
      <c r="AR271" s="144" t="s">
        <v>147</v>
      </c>
      <c r="AT271" s="144" t="s">
        <v>143</v>
      </c>
      <c r="AU271" s="144" t="s">
        <v>82</v>
      </c>
      <c r="AY271" s="16" t="s">
        <v>140</v>
      </c>
      <c r="BE271" s="145">
        <f>IF(N271="základní",J271,0)</f>
        <v>0</v>
      </c>
      <c r="BF271" s="145">
        <f>IF(N271="snížená",J271,0)</f>
        <v>0</v>
      </c>
      <c r="BG271" s="145">
        <f>IF(N271="zákl. přenesená",J271,0)</f>
        <v>0</v>
      </c>
      <c r="BH271" s="145">
        <f>IF(N271="sníž. přenesená",J271,0)</f>
        <v>0</v>
      </c>
      <c r="BI271" s="145">
        <f>IF(N271="nulová",J271,0)</f>
        <v>0</v>
      </c>
      <c r="BJ271" s="16" t="s">
        <v>14</v>
      </c>
      <c r="BK271" s="145">
        <f>ROUND(I271*H271,2)</f>
        <v>0</v>
      </c>
      <c r="BL271" s="16" t="s">
        <v>147</v>
      </c>
      <c r="BM271" s="144" t="s">
        <v>265</v>
      </c>
    </row>
    <row r="272" spans="2:65" s="1" customFormat="1" ht="10">
      <c r="B272" s="31"/>
      <c r="D272" s="146" t="s">
        <v>148</v>
      </c>
      <c r="F272" s="147" t="s">
        <v>266</v>
      </c>
      <c r="I272" s="148"/>
      <c r="L272" s="31"/>
      <c r="M272" s="149"/>
      <c r="T272" s="55"/>
      <c r="AT272" s="16" t="s">
        <v>148</v>
      </c>
      <c r="AU272" s="16" t="s">
        <v>82</v>
      </c>
    </row>
    <row r="273" spans="2:65" s="1" customFormat="1" ht="16.5" customHeight="1">
      <c r="B273" s="31"/>
      <c r="C273" s="170" t="s">
        <v>267</v>
      </c>
      <c r="D273" s="170" t="s">
        <v>258</v>
      </c>
      <c r="E273" s="171" t="s">
        <v>268</v>
      </c>
      <c r="F273" s="172" t="s">
        <v>269</v>
      </c>
      <c r="G273" s="173" t="s">
        <v>226</v>
      </c>
      <c r="H273" s="174">
        <v>34.271999999999998</v>
      </c>
      <c r="I273" s="175"/>
      <c r="J273" s="176">
        <f>ROUND(I273*H273,2)</f>
        <v>0</v>
      </c>
      <c r="K273" s="177"/>
      <c r="L273" s="178"/>
      <c r="M273" s="179" t="s">
        <v>1</v>
      </c>
      <c r="N273" s="180" t="s">
        <v>38</v>
      </c>
      <c r="P273" s="142">
        <f>O273*H273</f>
        <v>0</v>
      </c>
      <c r="Q273" s="142">
        <v>0</v>
      </c>
      <c r="R273" s="142">
        <f>Q273*H273</f>
        <v>0</v>
      </c>
      <c r="S273" s="142">
        <v>0</v>
      </c>
      <c r="T273" s="143">
        <f>S273*H273</f>
        <v>0</v>
      </c>
      <c r="AR273" s="144" t="s">
        <v>171</v>
      </c>
      <c r="AT273" s="144" t="s">
        <v>258</v>
      </c>
      <c r="AU273" s="144" t="s">
        <v>82</v>
      </c>
      <c r="AY273" s="16" t="s">
        <v>140</v>
      </c>
      <c r="BE273" s="145">
        <f>IF(N273="základní",J273,0)</f>
        <v>0</v>
      </c>
      <c r="BF273" s="145">
        <f>IF(N273="snížená",J273,0)</f>
        <v>0</v>
      </c>
      <c r="BG273" s="145">
        <f>IF(N273="zákl. přenesená",J273,0)</f>
        <v>0</v>
      </c>
      <c r="BH273" s="145">
        <f>IF(N273="sníž. přenesená",J273,0)</f>
        <v>0</v>
      </c>
      <c r="BI273" s="145">
        <f>IF(N273="nulová",J273,0)</f>
        <v>0</v>
      </c>
      <c r="BJ273" s="16" t="s">
        <v>14</v>
      </c>
      <c r="BK273" s="145">
        <f>ROUND(I273*H273,2)</f>
        <v>0</v>
      </c>
      <c r="BL273" s="16" t="s">
        <v>147</v>
      </c>
      <c r="BM273" s="144" t="s">
        <v>270</v>
      </c>
    </row>
    <row r="274" spans="2:65" s="1" customFormat="1" ht="10">
      <c r="B274" s="31"/>
      <c r="D274" s="146" t="s">
        <v>148</v>
      </c>
      <c r="F274" s="147" t="s">
        <v>271</v>
      </c>
      <c r="I274" s="148"/>
      <c r="L274" s="31"/>
      <c r="M274" s="149"/>
      <c r="T274" s="55"/>
      <c r="AT274" s="16" t="s">
        <v>148</v>
      </c>
      <c r="AU274" s="16" t="s">
        <v>82</v>
      </c>
    </row>
    <row r="275" spans="2:65" s="13" customFormat="1" ht="10">
      <c r="B275" s="156"/>
      <c r="D275" s="146" t="s">
        <v>150</v>
      </c>
      <c r="E275" s="157" t="s">
        <v>1</v>
      </c>
      <c r="F275" s="158" t="s">
        <v>272</v>
      </c>
      <c r="H275" s="159">
        <v>34.271999999999998</v>
      </c>
      <c r="I275" s="160"/>
      <c r="L275" s="156"/>
      <c r="M275" s="161"/>
      <c r="T275" s="162"/>
      <c r="AT275" s="157" t="s">
        <v>150</v>
      </c>
      <c r="AU275" s="157" t="s">
        <v>82</v>
      </c>
      <c r="AV275" s="13" t="s">
        <v>82</v>
      </c>
      <c r="AW275" s="13" t="s">
        <v>30</v>
      </c>
      <c r="AX275" s="13" t="s">
        <v>73</v>
      </c>
      <c r="AY275" s="157" t="s">
        <v>140</v>
      </c>
    </row>
    <row r="276" spans="2:65" s="14" customFormat="1" ht="10">
      <c r="B276" s="163"/>
      <c r="D276" s="146" t="s">
        <v>150</v>
      </c>
      <c r="E276" s="164" t="s">
        <v>1</v>
      </c>
      <c r="F276" s="165" t="s">
        <v>154</v>
      </c>
      <c r="H276" s="166">
        <v>34.271999999999998</v>
      </c>
      <c r="I276" s="167"/>
      <c r="L276" s="163"/>
      <c r="M276" s="168"/>
      <c r="T276" s="169"/>
      <c r="AT276" s="164" t="s">
        <v>150</v>
      </c>
      <c r="AU276" s="164" t="s">
        <v>82</v>
      </c>
      <c r="AV276" s="14" t="s">
        <v>147</v>
      </c>
      <c r="AW276" s="14" t="s">
        <v>30</v>
      </c>
      <c r="AX276" s="14" t="s">
        <v>14</v>
      </c>
      <c r="AY276" s="164" t="s">
        <v>140</v>
      </c>
    </row>
    <row r="277" spans="2:65" s="1" customFormat="1" ht="16.5" customHeight="1">
      <c r="B277" s="31"/>
      <c r="C277" s="132" t="s">
        <v>215</v>
      </c>
      <c r="D277" s="132" t="s">
        <v>143</v>
      </c>
      <c r="E277" s="133" t="s">
        <v>273</v>
      </c>
      <c r="F277" s="134" t="s">
        <v>274</v>
      </c>
      <c r="G277" s="135" t="s">
        <v>226</v>
      </c>
      <c r="H277" s="136">
        <v>1</v>
      </c>
      <c r="I277" s="137"/>
      <c r="J277" s="138">
        <f>ROUND(I277*H277,2)</f>
        <v>0</v>
      </c>
      <c r="K277" s="139"/>
      <c r="L277" s="31"/>
      <c r="M277" s="140" t="s">
        <v>1</v>
      </c>
      <c r="N277" s="141" t="s">
        <v>38</v>
      </c>
      <c r="P277" s="142">
        <f>O277*H277</f>
        <v>0</v>
      </c>
      <c r="Q277" s="142">
        <v>0</v>
      </c>
      <c r="R277" s="142">
        <f>Q277*H277</f>
        <v>0</v>
      </c>
      <c r="S277" s="142">
        <v>0</v>
      </c>
      <c r="T277" s="143">
        <f>S277*H277</f>
        <v>0</v>
      </c>
      <c r="AR277" s="144" t="s">
        <v>147</v>
      </c>
      <c r="AT277" s="144" t="s">
        <v>143</v>
      </c>
      <c r="AU277" s="144" t="s">
        <v>82</v>
      </c>
      <c r="AY277" s="16" t="s">
        <v>140</v>
      </c>
      <c r="BE277" s="145">
        <f>IF(N277="základní",J277,0)</f>
        <v>0</v>
      </c>
      <c r="BF277" s="145">
        <f>IF(N277="snížená",J277,0)</f>
        <v>0</v>
      </c>
      <c r="BG277" s="145">
        <f>IF(N277="zákl. přenesená",J277,0)</f>
        <v>0</v>
      </c>
      <c r="BH277" s="145">
        <f>IF(N277="sníž. přenesená",J277,0)</f>
        <v>0</v>
      </c>
      <c r="BI277" s="145">
        <f>IF(N277="nulová",J277,0)</f>
        <v>0</v>
      </c>
      <c r="BJ277" s="16" t="s">
        <v>14</v>
      </c>
      <c r="BK277" s="145">
        <f>ROUND(I277*H277,2)</f>
        <v>0</v>
      </c>
      <c r="BL277" s="16" t="s">
        <v>147</v>
      </c>
      <c r="BM277" s="144" t="s">
        <v>275</v>
      </c>
    </row>
    <row r="278" spans="2:65" s="1" customFormat="1" ht="10">
      <c r="B278" s="31"/>
      <c r="D278" s="146" t="s">
        <v>148</v>
      </c>
      <c r="F278" s="147" t="s">
        <v>276</v>
      </c>
      <c r="I278" s="148"/>
      <c r="L278" s="31"/>
      <c r="M278" s="149"/>
      <c r="T278" s="55"/>
      <c r="AT278" s="16" t="s">
        <v>148</v>
      </c>
      <c r="AU278" s="16" t="s">
        <v>82</v>
      </c>
    </row>
    <row r="279" spans="2:65" s="1" customFormat="1" ht="24.15" customHeight="1">
      <c r="B279" s="31"/>
      <c r="C279" s="170" t="s">
        <v>277</v>
      </c>
      <c r="D279" s="170" t="s">
        <v>258</v>
      </c>
      <c r="E279" s="171" t="s">
        <v>278</v>
      </c>
      <c r="F279" s="172" t="s">
        <v>279</v>
      </c>
      <c r="G279" s="173" t="s">
        <v>226</v>
      </c>
      <c r="H279" s="174">
        <v>1</v>
      </c>
      <c r="I279" s="175"/>
      <c r="J279" s="176">
        <f>ROUND(I279*H279,2)</f>
        <v>0</v>
      </c>
      <c r="K279" s="177"/>
      <c r="L279" s="178"/>
      <c r="M279" s="179" t="s">
        <v>1</v>
      </c>
      <c r="N279" s="180" t="s">
        <v>38</v>
      </c>
      <c r="P279" s="142">
        <f>O279*H279</f>
        <v>0</v>
      </c>
      <c r="Q279" s="142">
        <v>0</v>
      </c>
      <c r="R279" s="142">
        <f>Q279*H279</f>
        <v>0</v>
      </c>
      <c r="S279" s="142">
        <v>0</v>
      </c>
      <c r="T279" s="143">
        <f>S279*H279</f>
        <v>0</v>
      </c>
      <c r="AR279" s="144" t="s">
        <v>171</v>
      </c>
      <c r="AT279" s="144" t="s">
        <v>258</v>
      </c>
      <c r="AU279" s="144" t="s">
        <v>82</v>
      </c>
      <c r="AY279" s="16" t="s">
        <v>140</v>
      </c>
      <c r="BE279" s="145">
        <f>IF(N279="základní",J279,0)</f>
        <v>0</v>
      </c>
      <c r="BF279" s="145">
        <f>IF(N279="snížená",J279,0)</f>
        <v>0</v>
      </c>
      <c r="BG279" s="145">
        <f>IF(N279="zákl. přenesená",J279,0)</f>
        <v>0</v>
      </c>
      <c r="BH279" s="145">
        <f>IF(N279="sníž. přenesená",J279,0)</f>
        <v>0</v>
      </c>
      <c r="BI279" s="145">
        <f>IF(N279="nulová",J279,0)</f>
        <v>0</v>
      </c>
      <c r="BJ279" s="16" t="s">
        <v>14</v>
      </c>
      <c r="BK279" s="145">
        <f>ROUND(I279*H279,2)</f>
        <v>0</v>
      </c>
      <c r="BL279" s="16" t="s">
        <v>147</v>
      </c>
      <c r="BM279" s="144" t="s">
        <v>280</v>
      </c>
    </row>
    <row r="280" spans="2:65" s="1" customFormat="1" ht="10">
      <c r="B280" s="31"/>
      <c r="D280" s="146" t="s">
        <v>148</v>
      </c>
      <c r="F280" s="147" t="s">
        <v>279</v>
      </c>
      <c r="I280" s="148"/>
      <c r="L280" s="31"/>
      <c r="M280" s="149"/>
      <c r="T280" s="55"/>
      <c r="AT280" s="16" t="s">
        <v>148</v>
      </c>
      <c r="AU280" s="16" t="s">
        <v>82</v>
      </c>
    </row>
    <row r="281" spans="2:65" s="1" customFormat="1" ht="24.15" customHeight="1">
      <c r="B281" s="31"/>
      <c r="C281" s="132" t="s">
        <v>222</v>
      </c>
      <c r="D281" s="132" t="s">
        <v>143</v>
      </c>
      <c r="E281" s="133" t="s">
        <v>281</v>
      </c>
      <c r="F281" s="134" t="s">
        <v>282</v>
      </c>
      <c r="G281" s="135" t="s">
        <v>184</v>
      </c>
      <c r="H281" s="136">
        <v>0.45</v>
      </c>
      <c r="I281" s="137"/>
      <c r="J281" s="138">
        <f>ROUND(I281*H281,2)</f>
        <v>0</v>
      </c>
      <c r="K281" s="139"/>
      <c r="L281" s="31"/>
      <c r="M281" s="140" t="s">
        <v>1</v>
      </c>
      <c r="N281" s="141" t="s">
        <v>38</v>
      </c>
      <c r="P281" s="142">
        <f>O281*H281</f>
        <v>0</v>
      </c>
      <c r="Q281" s="142">
        <v>0</v>
      </c>
      <c r="R281" s="142">
        <f>Q281*H281</f>
        <v>0</v>
      </c>
      <c r="S281" s="142">
        <v>0</v>
      </c>
      <c r="T281" s="143">
        <f>S281*H281</f>
        <v>0</v>
      </c>
      <c r="AR281" s="144" t="s">
        <v>147</v>
      </c>
      <c r="AT281" s="144" t="s">
        <v>143</v>
      </c>
      <c r="AU281" s="144" t="s">
        <v>82</v>
      </c>
      <c r="AY281" s="16" t="s">
        <v>140</v>
      </c>
      <c r="BE281" s="145">
        <f>IF(N281="základní",J281,0)</f>
        <v>0</v>
      </c>
      <c r="BF281" s="145">
        <f>IF(N281="snížená",J281,0)</f>
        <v>0</v>
      </c>
      <c r="BG281" s="145">
        <f>IF(N281="zákl. přenesená",J281,0)</f>
        <v>0</v>
      </c>
      <c r="BH281" s="145">
        <f>IF(N281="sníž. přenesená",J281,0)</f>
        <v>0</v>
      </c>
      <c r="BI281" s="145">
        <f>IF(N281="nulová",J281,0)</f>
        <v>0</v>
      </c>
      <c r="BJ281" s="16" t="s">
        <v>14</v>
      </c>
      <c r="BK281" s="145">
        <f>ROUND(I281*H281,2)</f>
        <v>0</v>
      </c>
      <c r="BL281" s="16" t="s">
        <v>147</v>
      </c>
      <c r="BM281" s="144" t="s">
        <v>283</v>
      </c>
    </row>
    <row r="282" spans="2:65" s="1" customFormat="1" ht="27">
      <c r="B282" s="31"/>
      <c r="D282" s="146" t="s">
        <v>148</v>
      </c>
      <c r="F282" s="147" t="s">
        <v>284</v>
      </c>
      <c r="I282" s="148"/>
      <c r="L282" s="31"/>
      <c r="M282" s="149"/>
      <c r="T282" s="55"/>
      <c r="AT282" s="16" t="s">
        <v>148</v>
      </c>
      <c r="AU282" s="16" t="s">
        <v>82</v>
      </c>
    </row>
    <row r="283" spans="2:65" s="11" customFormat="1" ht="22.75" customHeight="1">
      <c r="B283" s="120"/>
      <c r="D283" s="121" t="s">
        <v>72</v>
      </c>
      <c r="E283" s="130" t="s">
        <v>285</v>
      </c>
      <c r="F283" s="130" t="s">
        <v>286</v>
      </c>
      <c r="I283" s="123"/>
      <c r="J283" s="131">
        <f>BK283</f>
        <v>0</v>
      </c>
      <c r="L283" s="120"/>
      <c r="M283" s="125"/>
      <c r="P283" s="126">
        <f>SUM(P284:P331)</f>
        <v>0</v>
      </c>
      <c r="R283" s="126">
        <f>SUM(R284:R331)</f>
        <v>0</v>
      </c>
      <c r="T283" s="127">
        <f>SUM(T284:T331)</f>
        <v>0</v>
      </c>
      <c r="AR283" s="121" t="s">
        <v>14</v>
      </c>
      <c r="AT283" s="128" t="s">
        <v>72</v>
      </c>
      <c r="AU283" s="128" t="s">
        <v>14</v>
      </c>
      <c r="AY283" s="121" t="s">
        <v>140</v>
      </c>
      <c r="BK283" s="129">
        <f>SUM(BK284:BK331)</f>
        <v>0</v>
      </c>
    </row>
    <row r="284" spans="2:65" s="1" customFormat="1" ht="16.5" customHeight="1">
      <c r="B284" s="31"/>
      <c r="C284" s="132" t="s">
        <v>287</v>
      </c>
      <c r="D284" s="132" t="s">
        <v>143</v>
      </c>
      <c r="E284" s="133" t="s">
        <v>288</v>
      </c>
      <c r="F284" s="134" t="s">
        <v>289</v>
      </c>
      <c r="G284" s="135" t="s">
        <v>146</v>
      </c>
      <c r="H284" s="136">
        <v>58.35</v>
      </c>
      <c r="I284" s="137"/>
      <c r="J284" s="138">
        <f>ROUND(I284*H284,2)</f>
        <v>0</v>
      </c>
      <c r="K284" s="139"/>
      <c r="L284" s="31"/>
      <c r="M284" s="140" t="s">
        <v>1</v>
      </c>
      <c r="N284" s="141" t="s">
        <v>38</v>
      </c>
      <c r="P284" s="142">
        <f>O284*H284</f>
        <v>0</v>
      </c>
      <c r="Q284" s="142">
        <v>0</v>
      </c>
      <c r="R284" s="142">
        <f>Q284*H284</f>
        <v>0</v>
      </c>
      <c r="S284" s="142">
        <v>0</v>
      </c>
      <c r="T284" s="143">
        <f>S284*H284</f>
        <v>0</v>
      </c>
      <c r="AR284" s="144" t="s">
        <v>147</v>
      </c>
      <c r="AT284" s="144" t="s">
        <v>143</v>
      </c>
      <c r="AU284" s="144" t="s">
        <v>82</v>
      </c>
      <c r="AY284" s="16" t="s">
        <v>140</v>
      </c>
      <c r="BE284" s="145">
        <f>IF(N284="základní",J284,0)</f>
        <v>0</v>
      </c>
      <c r="BF284" s="145">
        <f>IF(N284="snížená",J284,0)</f>
        <v>0</v>
      </c>
      <c r="BG284" s="145">
        <f>IF(N284="zákl. přenesená",J284,0)</f>
        <v>0</v>
      </c>
      <c r="BH284" s="145">
        <f>IF(N284="sníž. přenesená",J284,0)</f>
        <v>0</v>
      </c>
      <c r="BI284" s="145">
        <f>IF(N284="nulová",J284,0)</f>
        <v>0</v>
      </c>
      <c r="BJ284" s="16" t="s">
        <v>14</v>
      </c>
      <c r="BK284" s="145">
        <f>ROUND(I284*H284,2)</f>
        <v>0</v>
      </c>
      <c r="BL284" s="16" t="s">
        <v>147</v>
      </c>
      <c r="BM284" s="144" t="s">
        <v>290</v>
      </c>
    </row>
    <row r="285" spans="2:65" s="1" customFormat="1" ht="10">
      <c r="B285" s="31"/>
      <c r="D285" s="146" t="s">
        <v>148</v>
      </c>
      <c r="F285" s="147" t="s">
        <v>289</v>
      </c>
      <c r="I285" s="148"/>
      <c r="L285" s="31"/>
      <c r="M285" s="149"/>
      <c r="T285" s="55"/>
      <c r="AT285" s="16" t="s">
        <v>148</v>
      </c>
      <c r="AU285" s="16" t="s">
        <v>82</v>
      </c>
    </row>
    <row r="286" spans="2:65" s="1" customFormat="1" ht="24.15" customHeight="1">
      <c r="B286" s="31"/>
      <c r="C286" s="170" t="s">
        <v>227</v>
      </c>
      <c r="D286" s="170" t="s">
        <v>258</v>
      </c>
      <c r="E286" s="171" t="s">
        <v>291</v>
      </c>
      <c r="F286" s="172" t="s">
        <v>292</v>
      </c>
      <c r="G286" s="173" t="s">
        <v>146</v>
      </c>
      <c r="H286" s="174">
        <v>64.185000000000002</v>
      </c>
      <c r="I286" s="175"/>
      <c r="J286" s="176">
        <f>ROUND(I286*H286,2)</f>
        <v>0</v>
      </c>
      <c r="K286" s="177"/>
      <c r="L286" s="178"/>
      <c r="M286" s="179" t="s">
        <v>1</v>
      </c>
      <c r="N286" s="180" t="s">
        <v>38</v>
      </c>
      <c r="P286" s="142">
        <f>O286*H286</f>
        <v>0</v>
      </c>
      <c r="Q286" s="142">
        <v>0</v>
      </c>
      <c r="R286" s="142">
        <f>Q286*H286</f>
        <v>0</v>
      </c>
      <c r="S286" s="142">
        <v>0</v>
      </c>
      <c r="T286" s="143">
        <f>S286*H286</f>
        <v>0</v>
      </c>
      <c r="AR286" s="144" t="s">
        <v>171</v>
      </c>
      <c r="AT286" s="144" t="s">
        <v>258</v>
      </c>
      <c r="AU286" s="144" t="s">
        <v>82</v>
      </c>
      <c r="AY286" s="16" t="s">
        <v>140</v>
      </c>
      <c r="BE286" s="145">
        <f>IF(N286="základní",J286,0)</f>
        <v>0</v>
      </c>
      <c r="BF286" s="145">
        <f>IF(N286="snížená",J286,0)</f>
        <v>0</v>
      </c>
      <c r="BG286" s="145">
        <f>IF(N286="zákl. přenesená",J286,0)</f>
        <v>0</v>
      </c>
      <c r="BH286" s="145">
        <f>IF(N286="sníž. přenesená",J286,0)</f>
        <v>0</v>
      </c>
      <c r="BI286" s="145">
        <f>IF(N286="nulová",J286,0)</f>
        <v>0</v>
      </c>
      <c r="BJ286" s="16" t="s">
        <v>14</v>
      </c>
      <c r="BK286" s="145">
        <f>ROUND(I286*H286,2)</f>
        <v>0</v>
      </c>
      <c r="BL286" s="16" t="s">
        <v>147</v>
      </c>
      <c r="BM286" s="144" t="s">
        <v>293</v>
      </c>
    </row>
    <row r="287" spans="2:65" s="1" customFormat="1" ht="18">
      <c r="B287" s="31"/>
      <c r="D287" s="146" t="s">
        <v>148</v>
      </c>
      <c r="F287" s="147" t="s">
        <v>292</v>
      </c>
      <c r="I287" s="148"/>
      <c r="L287" s="31"/>
      <c r="M287" s="149"/>
      <c r="T287" s="55"/>
      <c r="AT287" s="16" t="s">
        <v>148</v>
      </c>
      <c r="AU287" s="16" t="s">
        <v>82</v>
      </c>
    </row>
    <row r="288" spans="2:65" s="13" customFormat="1" ht="10">
      <c r="B288" s="156"/>
      <c r="D288" s="146" t="s">
        <v>150</v>
      </c>
      <c r="E288" s="157" t="s">
        <v>1</v>
      </c>
      <c r="F288" s="158" t="s">
        <v>262</v>
      </c>
      <c r="H288" s="159">
        <v>64.185000000000002</v>
      </c>
      <c r="I288" s="160"/>
      <c r="L288" s="156"/>
      <c r="M288" s="161"/>
      <c r="T288" s="162"/>
      <c r="AT288" s="157" t="s">
        <v>150</v>
      </c>
      <c r="AU288" s="157" t="s">
        <v>82</v>
      </c>
      <c r="AV288" s="13" t="s">
        <v>82</v>
      </c>
      <c r="AW288" s="13" t="s">
        <v>30</v>
      </c>
      <c r="AX288" s="13" t="s">
        <v>73</v>
      </c>
      <c r="AY288" s="157" t="s">
        <v>140</v>
      </c>
    </row>
    <row r="289" spans="2:65" s="14" customFormat="1" ht="10">
      <c r="B289" s="163"/>
      <c r="D289" s="146" t="s">
        <v>150</v>
      </c>
      <c r="E289" s="164" t="s">
        <v>1</v>
      </c>
      <c r="F289" s="165" t="s">
        <v>154</v>
      </c>
      <c r="H289" s="166">
        <v>64.185000000000002</v>
      </c>
      <c r="I289" s="167"/>
      <c r="L289" s="163"/>
      <c r="M289" s="168"/>
      <c r="T289" s="169"/>
      <c r="AT289" s="164" t="s">
        <v>150</v>
      </c>
      <c r="AU289" s="164" t="s">
        <v>82</v>
      </c>
      <c r="AV289" s="14" t="s">
        <v>147</v>
      </c>
      <c r="AW289" s="14" t="s">
        <v>30</v>
      </c>
      <c r="AX289" s="14" t="s">
        <v>14</v>
      </c>
      <c r="AY289" s="164" t="s">
        <v>140</v>
      </c>
    </row>
    <row r="290" spans="2:65" s="1" customFormat="1" ht="16.5" customHeight="1">
      <c r="B290" s="31"/>
      <c r="C290" s="132" t="s">
        <v>294</v>
      </c>
      <c r="D290" s="132" t="s">
        <v>143</v>
      </c>
      <c r="E290" s="133" t="s">
        <v>295</v>
      </c>
      <c r="F290" s="134" t="s">
        <v>296</v>
      </c>
      <c r="G290" s="135" t="s">
        <v>146</v>
      </c>
      <c r="H290" s="136">
        <v>146.65299999999999</v>
      </c>
      <c r="I290" s="137"/>
      <c r="J290" s="138">
        <f>ROUND(I290*H290,2)</f>
        <v>0</v>
      </c>
      <c r="K290" s="139"/>
      <c r="L290" s="31"/>
      <c r="M290" s="140" t="s">
        <v>1</v>
      </c>
      <c r="N290" s="141" t="s">
        <v>38</v>
      </c>
      <c r="P290" s="142">
        <f>O290*H290</f>
        <v>0</v>
      </c>
      <c r="Q290" s="142">
        <v>0</v>
      </c>
      <c r="R290" s="142">
        <f>Q290*H290</f>
        <v>0</v>
      </c>
      <c r="S290" s="142">
        <v>0</v>
      </c>
      <c r="T290" s="143">
        <f>S290*H290</f>
        <v>0</v>
      </c>
      <c r="AR290" s="144" t="s">
        <v>147</v>
      </c>
      <c r="AT290" s="144" t="s">
        <v>143</v>
      </c>
      <c r="AU290" s="144" t="s">
        <v>82</v>
      </c>
      <c r="AY290" s="16" t="s">
        <v>140</v>
      </c>
      <c r="BE290" s="145">
        <f>IF(N290="základní",J290,0)</f>
        <v>0</v>
      </c>
      <c r="BF290" s="145">
        <f>IF(N290="snížená",J290,0)</f>
        <v>0</v>
      </c>
      <c r="BG290" s="145">
        <f>IF(N290="zákl. přenesená",J290,0)</f>
        <v>0</v>
      </c>
      <c r="BH290" s="145">
        <f>IF(N290="sníž. přenesená",J290,0)</f>
        <v>0</v>
      </c>
      <c r="BI290" s="145">
        <f>IF(N290="nulová",J290,0)</f>
        <v>0</v>
      </c>
      <c r="BJ290" s="16" t="s">
        <v>14</v>
      </c>
      <c r="BK290" s="145">
        <f>ROUND(I290*H290,2)</f>
        <v>0</v>
      </c>
      <c r="BL290" s="16" t="s">
        <v>147</v>
      </c>
      <c r="BM290" s="144" t="s">
        <v>297</v>
      </c>
    </row>
    <row r="291" spans="2:65" s="1" customFormat="1" ht="10">
      <c r="B291" s="31"/>
      <c r="D291" s="146" t="s">
        <v>148</v>
      </c>
      <c r="F291" s="147" t="s">
        <v>298</v>
      </c>
      <c r="I291" s="148"/>
      <c r="L291" s="31"/>
      <c r="M291" s="149"/>
      <c r="T291" s="55"/>
      <c r="AT291" s="16" t="s">
        <v>148</v>
      </c>
      <c r="AU291" s="16" t="s">
        <v>82</v>
      </c>
    </row>
    <row r="292" spans="2:65" s="12" customFormat="1" ht="10">
      <c r="B292" s="150"/>
      <c r="D292" s="146" t="s">
        <v>150</v>
      </c>
      <c r="E292" s="151" t="s">
        <v>1</v>
      </c>
      <c r="F292" s="152" t="s">
        <v>152</v>
      </c>
      <c r="H292" s="151" t="s">
        <v>1</v>
      </c>
      <c r="I292" s="153"/>
      <c r="L292" s="150"/>
      <c r="M292" s="154"/>
      <c r="T292" s="155"/>
      <c r="AT292" s="151" t="s">
        <v>150</v>
      </c>
      <c r="AU292" s="151" t="s">
        <v>82</v>
      </c>
      <c r="AV292" s="12" t="s">
        <v>14</v>
      </c>
      <c r="AW292" s="12" t="s">
        <v>30</v>
      </c>
      <c r="AX292" s="12" t="s">
        <v>73</v>
      </c>
      <c r="AY292" s="151" t="s">
        <v>140</v>
      </c>
    </row>
    <row r="293" spans="2:65" s="13" customFormat="1" ht="10">
      <c r="B293" s="156"/>
      <c r="D293" s="146" t="s">
        <v>150</v>
      </c>
      <c r="E293" s="157" t="s">
        <v>1</v>
      </c>
      <c r="F293" s="158" t="s">
        <v>299</v>
      </c>
      <c r="H293" s="159">
        <v>58.35</v>
      </c>
      <c r="I293" s="160"/>
      <c r="L293" s="156"/>
      <c r="M293" s="161"/>
      <c r="T293" s="162"/>
      <c r="AT293" s="157" t="s">
        <v>150</v>
      </c>
      <c r="AU293" s="157" t="s">
        <v>82</v>
      </c>
      <c r="AV293" s="13" t="s">
        <v>82</v>
      </c>
      <c r="AW293" s="13" t="s">
        <v>30</v>
      </c>
      <c r="AX293" s="13" t="s">
        <v>73</v>
      </c>
      <c r="AY293" s="157" t="s">
        <v>140</v>
      </c>
    </row>
    <row r="294" spans="2:65" s="12" customFormat="1" ht="10">
      <c r="B294" s="150"/>
      <c r="D294" s="146" t="s">
        <v>150</v>
      </c>
      <c r="E294" s="151" t="s">
        <v>1</v>
      </c>
      <c r="F294" s="152" t="s">
        <v>300</v>
      </c>
      <c r="H294" s="151" t="s">
        <v>1</v>
      </c>
      <c r="I294" s="153"/>
      <c r="L294" s="150"/>
      <c r="M294" s="154"/>
      <c r="T294" s="155"/>
      <c r="AT294" s="151" t="s">
        <v>150</v>
      </c>
      <c r="AU294" s="151" t="s">
        <v>82</v>
      </c>
      <c r="AV294" s="12" t="s">
        <v>14</v>
      </c>
      <c r="AW294" s="12" t="s">
        <v>30</v>
      </c>
      <c r="AX294" s="12" t="s">
        <v>73</v>
      </c>
      <c r="AY294" s="151" t="s">
        <v>140</v>
      </c>
    </row>
    <row r="295" spans="2:65" s="13" customFormat="1" ht="10">
      <c r="B295" s="156"/>
      <c r="D295" s="146" t="s">
        <v>150</v>
      </c>
      <c r="E295" s="157" t="s">
        <v>1</v>
      </c>
      <c r="F295" s="158" t="s">
        <v>301</v>
      </c>
      <c r="H295" s="159">
        <v>102.163</v>
      </c>
      <c r="I295" s="160"/>
      <c r="L295" s="156"/>
      <c r="M295" s="161"/>
      <c r="T295" s="162"/>
      <c r="AT295" s="157" t="s">
        <v>150</v>
      </c>
      <c r="AU295" s="157" t="s">
        <v>82</v>
      </c>
      <c r="AV295" s="13" t="s">
        <v>82</v>
      </c>
      <c r="AW295" s="13" t="s">
        <v>30</v>
      </c>
      <c r="AX295" s="13" t="s">
        <v>73</v>
      </c>
      <c r="AY295" s="157" t="s">
        <v>140</v>
      </c>
    </row>
    <row r="296" spans="2:65" s="13" customFormat="1" ht="10">
      <c r="B296" s="156"/>
      <c r="D296" s="146" t="s">
        <v>150</v>
      </c>
      <c r="E296" s="157" t="s">
        <v>1</v>
      </c>
      <c r="F296" s="158" t="s">
        <v>302</v>
      </c>
      <c r="H296" s="159">
        <v>-13.86</v>
      </c>
      <c r="I296" s="160"/>
      <c r="L296" s="156"/>
      <c r="M296" s="161"/>
      <c r="T296" s="162"/>
      <c r="AT296" s="157" t="s">
        <v>150</v>
      </c>
      <c r="AU296" s="157" t="s">
        <v>82</v>
      </c>
      <c r="AV296" s="13" t="s">
        <v>82</v>
      </c>
      <c r="AW296" s="13" t="s">
        <v>30</v>
      </c>
      <c r="AX296" s="13" t="s">
        <v>73</v>
      </c>
      <c r="AY296" s="157" t="s">
        <v>140</v>
      </c>
    </row>
    <row r="297" spans="2:65" s="14" customFormat="1" ht="10">
      <c r="B297" s="163"/>
      <c r="D297" s="146" t="s">
        <v>150</v>
      </c>
      <c r="E297" s="164" t="s">
        <v>1</v>
      </c>
      <c r="F297" s="165" t="s">
        <v>154</v>
      </c>
      <c r="H297" s="166">
        <v>146.65299999999999</v>
      </c>
      <c r="I297" s="167"/>
      <c r="L297" s="163"/>
      <c r="M297" s="168"/>
      <c r="T297" s="169"/>
      <c r="AT297" s="164" t="s">
        <v>150</v>
      </c>
      <c r="AU297" s="164" t="s">
        <v>82</v>
      </c>
      <c r="AV297" s="14" t="s">
        <v>147</v>
      </c>
      <c r="AW297" s="14" t="s">
        <v>30</v>
      </c>
      <c r="AX297" s="14" t="s">
        <v>14</v>
      </c>
      <c r="AY297" s="164" t="s">
        <v>140</v>
      </c>
    </row>
    <row r="298" spans="2:65" s="1" customFormat="1" ht="24.15" customHeight="1">
      <c r="B298" s="31"/>
      <c r="C298" s="132" t="s">
        <v>233</v>
      </c>
      <c r="D298" s="132" t="s">
        <v>143</v>
      </c>
      <c r="E298" s="133" t="s">
        <v>303</v>
      </c>
      <c r="F298" s="134" t="s">
        <v>304</v>
      </c>
      <c r="G298" s="135" t="s">
        <v>146</v>
      </c>
      <c r="H298" s="136">
        <v>146.65299999999999</v>
      </c>
      <c r="I298" s="137"/>
      <c r="J298" s="138">
        <f>ROUND(I298*H298,2)</f>
        <v>0</v>
      </c>
      <c r="K298" s="139"/>
      <c r="L298" s="31"/>
      <c r="M298" s="140" t="s">
        <v>1</v>
      </c>
      <c r="N298" s="141" t="s">
        <v>38</v>
      </c>
      <c r="P298" s="142">
        <f>O298*H298</f>
        <v>0</v>
      </c>
      <c r="Q298" s="142">
        <v>0</v>
      </c>
      <c r="R298" s="142">
        <f>Q298*H298</f>
        <v>0</v>
      </c>
      <c r="S298" s="142">
        <v>0</v>
      </c>
      <c r="T298" s="143">
        <f>S298*H298</f>
        <v>0</v>
      </c>
      <c r="AR298" s="144" t="s">
        <v>147</v>
      </c>
      <c r="AT298" s="144" t="s">
        <v>143</v>
      </c>
      <c r="AU298" s="144" t="s">
        <v>82</v>
      </c>
      <c r="AY298" s="16" t="s">
        <v>140</v>
      </c>
      <c r="BE298" s="145">
        <f>IF(N298="základní",J298,0)</f>
        <v>0</v>
      </c>
      <c r="BF298" s="145">
        <f>IF(N298="snížená",J298,0)</f>
        <v>0</v>
      </c>
      <c r="BG298" s="145">
        <f>IF(N298="zákl. přenesená",J298,0)</f>
        <v>0</v>
      </c>
      <c r="BH298" s="145">
        <f>IF(N298="sníž. přenesená",J298,0)</f>
        <v>0</v>
      </c>
      <c r="BI298" s="145">
        <f>IF(N298="nulová",J298,0)</f>
        <v>0</v>
      </c>
      <c r="BJ298" s="16" t="s">
        <v>14</v>
      </c>
      <c r="BK298" s="145">
        <f>ROUND(I298*H298,2)</f>
        <v>0</v>
      </c>
      <c r="BL298" s="16" t="s">
        <v>147</v>
      </c>
      <c r="BM298" s="144" t="s">
        <v>305</v>
      </c>
    </row>
    <row r="299" spans="2:65" s="1" customFormat="1" ht="10">
      <c r="B299" s="31"/>
      <c r="D299" s="146" t="s">
        <v>148</v>
      </c>
      <c r="F299" s="147" t="s">
        <v>304</v>
      </c>
      <c r="I299" s="148"/>
      <c r="L299" s="31"/>
      <c r="M299" s="149"/>
      <c r="T299" s="55"/>
      <c r="AT299" s="16" t="s">
        <v>148</v>
      </c>
      <c r="AU299" s="16" t="s">
        <v>82</v>
      </c>
    </row>
    <row r="300" spans="2:65" s="12" customFormat="1" ht="10">
      <c r="B300" s="150"/>
      <c r="D300" s="146" t="s">
        <v>150</v>
      </c>
      <c r="E300" s="151" t="s">
        <v>1</v>
      </c>
      <c r="F300" s="152" t="s">
        <v>152</v>
      </c>
      <c r="H300" s="151" t="s">
        <v>1</v>
      </c>
      <c r="I300" s="153"/>
      <c r="L300" s="150"/>
      <c r="M300" s="154"/>
      <c r="T300" s="155"/>
      <c r="AT300" s="151" t="s">
        <v>150</v>
      </c>
      <c r="AU300" s="151" t="s">
        <v>82</v>
      </c>
      <c r="AV300" s="12" t="s">
        <v>14</v>
      </c>
      <c r="AW300" s="12" t="s">
        <v>30</v>
      </c>
      <c r="AX300" s="12" t="s">
        <v>73</v>
      </c>
      <c r="AY300" s="151" t="s">
        <v>140</v>
      </c>
    </row>
    <row r="301" spans="2:65" s="13" customFormat="1" ht="10">
      <c r="B301" s="156"/>
      <c r="D301" s="146" t="s">
        <v>150</v>
      </c>
      <c r="E301" s="157" t="s">
        <v>1</v>
      </c>
      <c r="F301" s="158" t="s">
        <v>299</v>
      </c>
      <c r="H301" s="159">
        <v>58.35</v>
      </c>
      <c r="I301" s="160"/>
      <c r="L301" s="156"/>
      <c r="M301" s="161"/>
      <c r="T301" s="162"/>
      <c r="AT301" s="157" t="s">
        <v>150</v>
      </c>
      <c r="AU301" s="157" t="s">
        <v>82</v>
      </c>
      <c r="AV301" s="13" t="s">
        <v>82</v>
      </c>
      <c r="AW301" s="13" t="s">
        <v>30</v>
      </c>
      <c r="AX301" s="13" t="s">
        <v>73</v>
      </c>
      <c r="AY301" s="157" t="s">
        <v>140</v>
      </c>
    </row>
    <row r="302" spans="2:65" s="12" customFormat="1" ht="10">
      <c r="B302" s="150"/>
      <c r="D302" s="146" t="s">
        <v>150</v>
      </c>
      <c r="E302" s="151" t="s">
        <v>1</v>
      </c>
      <c r="F302" s="152" t="s">
        <v>300</v>
      </c>
      <c r="H302" s="151" t="s">
        <v>1</v>
      </c>
      <c r="I302" s="153"/>
      <c r="L302" s="150"/>
      <c r="M302" s="154"/>
      <c r="T302" s="155"/>
      <c r="AT302" s="151" t="s">
        <v>150</v>
      </c>
      <c r="AU302" s="151" t="s">
        <v>82</v>
      </c>
      <c r="AV302" s="12" t="s">
        <v>14</v>
      </c>
      <c r="AW302" s="12" t="s">
        <v>30</v>
      </c>
      <c r="AX302" s="12" t="s">
        <v>73</v>
      </c>
      <c r="AY302" s="151" t="s">
        <v>140</v>
      </c>
    </row>
    <row r="303" spans="2:65" s="13" customFormat="1" ht="10">
      <c r="B303" s="156"/>
      <c r="D303" s="146" t="s">
        <v>150</v>
      </c>
      <c r="E303" s="157" t="s">
        <v>1</v>
      </c>
      <c r="F303" s="158" t="s">
        <v>301</v>
      </c>
      <c r="H303" s="159">
        <v>102.163</v>
      </c>
      <c r="I303" s="160"/>
      <c r="L303" s="156"/>
      <c r="M303" s="161"/>
      <c r="T303" s="162"/>
      <c r="AT303" s="157" t="s">
        <v>150</v>
      </c>
      <c r="AU303" s="157" t="s">
        <v>82</v>
      </c>
      <c r="AV303" s="13" t="s">
        <v>82</v>
      </c>
      <c r="AW303" s="13" t="s">
        <v>30</v>
      </c>
      <c r="AX303" s="13" t="s">
        <v>73</v>
      </c>
      <c r="AY303" s="157" t="s">
        <v>140</v>
      </c>
    </row>
    <row r="304" spans="2:65" s="13" customFormat="1" ht="10">
      <c r="B304" s="156"/>
      <c r="D304" s="146" t="s">
        <v>150</v>
      </c>
      <c r="E304" s="157" t="s">
        <v>1</v>
      </c>
      <c r="F304" s="158" t="s">
        <v>302</v>
      </c>
      <c r="H304" s="159">
        <v>-13.86</v>
      </c>
      <c r="I304" s="160"/>
      <c r="L304" s="156"/>
      <c r="M304" s="161"/>
      <c r="T304" s="162"/>
      <c r="AT304" s="157" t="s">
        <v>150</v>
      </c>
      <c r="AU304" s="157" t="s">
        <v>82</v>
      </c>
      <c r="AV304" s="13" t="s">
        <v>82</v>
      </c>
      <c r="AW304" s="13" t="s">
        <v>30</v>
      </c>
      <c r="AX304" s="13" t="s">
        <v>73</v>
      </c>
      <c r="AY304" s="157" t="s">
        <v>140</v>
      </c>
    </row>
    <row r="305" spans="2:65" s="14" customFormat="1" ht="10">
      <c r="B305" s="163"/>
      <c r="D305" s="146" t="s">
        <v>150</v>
      </c>
      <c r="E305" s="164" t="s">
        <v>1</v>
      </c>
      <c r="F305" s="165" t="s">
        <v>154</v>
      </c>
      <c r="H305" s="166">
        <v>146.65299999999999</v>
      </c>
      <c r="I305" s="167"/>
      <c r="L305" s="163"/>
      <c r="M305" s="168"/>
      <c r="T305" s="169"/>
      <c r="AT305" s="164" t="s">
        <v>150</v>
      </c>
      <c r="AU305" s="164" t="s">
        <v>82</v>
      </c>
      <c r="AV305" s="14" t="s">
        <v>147</v>
      </c>
      <c r="AW305" s="14" t="s">
        <v>30</v>
      </c>
      <c r="AX305" s="14" t="s">
        <v>14</v>
      </c>
      <c r="AY305" s="164" t="s">
        <v>140</v>
      </c>
    </row>
    <row r="306" spans="2:65" s="1" customFormat="1" ht="33" customHeight="1">
      <c r="B306" s="31"/>
      <c r="C306" s="132" t="s">
        <v>306</v>
      </c>
      <c r="D306" s="132" t="s">
        <v>143</v>
      </c>
      <c r="E306" s="133" t="s">
        <v>307</v>
      </c>
      <c r="F306" s="134" t="s">
        <v>308</v>
      </c>
      <c r="G306" s="135" t="s">
        <v>309</v>
      </c>
      <c r="H306" s="136">
        <v>14</v>
      </c>
      <c r="I306" s="137"/>
      <c r="J306" s="138">
        <f>ROUND(I306*H306,2)</f>
        <v>0</v>
      </c>
      <c r="K306" s="139"/>
      <c r="L306" s="31"/>
      <c r="M306" s="140" t="s">
        <v>1</v>
      </c>
      <c r="N306" s="141" t="s">
        <v>38</v>
      </c>
      <c r="P306" s="142">
        <f>O306*H306</f>
        <v>0</v>
      </c>
      <c r="Q306" s="142">
        <v>0</v>
      </c>
      <c r="R306" s="142">
        <f>Q306*H306</f>
        <v>0</v>
      </c>
      <c r="S306" s="142">
        <v>0</v>
      </c>
      <c r="T306" s="143">
        <f>S306*H306</f>
        <v>0</v>
      </c>
      <c r="AR306" s="144" t="s">
        <v>147</v>
      </c>
      <c r="AT306" s="144" t="s">
        <v>143</v>
      </c>
      <c r="AU306" s="144" t="s">
        <v>82</v>
      </c>
      <c r="AY306" s="16" t="s">
        <v>140</v>
      </c>
      <c r="BE306" s="145">
        <f>IF(N306="základní",J306,0)</f>
        <v>0</v>
      </c>
      <c r="BF306" s="145">
        <f>IF(N306="snížená",J306,0)</f>
        <v>0</v>
      </c>
      <c r="BG306" s="145">
        <f>IF(N306="zákl. přenesená",J306,0)</f>
        <v>0</v>
      </c>
      <c r="BH306" s="145">
        <f>IF(N306="sníž. přenesená",J306,0)</f>
        <v>0</v>
      </c>
      <c r="BI306" s="145">
        <f>IF(N306="nulová",J306,0)</f>
        <v>0</v>
      </c>
      <c r="BJ306" s="16" t="s">
        <v>14</v>
      </c>
      <c r="BK306" s="145">
        <f>ROUND(I306*H306,2)</f>
        <v>0</v>
      </c>
      <c r="BL306" s="16" t="s">
        <v>147</v>
      </c>
      <c r="BM306" s="144" t="s">
        <v>310</v>
      </c>
    </row>
    <row r="307" spans="2:65" s="1" customFormat="1" ht="18">
      <c r="B307" s="31"/>
      <c r="D307" s="146" t="s">
        <v>148</v>
      </c>
      <c r="F307" s="147" t="s">
        <v>311</v>
      </c>
      <c r="I307" s="148"/>
      <c r="L307" s="31"/>
      <c r="M307" s="149"/>
      <c r="T307" s="55"/>
      <c r="AT307" s="16" t="s">
        <v>148</v>
      </c>
      <c r="AU307" s="16" t="s">
        <v>82</v>
      </c>
    </row>
    <row r="308" spans="2:65" s="12" customFormat="1" ht="10">
      <c r="B308" s="150"/>
      <c r="D308" s="146" t="s">
        <v>150</v>
      </c>
      <c r="E308" s="151" t="s">
        <v>1</v>
      </c>
      <c r="F308" s="152" t="s">
        <v>312</v>
      </c>
      <c r="H308" s="151" t="s">
        <v>1</v>
      </c>
      <c r="I308" s="153"/>
      <c r="L308" s="150"/>
      <c r="M308" s="154"/>
      <c r="T308" s="155"/>
      <c r="AT308" s="151" t="s">
        <v>150</v>
      </c>
      <c r="AU308" s="151" t="s">
        <v>82</v>
      </c>
      <c r="AV308" s="12" t="s">
        <v>14</v>
      </c>
      <c r="AW308" s="12" t="s">
        <v>30</v>
      </c>
      <c r="AX308" s="12" t="s">
        <v>73</v>
      </c>
      <c r="AY308" s="151" t="s">
        <v>140</v>
      </c>
    </row>
    <row r="309" spans="2:65" s="13" customFormat="1" ht="10">
      <c r="B309" s="156"/>
      <c r="D309" s="146" t="s">
        <v>150</v>
      </c>
      <c r="E309" s="157" t="s">
        <v>1</v>
      </c>
      <c r="F309" s="158" t="s">
        <v>190</v>
      </c>
      <c r="H309" s="159">
        <v>14</v>
      </c>
      <c r="I309" s="160"/>
      <c r="L309" s="156"/>
      <c r="M309" s="161"/>
      <c r="T309" s="162"/>
      <c r="AT309" s="157" t="s">
        <v>150</v>
      </c>
      <c r="AU309" s="157" t="s">
        <v>82</v>
      </c>
      <c r="AV309" s="13" t="s">
        <v>82</v>
      </c>
      <c r="AW309" s="13" t="s">
        <v>30</v>
      </c>
      <c r="AX309" s="13" t="s">
        <v>73</v>
      </c>
      <c r="AY309" s="157" t="s">
        <v>140</v>
      </c>
    </row>
    <row r="310" spans="2:65" s="14" customFormat="1" ht="10">
      <c r="B310" s="163"/>
      <c r="D310" s="146" t="s">
        <v>150</v>
      </c>
      <c r="E310" s="164" t="s">
        <v>1</v>
      </c>
      <c r="F310" s="165" t="s">
        <v>154</v>
      </c>
      <c r="H310" s="166">
        <v>14</v>
      </c>
      <c r="I310" s="167"/>
      <c r="L310" s="163"/>
      <c r="M310" s="168"/>
      <c r="T310" s="169"/>
      <c r="AT310" s="164" t="s">
        <v>150</v>
      </c>
      <c r="AU310" s="164" t="s">
        <v>82</v>
      </c>
      <c r="AV310" s="14" t="s">
        <v>147</v>
      </c>
      <c r="AW310" s="14" t="s">
        <v>30</v>
      </c>
      <c r="AX310" s="14" t="s">
        <v>14</v>
      </c>
      <c r="AY310" s="164" t="s">
        <v>140</v>
      </c>
    </row>
    <row r="311" spans="2:65" s="1" customFormat="1" ht="33" customHeight="1">
      <c r="B311" s="31"/>
      <c r="C311" s="132" t="s">
        <v>237</v>
      </c>
      <c r="D311" s="132" t="s">
        <v>143</v>
      </c>
      <c r="E311" s="133" t="s">
        <v>313</v>
      </c>
      <c r="F311" s="134" t="s">
        <v>314</v>
      </c>
      <c r="G311" s="135" t="s">
        <v>309</v>
      </c>
      <c r="H311" s="136">
        <v>9</v>
      </c>
      <c r="I311" s="137"/>
      <c r="J311" s="138">
        <f>ROUND(I311*H311,2)</f>
        <v>0</v>
      </c>
      <c r="K311" s="139"/>
      <c r="L311" s="31"/>
      <c r="M311" s="140" t="s">
        <v>1</v>
      </c>
      <c r="N311" s="141" t="s">
        <v>38</v>
      </c>
      <c r="P311" s="142">
        <f>O311*H311</f>
        <v>0</v>
      </c>
      <c r="Q311" s="142">
        <v>0</v>
      </c>
      <c r="R311" s="142">
        <f>Q311*H311</f>
        <v>0</v>
      </c>
      <c r="S311" s="142">
        <v>0</v>
      </c>
      <c r="T311" s="143">
        <f>S311*H311</f>
        <v>0</v>
      </c>
      <c r="AR311" s="144" t="s">
        <v>147</v>
      </c>
      <c r="AT311" s="144" t="s">
        <v>143</v>
      </c>
      <c r="AU311" s="144" t="s">
        <v>82</v>
      </c>
      <c r="AY311" s="16" t="s">
        <v>140</v>
      </c>
      <c r="BE311" s="145">
        <f>IF(N311="základní",J311,0)</f>
        <v>0</v>
      </c>
      <c r="BF311" s="145">
        <f>IF(N311="snížená",J311,0)</f>
        <v>0</v>
      </c>
      <c r="BG311" s="145">
        <f>IF(N311="zákl. přenesená",J311,0)</f>
        <v>0</v>
      </c>
      <c r="BH311" s="145">
        <f>IF(N311="sníž. přenesená",J311,0)</f>
        <v>0</v>
      </c>
      <c r="BI311" s="145">
        <f>IF(N311="nulová",J311,0)</f>
        <v>0</v>
      </c>
      <c r="BJ311" s="16" t="s">
        <v>14</v>
      </c>
      <c r="BK311" s="145">
        <f>ROUND(I311*H311,2)</f>
        <v>0</v>
      </c>
      <c r="BL311" s="16" t="s">
        <v>147</v>
      </c>
      <c r="BM311" s="144" t="s">
        <v>315</v>
      </c>
    </row>
    <row r="312" spans="2:65" s="1" customFormat="1" ht="18">
      <c r="B312" s="31"/>
      <c r="D312" s="146" t="s">
        <v>148</v>
      </c>
      <c r="F312" s="147" t="s">
        <v>316</v>
      </c>
      <c r="I312" s="148"/>
      <c r="L312" s="31"/>
      <c r="M312" s="149"/>
      <c r="T312" s="55"/>
      <c r="AT312" s="16" t="s">
        <v>148</v>
      </c>
      <c r="AU312" s="16" t="s">
        <v>82</v>
      </c>
    </row>
    <row r="313" spans="2:65" s="12" customFormat="1" ht="10">
      <c r="B313" s="150"/>
      <c r="D313" s="146" t="s">
        <v>150</v>
      </c>
      <c r="E313" s="151" t="s">
        <v>1</v>
      </c>
      <c r="F313" s="152" t="s">
        <v>312</v>
      </c>
      <c r="H313" s="151" t="s">
        <v>1</v>
      </c>
      <c r="I313" s="153"/>
      <c r="L313" s="150"/>
      <c r="M313" s="154"/>
      <c r="T313" s="155"/>
      <c r="AT313" s="151" t="s">
        <v>150</v>
      </c>
      <c r="AU313" s="151" t="s">
        <v>82</v>
      </c>
      <c r="AV313" s="12" t="s">
        <v>14</v>
      </c>
      <c r="AW313" s="12" t="s">
        <v>30</v>
      </c>
      <c r="AX313" s="12" t="s">
        <v>73</v>
      </c>
      <c r="AY313" s="151" t="s">
        <v>140</v>
      </c>
    </row>
    <row r="314" spans="2:65" s="13" customFormat="1" ht="10">
      <c r="B314" s="156"/>
      <c r="D314" s="146" t="s">
        <v>150</v>
      </c>
      <c r="E314" s="157" t="s">
        <v>1</v>
      </c>
      <c r="F314" s="158" t="s">
        <v>196</v>
      </c>
      <c r="H314" s="159">
        <v>9</v>
      </c>
      <c r="I314" s="160"/>
      <c r="L314" s="156"/>
      <c r="M314" s="161"/>
      <c r="T314" s="162"/>
      <c r="AT314" s="157" t="s">
        <v>150</v>
      </c>
      <c r="AU314" s="157" t="s">
        <v>82</v>
      </c>
      <c r="AV314" s="13" t="s">
        <v>82</v>
      </c>
      <c r="AW314" s="13" t="s">
        <v>30</v>
      </c>
      <c r="AX314" s="13" t="s">
        <v>73</v>
      </c>
      <c r="AY314" s="157" t="s">
        <v>140</v>
      </c>
    </row>
    <row r="315" spans="2:65" s="14" customFormat="1" ht="10">
      <c r="B315" s="163"/>
      <c r="D315" s="146" t="s">
        <v>150</v>
      </c>
      <c r="E315" s="164" t="s">
        <v>1</v>
      </c>
      <c r="F315" s="165" t="s">
        <v>154</v>
      </c>
      <c r="H315" s="166">
        <v>9</v>
      </c>
      <c r="I315" s="167"/>
      <c r="L315" s="163"/>
      <c r="M315" s="168"/>
      <c r="T315" s="169"/>
      <c r="AT315" s="164" t="s">
        <v>150</v>
      </c>
      <c r="AU315" s="164" t="s">
        <v>82</v>
      </c>
      <c r="AV315" s="14" t="s">
        <v>147</v>
      </c>
      <c r="AW315" s="14" t="s">
        <v>30</v>
      </c>
      <c r="AX315" s="14" t="s">
        <v>14</v>
      </c>
      <c r="AY315" s="164" t="s">
        <v>140</v>
      </c>
    </row>
    <row r="316" spans="2:65" s="1" customFormat="1" ht="24.15" customHeight="1">
      <c r="B316" s="31"/>
      <c r="C316" s="132" t="s">
        <v>317</v>
      </c>
      <c r="D316" s="132" t="s">
        <v>143</v>
      </c>
      <c r="E316" s="133" t="s">
        <v>318</v>
      </c>
      <c r="F316" s="134" t="s">
        <v>319</v>
      </c>
      <c r="G316" s="135" t="s">
        <v>146</v>
      </c>
      <c r="H316" s="136">
        <v>146.65299999999999</v>
      </c>
      <c r="I316" s="137"/>
      <c r="J316" s="138">
        <f>ROUND(I316*H316,2)</f>
        <v>0</v>
      </c>
      <c r="K316" s="139"/>
      <c r="L316" s="31"/>
      <c r="M316" s="140" t="s">
        <v>1</v>
      </c>
      <c r="N316" s="141" t="s">
        <v>38</v>
      </c>
      <c r="P316" s="142">
        <f>O316*H316</f>
        <v>0</v>
      </c>
      <c r="Q316" s="142">
        <v>0</v>
      </c>
      <c r="R316" s="142">
        <f>Q316*H316</f>
        <v>0</v>
      </c>
      <c r="S316" s="142">
        <v>0</v>
      </c>
      <c r="T316" s="143">
        <f>S316*H316</f>
        <v>0</v>
      </c>
      <c r="AR316" s="144" t="s">
        <v>147</v>
      </c>
      <c r="AT316" s="144" t="s">
        <v>143</v>
      </c>
      <c r="AU316" s="144" t="s">
        <v>82</v>
      </c>
      <c r="AY316" s="16" t="s">
        <v>140</v>
      </c>
      <c r="BE316" s="145">
        <f>IF(N316="základní",J316,0)</f>
        <v>0</v>
      </c>
      <c r="BF316" s="145">
        <f>IF(N316="snížená",J316,0)</f>
        <v>0</v>
      </c>
      <c r="BG316" s="145">
        <f>IF(N316="zákl. přenesená",J316,0)</f>
        <v>0</v>
      </c>
      <c r="BH316" s="145">
        <f>IF(N316="sníž. přenesená",J316,0)</f>
        <v>0</v>
      </c>
      <c r="BI316" s="145">
        <f>IF(N316="nulová",J316,0)</f>
        <v>0</v>
      </c>
      <c r="BJ316" s="16" t="s">
        <v>14</v>
      </c>
      <c r="BK316" s="145">
        <f>ROUND(I316*H316,2)</f>
        <v>0</v>
      </c>
      <c r="BL316" s="16" t="s">
        <v>147</v>
      </c>
      <c r="BM316" s="144" t="s">
        <v>320</v>
      </c>
    </row>
    <row r="317" spans="2:65" s="1" customFormat="1" ht="18">
      <c r="B317" s="31"/>
      <c r="D317" s="146" t="s">
        <v>148</v>
      </c>
      <c r="F317" s="147" t="s">
        <v>319</v>
      </c>
      <c r="I317" s="148"/>
      <c r="L317" s="31"/>
      <c r="M317" s="149"/>
      <c r="T317" s="55"/>
      <c r="AT317" s="16" t="s">
        <v>148</v>
      </c>
      <c r="AU317" s="16" t="s">
        <v>82</v>
      </c>
    </row>
    <row r="318" spans="2:65" s="12" customFormat="1" ht="10">
      <c r="B318" s="150"/>
      <c r="D318" s="146" t="s">
        <v>150</v>
      </c>
      <c r="E318" s="151" t="s">
        <v>1</v>
      </c>
      <c r="F318" s="152" t="s">
        <v>152</v>
      </c>
      <c r="H318" s="151" t="s">
        <v>1</v>
      </c>
      <c r="I318" s="153"/>
      <c r="L318" s="150"/>
      <c r="M318" s="154"/>
      <c r="T318" s="155"/>
      <c r="AT318" s="151" t="s">
        <v>150</v>
      </c>
      <c r="AU318" s="151" t="s">
        <v>82</v>
      </c>
      <c r="AV318" s="12" t="s">
        <v>14</v>
      </c>
      <c r="AW318" s="12" t="s">
        <v>30</v>
      </c>
      <c r="AX318" s="12" t="s">
        <v>73</v>
      </c>
      <c r="AY318" s="151" t="s">
        <v>140</v>
      </c>
    </row>
    <row r="319" spans="2:65" s="13" customFormat="1" ht="10">
      <c r="B319" s="156"/>
      <c r="D319" s="146" t="s">
        <v>150</v>
      </c>
      <c r="E319" s="157" t="s">
        <v>1</v>
      </c>
      <c r="F319" s="158" t="s">
        <v>299</v>
      </c>
      <c r="H319" s="159">
        <v>58.35</v>
      </c>
      <c r="I319" s="160"/>
      <c r="L319" s="156"/>
      <c r="M319" s="161"/>
      <c r="T319" s="162"/>
      <c r="AT319" s="157" t="s">
        <v>150</v>
      </c>
      <c r="AU319" s="157" t="s">
        <v>82</v>
      </c>
      <c r="AV319" s="13" t="s">
        <v>82</v>
      </c>
      <c r="AW319" s="13" t="s">
        <v>30</v>
      </c>
      <c r="AX319" s="13" t="s">
        <v>73</v>
      </c>
      <c r="AY319" s="157" t="s">
        <v>140</v>
      </c>
    </row>
    <row r="320" spans="2:65" s="12" customFormat="1" ht="10">
      <c r="B320" s="150"/>
      <c r="D320" s="146" t="s">
        <v>150</v>
      </c>
      <c r="E320" s="151" t="s">
        <v>1</v>
      </c>
      <c r="F320" s="152" t="s">
        <v>300</v>
      </c>
      <c r="H320" s="151" t="s">
        <v>1</v>
      </c>
      <c r="I320" s="153"/>
      <c r="L320" s="150"/>
      <c r="M320" s="154"/>
      <c r="T320" s="155"/>
      <c r="AT320" s="151" t="s">
        <v>150</v>
      </c>
      <c r="AU320" s="151" t="s">
        <v>82</v>
      </c>
      <c r="AV320" s="12" t="s">
        <v>14</v>
      </c>
      <c r="AW320" s="12" t="s">
        <v>30</v>
      </c>
      <c r="AX320" s="12" t="s">
        <v>73</v>
      </c>
      <c r="AY320" s="151" t="s">
        <v>140</v>
      </c>
    </row>
    <row r="321" spans="2:65" s="13" customFormat="1" ht="10">
      <c r="B321" s="156"/>
      <c r="D321" s="146" t="s">
        <v>150</v>
      </c>
      <c r="E321" s="157" t="s">
        <v>1</v>
      </c>
      <c r="F321" s="158" t="s">
        <v>301</v>
      </c>
      <c r="H321" s="159">
        <v>102.163</v>
      </c>
      <c r="I321" s="160"/>
      <c r="L321" s="156"/>
      <c r="M321" s="161"/>
      <c r="T321" s="162"/>
      <c r="AT321" s="157" t="s">
        <v>150</v>
      </c>
      <c r="AU321" s="157" t="s">
        <v>82</v>
      </c>
      <c r="AV321" s="13" t="s">
        <v>82</v>
      </c>
      <c r="AW321" s="13" t="s">
        <v>30</v>
      </c>
      <c r="AX321" s="13" t="s">
        <v>73</v>
      </c>
      <c r="AY321" s="157" t="s">
        <v>140</v>
      </c>
    </row>
    <row r="322" spans="2:65" s="13" customFormat="1" ht="10">
      <c r="B322" s="156"/>
      <c r="D322" s="146" t="s">
        <v>150</v>
      </c>
      <c r="E322" s="157" t="s">
        <v>1</v>
      </c>
      <c r="F322" s="158" t="s">
        <v>302</v>
      </c>
      <c r="H322" s="159">
        <v>-13.86</v>
      </c>
      <c r="I322" s="160"/>
      <c r="L322" s="156"/>
      <c r="M322" s="161"/>
      <c r="T322" s="162"/>
      <c r="AT322" s="157" t="s">
        <v>150</v>
      </c>
      <c r="AU322" s="157" t="s">
        <v>82</v>
      </c>
      <c r="AV322" s="13" t="s">
        <v>82</v>
      </c>
      <c r="AW322" s="13" t="s">
        <v>30</v>
      </c>
      <c r="AX322" s="13" t="s">
        <v>73</v>
      </c>
      <c r="AY322" s="157" t="s">
        <v>140</v>
      </c>
    </row>
    <row r="323" spans="2:65" s="14" customFormat="1" ht="10">
      <c r="B323" s="163"/>
      <c r="D323" s="146" t="s">
        <v>150</v>
      </c>
      <c r="E323" s="164" t="s">
        <v>1</v>
      </c>
      <c r="F323" s="165" t="s">
        <v>154</v>
      </c>
      <c r="H323" s="166">
        <v>146.65299999999999</v>
      </c>
      <c r="I323" s="167"/>
      <c r="L323" s="163"/>
      <c r="M323" s="168"/>
      <c r="T323" s="169"/>
      <c r="AT323" s="164" t="s">
        <v>150</v>
      </c>
      <c r="AU323" s="164" t="s">
        <v>82</v>
      </c>
      <c r="AV323" s="14" t="s">
        <v>147</v>
      </c>
      <c r="AW323" s="14" t="s">
        <v>30</v>
      </c>
      <c r="AX323" s="14" t="s">
        <v>14</v>
      </c>
      <c r="AY323" s="164" t="s">
        <v>140</v>
      </c>
    </row>
    <row r="324" spans="2:65" s="1" customFormat="1" ht="33" customHeight="1">
      <c r="B324" s="31"/>
      <c r="C324" s="132" t="s">
        <v>242</v>
      </c>
      <c r="D324" s="132" t="s">
        <v>143</v>
      </c>
      <c r="E324" s="133" t="s">
        <v>321</v>
      </c>
      <c r="F324" s="134" t="s">
        <v>322</v>
      </c>
      <c r="G324" s="135" t="s">
        <v>146</v>
      </c>
      <c r="H324" s="136">
        <v>146.65299999999999</v>
      </c>
      <c r="I324" s="137"/>
      <c r="J324" s="138">
        <f>ROUND(I324*H324,2)</f>
        <v>0</v>
      </c>
      <c r="K324" s="139"/>
      <c r="L324" s="31"/>
      <c r="M324" s="140" t="s">
        <v>1</v>
      </c>
      <c r="N324" s="141" t="s">
        <v>38</v>
      </c>
      <c r="P324" s="142">
        <f>O324*H324</f>
        <v>0</v>
      </c>
      <c r="Q324" s="142">
        <v>0</v>
      </c>
      <c r="R324" s="142">
        <f>Q324*H324</f>
        <v>0</v>
      </c>
      <c r="S324" s="142">
        <v>0</v>
      </c>
      <c r="T324" s="143">
        <f>S324*H324</f>
        <v>0</v>
      </c>
      <c r="AR324" s="144" t="s">
        <v>147</v>
      </c>
      <c r="AT324" s="144" t="s">
        <v>143</v>
      </c>
      <c r="AU324" s="144" t="s">
        <v>82</v>
      </c>
      <c r="AY324" s="16" t="s">
        <v>140</v>
      </c>
      <c r="BE324" s="145">
        <f>IF(N324="základní",J324,0)</f>
        <v>0</v>
      </c>
      <c r="BF324" s="145">
        <f>IF(N324="snížená",J324,0)</f>
        <v>0</v>
      </c>
      <c r="BG324" s="145">
        <f>IF(N324="zákl. přenesená",J324,0)</f>
        <v>0</v>
      </c>
      <c r="BH324" s="145">
        <f>IF(N324="sníž. přenesená",J324,0)</f>
        <v>0</v>
      </c>
      <c r="BI324" s="145">
        <f>IF(N324="nulová",J324,0)</f>
        <v>0</v>
      </c>
      <c r="BJ324" s="16" t="s">
        <v>14</v>
      </c>
      <c r="BK324" s="145">
        <f>ROUND(I324*H324,2)</f>
        <v>0</v>
      </c>
      <c r="BL324" s="16" t="s">
        <v>147</v>
      </c>
      <c r="BM324" s="144" t="s">
        <v>323</v>
      </c>
    </row>
    <row r="325" spans="2:65" s="1" customFormat="1" ht="18">
      <c r="B325" s="31"/>
      <c r="D325" s="146" t="s">
        <v>148</v>
      </c>
      <c r="F325" s="147" t="s">
        <v>322</v>
      </c>
      <c r="I325" s="148"/>
      <c r="L325" s="31"/>
      <c r="M325" s="149"/>
      <c r="T325" s="55"/>
      <c r="AT325" s="16" t="s">
        <v>148</v>
      </c>
      <c r="AU325" s="16" t="s">
        <v>82</v>
      </c>
    </row>
    <row r="326" spans="2:65" s="12" customFormat="1" ht="10">
      <c r="B326" s="150"/>
      <c r="D326" s="146" t="s">
        <v>150</v>
      </c>
      <c r="E326" s="151" t="s">
        <v>1</v>
      </c>
      <c r="F326" s="152" t="s">
        <v>152</v>
      </c>
      <c r="H326" s="151" t="s">
        <v>1</v>
      </c>
      <c r="I326" s="153"/>
      <c r="L326" s="150"/>
      <c r="M326" s="154"/>
      <c r="T326" s="155"/>
      <c r="AT326" s="151" t="s">
        <v>150</v>
      </c>
      <c r="AU326" s="151" t="s">
        <v>82</v>
      </c>
      <c r="AV326" s="12" t="s">
        <v>14</v>
      </c>
      <c r="AW326" s="12" t="s">
        <v>30</v>
      </c>
      <c r="AX326" s="12" t="s">
        <v>73</v>
      </c>
      <c r="AY326" s="151" t="s">
        <v>140</v>
      </c>
    </row>
    <row r="327" spans="2:65" s="13" customFormat="1" ht="10">
      <c r="B327" s="156"/>
      <c r="D327" s="146" t="s">
        <v>150</v>
      </c>
      <c r="E327" s="157" t="s">
        <v>1</v>
      </c>
      <c r="F327" s="158" t="s">
        <v>299</v>
      </c>
      <c r="H327" s="159">
        <v>58.35</v>
      </c>
      <c r="I327" s="160"/>
      <c r="L327" s="156"/>
      <c r="M327" s="161"/>
      <c r="T327" s="162"/>
      <c r="AT327" s="157" t="s">
        <v>150</v>
      </c>
      <c r="AU327" s="157" t="s">
        <v>82</v>
      </c>
      <c r="AV327" s="13" t="s">
        <v>82</v>
      </c>
      <c r="AW327" s="13" t="s">
        <v>30</v>
      </c>
      <c r="AX327" s="13" t="s">
        <v>73</v>
      </c>
      <c r="AY327" s="157" t="s">
        <v>140</v>
      </c>
    </row>
    <row r="328" spans="2:65" s="12" customFormat="1" ht="10">
      <c r="B328" s="150"/>
      <c r="D328" s="146" t="s">
        <v>150</v>
      </c>
      <c r="E328" s="151" t="s">
        <v>1</v>
      </c>
      <c r="F328" s="152" t="s">
        <v>300</v>
      </c>
      <c r="H328" s="151" t="s">
        <v>1</v>
      </c>
      <c r="I328" s="153"/>
      <c r="L328" s="150"/>
      <c r="M328" s="154"/>
      <c r="T328" s="155"/>
      <c r="AT328" s="151" t="s">
        <v>150</v>
      </c>
      <c r="AU328" s="151" t="s">
        <v>82</v>
      </c>
      <c r="AV328" s="12" t="s">
        <v>14</v>
      </c>
      <c r="AW328" s="12" t="s">
        <v>30</v>
      </c>
      <c r="AX328" s="12" t="s">
        <v>73</v>
      </c>
      <c r="AY328" s="151" t="s">
        <v>140</v>
      </c>
    </row>
    <row r="329" spans="2:65" s="13" customFormat="1" ht="10">
      <c r="B329" s="156"/>
      <c r="D329" s="146" t="s">
        <v>150</v>
      </c>
      <c r="E329" s="157" t="s">
        <v>1</v>
      </c>
      <c r="F329" s="158" t="s">
        <v>301</v>
      </c>
      <c r="H329" s="159">
        <v>102.163</v>
      </c>
      <c r="I329" s="160"/>
      <c r="L329" s="156"/>
      <c r="M329" s="161"/>
      <c r="T329" s="162"/>
      <c r="AT329" s="157" t="s">
        <v>150</v>
      </c>
      <c r="AU329" s="157" t="s">
        <v>82</v>
      </c>
      <c r="AV329" s="13" t="s">
        <v>82</v>
      </c>
      <c r="AW329" s="13" t="s">
        <v>30</v>
      </c>
      <c r="AX329" s="13" t="s">
        <v>73</v>
      </c>
      <c r="AY329" s="157" t="s">
        <v>140</v>
      </c>
    </row>
    <row r="330" spans="2:65" s="13" customFormat="1" ht="10">
      <c r="B330" s="156"/>
      <c r="D330" s="146" t="s">
        <v>150</v>
      </c>
      <c r="E330" s="157" t="s">
        <v>1</v>
      </c>
      <c r="F330" s="158" t="s">
        <v>302</v>
      </c>
      <c r="H330" s="159">
        <v>-13.86</v>
      </c>
      <c r="I330" s="160"/>
      <c r="L330" s="156"/>
      <c r="M330" s="161"/>
      <c r="T330" s="162"/>
      <c r="AT330" s="157" t="s">
        <v>150</v>
      </c>
      <c r="AU330" s="157" t="s">
        <v>82</v>
      </c>
      <c r="AV330" s="13" t="s">
        <v>82</v>
      </c>
      <c r="AW330" s="13" t="s">
        <v>30</v>
      </c>
      <c r="AX330" s="13" t="s">
        <v>73</v>
      </c>
      <c r="AY330" s="157" t="s">
        <v>140</v>
      </c>
    </row>
    <row r="331" spans="2:65" s="14" customFormat="1" ht="10">
      <c r="B331" s="163"/>
      <c r="D331" s="146" t="s">
        <v>150</v>
      </c>
      <c r="E331" s="164" t="s">
        <v>1</v>
      </c>
      <c r="F331" s="165" t="s">
        <v>154</v>
      </c>
      <c r="H331" s="166">
        <v>146.65299999999999</v>
      </c>
      <c r="I331" s="167"/>
      <c r="L331" s="163"/>
      <c r="M331" s="168"/>
      <c r="T331" s="169"/>
      <c r="AT331" s="164" t="s">
        <v>150</v>
      </c>
      <c r="AU331" s="164" t="s">
        <v>82</v>
      </c>
      <c r="AV331" s="14" t="s">
        <v>147</v>
      </c>
      <c r="AW331" s="14" t="s">
        <v>30</v>
      </c>
      <c r="AX331" s="14" t="s">
        <v>14</v>
      </c>
      <c r="AY331" s="164" t="s">
        <v>140</v>
      </c>
    </row>
    <row r="332" spans="2:65" s="11" customFormat="1" ht="22.75" customHeight="1">
      <c r="B332" s="120"/>
      <c r="D332" s="121" t="s">
        <v>72</v>
      </c>
      <c r="E332" s="130" t="s">
        <v>324</v>
      </c>
      <c r="F332" s="130" t="s">
        <v>325</v>
      </c>
      <c r="I332" s="123"/>
      <c r="J332" s="131">
        <f>BK332</f>
        <v>0</v>
      </c>
      <c r="L332" s="120"/>
      <c r="M332" s="125"/>
      <c r="P332" s="126">
        <f>SUM(P333:P334)</f>
        <v>0</v>
      </c>
      <c r="R332" s="126">
        <f>SUM(R333:R334)</f>
        <v>0</v>
      </c>
      <c r="T332" s="127">
        <f>SUM(T333:T334)</f>
        <v>0</v>
      </c>
      <c r="AR332" s="121" t="s">
        <v>82</v>
      </c>
      <c r="AT332" s="128" t="s">
        <v>72</v>
      </c>
      <c r="AU332" s="128" t="s">
        <v>14</v>
      </c>
      <c r="AY332" s="121" t="s">
        <v>140</v>
      </c>
      <c r="BK332" s="129">
        <f>SUM(BK333:BK334)</f>
        <v>0</v>
      </c>
    </row>
    <row r="333" spans="2:65" s="1" customFormat="1" ht="16.5" customHeight="1">
      <c r="B333" s="31"/>
      <c r="C333" s="132" t="s">
        <v>326</v>
      </c>
      <c r="D333" s="132" t="s">
        <v>143</v>
      </c>
      <c r="E333" s="133" t="s">
        <v>327</v>
      </c>
      <c r="F333" s="134" t="s">
        <v>328</v>
      </c>
      <c r="G333" s="135" t="s">
        <v>309</v>
      </c>
      <c r="H333" s="136">
        <v>3</v>
      </c>
      <c r="I333" s="137"/>
      <c r="J333" s="138">
        <f>ROUND(I333*H333,2)</f>
        <v>0</v>
      </c>
      <c r="K333" s="139"/>
      <c r="L333" s="31"/>
      <c r="M333" s="140" t="s">
        <v>1</v>
      </c>
      <c r="N333" s="141" t="s">
        <v>38</v>
      </c>
      <c r="P333" s="142">
        <f>O333*H333</f>
        <v>0</v>
      </c>
      <c r="Q333" s="142">
        <v>0</v>
      </c>
      <c r="R333" s="142">
        <f>Q333*H333</f>
        <v>0</v>
      </c>
      <c r="S333" s="142">
        <v>0</v>
      </c>
      <c r="T333" s="143">
        <f>S333*H333</f>
        <v>0</v>
      </c>
      <c r="AR333" s="144" t="s">
        <v>194</v>
      </c>
      <c r="AT333" s="144" t="s">
        <v>143</v>
      </c>
      <c r="AU333" s="144" t="s">
        <v>82</v>
      </c>
      <c r="AY333" s="16" t="s">
        <v>140</v>
      </c>
      <c r="BE333" s="145">
        <f>IF(N333="základní",J333,0)</f>
        <v>0</v>
      </c>
      <c r="BF333" s="145">
        <f>IF(N333="snížená",J333,0)</f>
        <v>0</v>
      </c>
      <c r="BG333" s="145">
        <f>IF(N333="zákl. přenesená",J333,0)</f>
        <v>0</v>
      </c>
      <c r="BH333" s="145">
        <f>IF(N333="sníž. přenesená",J333,0)</f>
        <v>0</v>
      </c>
      <c r="BI333" s="145">
        <f>IF(N333="nulová",J333,0)</f>
        <v>0</v>
      </c>
      <c r="BJ333" s="16" t="s">
        <v>14</v>
      </c>
      <c r="BK333" s="145">
        <f>ROUND(I333*H333,2)</f>
        <v>0</v>
      </c>
      <c r="BL333" s="16" t="s">
        <v>194</v>
      </c>
      <c r="BM333" s="144" t="s">
        <v>329</v>
      </c>
    </row>
    <row r="334" spans="2:65" s="1" customFormat="1" ht="10">
      <c r="B334" s="31"/>
      <c r="D334" s="146" t="s">
        <v>148</v>
      </c>
      <c r="F334" s="147" t="s">
        <v>328</v>
      </c>
      <c r="I334" s="148"/>
      <c r="L334" s="31"/>
      <c r="M334" s="149"/>
      <c r="T334" s="55"/>
      <c r="AT334" s="16" t="s">
        <v>148</v>
      </c>
      <c r="AU334" s="16" t="s">
        <v>82</v>
      </c>
    </row>
    <row r="335" spans="2:65" s="11" customFormat="1" ht="25.9" customHeight="1">
      <c r="B335" s="120"/>
      <c r="D335" s="121" t="s">
        <v>72</v>
      </c>
      <c r="E335" s="122" t="s">
        <v>330</v>
      </c>
      <c r="F335" s="122" t="s">
        <v>331</v>
      </c>
      <c r="I335" s="123"/>
      <c r="J335" s="124">
        <f>BK335</f>
        <v>0</v>
      </c>
      <c r="L335" s="120"/>
      <c r="M335" s="125"/>
      <c r="P335" s="126">
        <f>P336+P341+P359+P367+P375+P380+P387+P402+P405+P412+P415+P460+P490</f>
        <v>0</v>
      </c>
      <c r="R335" s="126">
        <f>R336+R341+R359+R367+R375+R380+R387+R402+R405+R412+R415+R460+R490</f>
        <v>0</v>
      </c>
      <c r="T335" s="127">
        <f>T336+T341+T359+T367+T375+T380+T387+T402+T405+T412+T415+T460+T490</f>
        <v>0</v>
      </c>
      <c r="AR335" s="121" t="s">
        <v>14</v>
      </c>
      <c r="AT335" s="128" t="s">
        <v>72</v>
      </c>
      <c r="AU335" s="128" t="s">
        <v>73</v>
      </c>
      <c r="AY335" s="121" t="s">
        <v>140</v>
      </c>
      <c r="BK335" s="129">
        <f>BK336+BK341+BK359+BK367+BK375+BK380+BK387+BK402+BK405+BK412+BK415+BK460+BK490</f>
        <v>0</v>
      </c>
    </row>
    <row r="336" spans="2:65" s="11" customFormat="1" ht="22.75" customHeight="1">
      <c r="B336" s="120"/>
      <c r="D336" s="121" t="s">
        <v>72</v>
      </c>
      <c r="E336" s="130" t="s">
        <v>332</v>
      </c>
      <c r="F336" s="130" t="s">
        <v>333</v>
      </c>
      <c r="I336" s="123"/>
      <c r="J336" s="131">
        <f>BK336</f>
        <v>0</v>
      </c>
      <c r="L336" s="120"/>
      <c r="M336" s="125"/>
      <c r="P336" s="126">
        <f>SUM(P337:P340)</f>
        <v>0</v>
      </c>
      <c r="R336" s="126">
        <f>SUM(R337:R340)</f>
        <v>0</v>
      </c>
      <c r="T336" s="127">
        <f>SUM(T337:T340)</f>
        <v>0</v>
      </c>
      <c r="AR336" s="121" t="s">
        <v>14</v>
      </c>
      <c r="AT336" s="128" t="s">
        <v>72</v>
      </c>
      <c r="AU336" s="128" t="s">
        <v>14</v>
      </c>
      <c r="AY336" s="121" t="s">
        <v>140</v>
      </c>
      <c r="BK336" s="129">
        <f>SUM(BK337:BK340)</f>
        <v>0</v>
      </c>
    </row>
    <row r="337" spans="2:65" s="1" customFormat="1" ht="33" customHeight="1">
      <c r="B337" s="31"/>
      <c r="C337" s="132" t="s">
        <v>246</v>
      </c>
      <c r="D337" s="132" t="s">
        <v>143</v>
      </c>
      <c r="E337" s="133" t="s">
        <v>334</v>
      </c>
      <c r="F337" s="134" t="s">
        <v>335</v>
      </c>
      <c r="G337" s="135" t="s">
        <v>146</v>
      </c>
      <c r="H337" s="136">
        <v>3.6</v>
      </c>
      <c r="I337" s="137"/>
      <c r="J337" s="138">
        <f>ROUND(I337*H337,2)</f>
        <v>0</v>
      </c>
      <c r="K337" s="139"/>
      <c r="L337" s="31"/>
      <c r="M337" s="140" t="s">
        <v>1</v>
      </c>
      <c r="N337" s="141" t="s">
        <v>38</v>
      </c>
      <c r="P337" s="142">
        <f>O337*H337</f>
        <v>0</v>
      </c>
      <c r="Q337" s="142">
        <v>0</v>
      </c>
      <c r="R337" s="142">
        <f>Q337*H337</f>
        <v>0</v>
      </c>
      <c r="S337" s="142">
        <v>0</v>
      </c>
      <c r="T337" s="143">
        <f>S337*H337</f>
        <v>0</v>
      </c>
      <c r="AR337" s="144" t="s">
        <v>147</v>
      </c>
      <c r="AT337" s="144" t="s">
        <v>143</v>
      </c>
      <c r="AU337" s="144" t="s">
        <v>82</v>
      </c>
      <c r="AY337" s="16" t="s">
        <v>140</v>
      </c>
      <c r="BE337" s="145">
        <f>IF(N337="základní",J337,0)</f>
        <v>0</v>
      </c>
      <c r="BF337" s="145">
        <f>IF(N337="snížená",J337,0)</f>
        <v>0</v>
      </c>
      <c r="BG337" s="145">
        <f>IF(N337="zákl. přenesená",J337,0)</f>
        <v>0</v>
      </c>
      <c r="BH337" s="145">
        <f>IF(N337="sníž. přenesená",J337,0)</f>
        <v>0</v>
      </c>
      <c r="BI337" s="145">
        <f>IF(N337="nulová",J337,0)</f>
        <v>0</v>
      </c>
      <c r="BJ337" s="16" t="s">
        <v>14</v>
      </c>
      <c r="BK337" s="145">
        <f>ROUND(I337*H337,2)</f>
        <v>0</v>
      </c>
      <c r="BL337" s="16" t="s">
        <v>147</v>
      </c>
      <c r="BM337" s="144" t="s">
        <v>336</v>
      </c>
    </row>
    <row r="338" spans="2:65" s="1" customFormat="1" ht="27">
      <c r="B338" s="31"/>
      <c r="D338" s="146" t="s">
        <v>148</v>
      </c>
      <c r="F338" s="147" t="s">
        <v>337</v>
      </c>
      <c r="I338" s="148"/>
      <c r="L338" s="31"/>
      <c r="M338" s="149"/>
      <c r="T338" s="55"/>
      <c r="AT338" s="16" t="s">
        <v>148</v>
      </c>
      <c r="AU338" s="16" t="s">
        <v>82</v>
      </c>
    </row>
    <row r="339" spans="2:65" s="13" customFormat="1" ht="10">
      <c r="B339" s="156"/>
      <c r="D339" s="146" t="s">
        <v>150</v>
      </c>
      <c r="E339" s="157" t="s">
        <v>1</v>
      </c>
      <c r="F339" s="158" t="s">
        <v>338</v>
      </c>
      <c r="H339" s="159">
        <v>3.6</v>
      </c>
      <c r="I339" s="160"/>
      <c r="L339" s="156"/>
      <c r="M339" s="161"/>
      <c r="T339" s="162"/>
      <c r="AT339" s="157" t="s">
        <v>150</v>
      </c>
      <c r="AU339" s="157" t="s">
        <v>82</v>
      </c>
      <c r="AV339" s="13" t="s">
        <v>82</v>
      </c>
      <c r="AW339" s="13" t="s">
        <v>30</v>
      </c>
      <c r="AX339" s="13" t="s">
        <v>73</v>
      </c>
      <c r="AY339" s="157" t="s">
        <v>140</v>
      </c>
    </row>
    <row r="340" spans="2:65" s="14" customFormat="1" ht="10">
      <c r="B340" s="163"/>
      <c r="D340" s="146" t="s">
        <v>150</v>
      </c>
      <c r="E340" s="164" t="s">
        <v>1</v>
      </c>
      <c r="F340" s="165" t="s">
        <v>154</v>
      </c>
      <c r="H340" s="166">
        <v>3.6</v>
      </c>
      <c r="I340" s="167"/>
      <c r="L340" s="163"/>
      <c r="M340" s="168"/>
      <c r="T340" s="169"/>
      <c r="AT340" s="164" t="s">
        <v>150</v>
      </c>
      <c r="AU340" s="164" t="s">
        <v>82</v>
      </c>
      <c r="AV340" s="14" t="s">
        <v>147</v>
      </c>
      <c r="AW340" s="14" t="s">
        <v>30</v>
      </c>
      <c r="AX340" s="14" t="s">
        <v>14</v>
      </c>
      <c r="AY340" s="164" t="s">
        <v>140</v>
      </c>
    </row>
    <row r="341" spans="2:65" s="11" customFormat="1" ht="22.75" customHeight="1">
      <c r="B341" s="120"/>
      <c r="D341" s="121" t="s">
        <v>72</v>
      </c>
      <c r="E341" s="130" t="s">
        <v>141</v>
      </c>
      <c r="F341" s="130" t="s">
        <v>142</v>
      </c>
      <c r="I341" s="123"/>
      <c r="J341" s="131">
        <f>BK341</f>
        <v>0</v>
      </c>
      <c r="L341" s="120"/>
      <c r="M341" s="125"/>
      <c r="P341" s="126">
        <f>SUM(P342:P358)</f>
        <v>0</v>
      </c>
      <c r="R341" s="126">
        <f>SUM(R342:R358)</f>
        <v>0</v>
      </c>
      <c r="T341" s="127">
        <f>SUM(T342:T358)</f>
        <v>0</v>
      </c>
      <c r="AR341" s="121" t="s">
        <v>14</v>
      </c>
      <c r="AT341" s="128" t="s">
        <v>72</v>
      </c>
      <c r="AU341" s="128" t="s">
        <v>14</v>
      </c>
      <c r="AY341" s="121" t="s">
        <v>140</v>
      </c>
      <c r="BK341" s="129">
        <f>SUM(BK342:BK358)</f>
        <v>0</v>
      </c>
    </row>
    <row r="342" spans="2:65" s="1" customFormat="1" ht="24.15" customHeight="1">
      <c r="B342" s="31"/>
      <c r="C342" s="132" t="s">
        <v>339</v>
      </c>
      <c r="D342" s="132" t="s">
        <v>143</v>
      </c>
      <c r="E342" s="133" t="s">
        <v>144</v>
      </c>
      <c r="F342" s="134" t="s">
        <v>145</v>
      </c>
      <c r="G342" s="135" t="s">
        <v>146</v>
      </c>
      <c r="H342" s="136">
        <v>6.51</v>
      </c>
      <c r="I342" s="137"/>
      <c r="J342" s="138">
        <f>ROUND(I342*H342,2)</f>
        <v>0</v>
      </c>
      <c r="K342" s="139"/>
      <c r="L342" s="31"/>
      <c r="M342" s="140" t="s">
        <v>1</v>
      </c>
      <c r="N342" s="141" t="s">
        <v>38</v>
      </c>
      <c r="P342" s="142">
        <f>O342*H342</f>
        <v>0</v>
      </c>
      <c r="Q342" s="142">
        <v>0</v>
      </c>
      <c r="R342" s="142">
        <f>Q342*H342</f>
        <v>0</v>
      </c>
      <c r="S342" s="142">
        <v>0</v>
      </c>
      <c r="T342" s="143">
        <f>S342*H342</f>
        <v>0</v>
      </c>
      <c r="AR342" s="144" t="s">
        <v>147</v>
      </c>
      <c r="AT342" s="144" t="s">
        <v>143</v>
      </c>
      <c r="AU342" s="144" t="s">
        <v>82</v>
      </c>
      <c r="AY342" s="16" t="s">
        <v>140</v>
      </c>
      <c r="BE342" s="145">
        <f>IF(N342="základní",J342,0)</f>
        <v>0</v>
      </c>
      <c r="BF342" s="145">
        <f>IF(N342="snížená",J342,0)</f>
        <v>0</v>
      </c>
      <c r="BG342" s="145">
        <f>IF(N342="zákl. přenesená",J342,0)</f>
        <v>0</v>
      </c>
      <c r="BH342" s="145">
        <f>IF(N342="sníž. přenesená",J342,0)</f>
        <v>0</v>
      </c>
      <c r="BI342" s="145">
        <f>IF(N342="nulová",J342,0)</f>
        <v>0</v>
      </c>
      <c r="BJ342" s="16" t="s">
        <v>14</v>
      </c>
      <c r="BK342" s="145">
        <f>ROUND(I342*H342,2)</f>
        <v>0</v>
      </c>
      <c r="BL342" s="16" t="s">
        <v>147</v>
      </c>
      <c r="BM342" s="144" t="s">
        <v>340</v>
      </c>
    </row>
    <row r="343" spans="2:65" s="1" customFormat="1" ht="18">
      <c r="B343" s="31"/>
      <c r="D343" s="146" t="s">
        <v>148</v>
      </c>
      <c r="F343" s="147" t="s">
        <v>149</v>
      </c>
      <c r="I343" s="148"/>
      <c r="L343" s="31"/>
      <c r="M343" s="149"/>
      <c r="T343" s="55"/>
      <c r="AT343" s="16" t="s">
        <v>148</v>
      </c>
      <c r="AU343" s="16" t="s">
        <v>82</v>
      </c>
    </row>
    <row r="344" spans="2:65" s="12" customFormat="1" ht="10">
      <c r="B344" s="150"/>
      <c r="D344" s="146" t="s">
        <v>150</v>
      </c>
      <c r="E344" s="151" t="s">
        <v>1</v>
      </c>
      <c r="F344" s="152" t="s">
        <v>151</v>
      </c>
      <c r="H344" s="151" t="s">
        <v>1</v>
      </c>
      <c r="I344" s="153"/>
      <c r="L344" s="150"/>
      <c r="M344" s="154"/>
      <c r="T344" s="155"/>
      <c r="AT344" s="151" t="s">
        <v>150</v>
      </c>
      <c r="AU344" s="151" t="s">
        <v>82</v>
      </c>
      <c r="AV344" s="12" t="s">
        <v>14</v>
      </c>
      <c r="AW344" s="12" t="s">
        <v>30</v>
      </c>
      <c r="AX344" s="12" t="s">
        <v>73</v>
      </c>
      <c r="AY344" s="151" t="s">
        <v>140</v>
      </c>
    </row>
    <row r="345" spans="2:65" s="12" customFormat="1" ht="10">
      <c r="B345" s="150"/>
      <c r="D345" s="146" t="s">
        <v>150</v>
      </c>
      <c r="E345" s="151" t="s">
        <v>1</v>
      </c>
      <c r="F345" s="152" t="s">
        <v>152</v>
      </c>
      <c r="H345" s="151" t="s">
        <v>1</v>
      </c>
      <c r="I345" s="153"/>
      <c r="L345" s="150"/>
      <c r="M345" s="154"/>
      <c r="T345" s="155"/>
      <c r="AT345" s="151" t="s">
        <v>150</v>
      </c>
      <c r="AU345" s="151" t="s">
        <v>82</v>
      </c>
      <c r="AV345" s="12" t="s">
        <v>14</v>
      </c>
      <c r="AW345" s="12" t="s">
        <v>30</v>
      </c>
      <c r="AX345" s="12" t="s">
        <v>73</v>
      </c>
      <c r="AY345" s="151" t="s">
        <v>140</v>
      </c>
    </row>
    <row r="346" spans="2:65" s="13" customFormat="1" ht="10">
      <c r="B346" s="156"/>
      <c r="D346" s="146" t="s">
        <v>150</v>
      </c>
      <c r="E346" s="157" t="s">
        <v>1</v>
      </c>
      <c r="F346" s="158" t="s">
        <v>341</v>
      </c>
      <c r="H346" s="159">
        <v>6.51</v>
      </c>
      <c r="I346" s="160"/>
      <c r="L346" s="156"/>
      <c r="M346" s="161"/>
      <c r="T346" s="162"/>
      <c r="AT346" s="157" t="s">
        <v>150</v>
      </c>
      <c r="AU346" s="157" t="s">
        <v>82</v>
      </c>
      <c r="AV346" s="13" t="s">
        <v>82</v>
      </c>
      <c r="AW346" s="13" t="s">
        <v>30</v>
      </c>
      <c r="AX346" s="13" t="s">
        <v>73</v>
      </c>
      <c r="AY346" s="157" t="s">
        <v>140</v>
      </c>
    </row>
    <row r="347" spans="2:65" s="14" customFormat="1" ht="10">
      <c r="B347" s="163"/>
      <c r="D347" s="146" t="s">
        <v>150</v>
      </c>
      <c r="E347" s="164" t="s">
        <v>1</v>
      </c>
      <c r="F347" s="165" t="s">
        <v>154</v>
      </c>
      <c r="H347" s="166">
        <v>6.51</v>
      </c>
      <c r="I347" s="167"/>
      <c r="L347" s="163"/>
      <c r="M347" s="168"/>
      <c r="T347" s="169"/>
      <c r="AT347" s="164" t="s">
        <v>150</v>
      </c>
      <c r="AU347" s="164" t="s">
        <v>82</v>
      </c>
      <c r="AV347" s="14" t="s">
        <v>147</v>
      </c>
      <c r="AW347" s="14" t="s">
        <v>30</v>
      </c>
      <c r="AX347" s="14" t="s">
        <v>14</v>
      </c>
      <c r="AY347" s="164" t="s">
        <v>140</v>
      </c>
    </row>
    <row r="348" spans="2:65" s="1" customFormat="1" ht="24.15" customHeight="1">
      <c r="B348" s="31"/>
      <c r="C348" s="132" t="s">
        <v>251</v>
      </c>
      <c r="D348" s="132" t="s">
        <v>143</v>
      </c>
      <c r="E348" s="133" t="s">
        <v>155</v>
      </c>
      <c r="F348" s="134" t="s">
        <v>156</v>
      </c>
      <c r="G348" s="135" t="s">
        <v>146</v>
      </c>
      <c r="H348" s="136">
        <v>4.32</v>
      </c>
      <c r="I348" s="137"/>
      <c r="J348" s="138">
        <f>ROUND(I348*H348,2)</f>
        <v>0</v>
      </c>
      <c r="K348" s="139"/>
      <c r="L348" s="31"/>
      <c r="M348" s="140" t="s">
        <v>1</v>
      </c>
      <c r="N348" s="141" t="s">
        <v>38</v>
      </c>
      <c r="P348" s="142">
        <f>O348*H348</f>
        <v>0</v>
      </c>
      <c r="Q348" s="142">
        <v>0</v>
      </c>
      <c r="R348" s="142">
        <f>Q348*H348</f>
        <v>0</v>
      </c>
      <c r="S348" s="142">
        <v>0</v>
      </c>
      <c r="T348" s="143">
        <f>S348*H348</f>
        <v>0</v>
      </c>
      <c r="AR348" s="144" t="s">
        <v>147</v>
      </c>
      <c r="AT348" s="144" t="s">
        <v>143</v>
      </c>
      <c r="AU348" s="144" t="s">
        <v>82</v>
      </c>
      <c r="AY348" s="16" t="s">
        <v>140</v>
      </c>
      <c r="BE348" s="145">
        <f>IF(N348="základní",J348,0)</f>
        <v>0</v>
      </c>
      <c r="BF348" s="145">
        <f>IF(N348="snížená",J348,0)</f>
        <v>0</v>
      </c>
      <c r="BG348" s="145">
        <f>IF(N348="zákl. přenesená",J348,0)</f>
        <v>0</v>
      </c>
      <c r="BH348" s="145">
        <f>IF(N348="sníž. přenesená",J348,0)</f>
        <v>0</v>
      </c>
      <c r="BI348" s="145">
        <f>IF(N348="nulová",J348,0)</f>
        <v>0</v>
      </c>
      <c r="BJ348" s="16" t="s">
        <v>14</v>
      </c>
      <c r="BK348" s="145">
        <f>ROUND(I348*H348,2)</f>
        <v>0</v>
      </c>
      <c r="BL348" s="16" t="s">
        <v>147</v>
      </c>
      <c r="BM348" s="144" t="s">
        <v>342</v>
      </c>
    </row>
    <row r="349" spans="2:65" s="1" customFormat="1" ht="18">
      <c r="B349" s="31"/>
      <c r="D349" s="146" t="s">
        <v>148</v>
      </c>
      <c r="F349" s="147" t="s">
        <v>157</v>
      </c>
      <c r="I349" s="148"/>
      <c r="L349" s="31"/>
      <c r="M349" s="149"/>
      <c r="T349" s="55"/>
      <c r="AT349" s="16" t="s">
        <v>148</v>
      </c>
      <c r="AU349" s="16" t="s">
        <v>82</v>
      </c>
    </row>
    <row r="350" spans="2:65" s="12" customFormat="1" ht="10">
      <c r="B350" s="150"/>
      <c r="D350" s="146" t="s">
        <v>150</v>
      </c>
      <c r="E350" s="151" t="s">
        <v>1</v>
      </c>
      <c r="F350" s="152" t="s">
        <v>151</v>
      </c>
      <c r="H350" s="151" t="s">
        <v>1</v>
      </c>
      <c r="I350" s="153"/>
      <c r="L350" s="150"/>
      <c r="M350" s="154"/>
      <c r="T350" s="155"/>
      <c r="AT350" s="151" t="s">
        <v>150</v>
      </c>
      <c r="AU350" s="151" t="s">
        <v>82</v>
      </c>
      <c r="AV350" s="12" t="s">
        <v>14</v>
      </c>
      <c r="AW350" s="12" t="s">
        <v>30</v>
      </c>
      <c r="AX350" s="12" t="s">
        <v>73</v>
      </c>
      <c r="AY350" s="151" t="s">
        <v>140</v>
      </c>
    </row>
    <row r="351" spans="2:65" s="13" customFormat="1" ht="10">
      <c r="B351" s="156"/>
      <c r="D351" s="146" t="s">
        <v>150</v>
      </c>
      <c r="E351" s="157" t="s">
        <v>1</v>
      </c>
      <c r="F351" s="158" t="s">
        <v>343</v>
      </c>
      <c r="H351" s="159">
        <v>2.52</v>
      </c>
      <c r="I351" s="160"/>
      <c r="L351" s="156"/>
      <c r="M351" s="161"/>
      <c r="T351" s="162"/>
      <c r="AT351" s="157" t="s">
        <v>150</v>
      </c>
      <c r="AU351" s="157" t="s">
        <v>82</v>
      </c>
      <c r="AV351" s="13" t="s">
        <v>82</v>
      </c>
      <c r="AW351" s="13" t="s">
        <v>30</v>
      </c>
      <c r="AX351" s="13" t="s">
        <v>73</v>
      </c>
      <c r="AY351" s="157" t="s">
        <v>140</v>
      </c>
    </row>
    <row r="352" spans="2:65" s="13" customFormat="1" ht="10">
      <c r="B352" s="156"/>
      <c r="D352" s="146" t="s">
        <v>150</v>
      </c>
      <c r="E352" s="157" t="s">
        <v>1</v>
      </c>
      <c r="F352" s="158" t="s">
        <v>344</v>
      </c>
      <c r="H352" s="159">
        <v>1.8</v>
      </c>
      <c r="I352" s="160"/>
      <c r="L352" s="156"/>
      <c r="M352" s="161"/>
      <c r="T352" s="162"/>
      <c r="AT352" s="157" t="s">
        <v>150</v>
      </c>
      <c r="AU352" s="157" t="s">
        <v>82</v>
      </c>
      <c r="AV352" s="13" t="s">
        <v>82</v>
      </c>
      <c r="AW352" s="13" t="s">
        <v>30</v>
      </c>
      <c r="AX352" s="13" t="s">
        <v>73</v>
      </c>
      <c r="AY352" s="157" t="s">
        <v>140</v>
      </c>
    </row>
    <row r="353" spans="2:65" s="14" customFormat="1" ht="10">
      <c r="B353" s="163"/>
      <c r="D353" s="146" t="s">
        <v>150</v>
      </c>
      <c r="E353" s="164" t="s">
        <v>1</v>
      </c>
      <c r="F353" s="165" t="s">
        <v>154</v>
      </c>
      <c r="H353" s="166">
        <v>4.32</v>
      </c>
      <c r="I353" s="167"/>
      <c r="L353" s="163"/>
      <c r="M353" s="168"/>
      <c r="T353" s="169"/>
      <c r="AT353" s="164" t="s">
        <v>150</v>
      </c>
      <c r="AU353" s="164" t="s">
        <v>82</v>
      </c>
      <c r="AV353" s="14" t="s">
        <v>147</v>
      </c>
      <c r="AW353" s="14" t="s">
        <v>30</v>
      </c>
      <c r="AX353" s="14" t="s">
        <v>14</v>
      </c>
      <c r="AY353" s="164" t="s">
        <v>140</v>
      </c>
    </row>
    <row r="354" spans="2:65" s="1" customFormat="1" ht="24.15" customHeight="1">
      <c r="B354" s="31"/>
      <c r="C354" s="132" t="s">
        <v>345</v>
      </c>
      <c r="D354" s="132" t="s">
        <v>143</v>
      </c>
      <c r="E354" s="133" t="s">
        <v>346</v>
      </c>
      <c r="F354" s="134" t="s">
        <v>347</v>
      </c>
      <c r="G354" s="135" t="s">
        <v>309</v>
      </c>
      <c r="H354" s="136">
        <v>4</v>
      </c>
      <c r="I354" s="137"/>
      <c r="J354" s="138">
        <f>ROUND(I354*H354,2)</f>
        <v>0</v>
      </c>
      <c r="K354" s="139"/>
      <c r="L354" s="31"/>
      <c r="M354" s="140" t="s">
        <v>1</v>
      </c>
      <c r="N354" s="141" t="s">
        <v>38</v>
      </c>
      <c r="P354" s="142">
        <f>O354*H354</f>
        <v>0</v>
      </c>
      <c r="Q354" s="142">
        <v>0</v>
      </c>
      <c r="R354" s="142">
        <f>Q354*H354</f>
        <v>0</v>
      </c>
      <c r="S354" s="142">
        <v>0</v>
      </c>
      <c r="T354" s="143">
        <f>S354*H354</f>
        <v>0</v>
      </c>
      <c r="AR354" s="144" t="s">
        <v>147</v>
      </c>
      <c r="AT354" s="144" t="s">
        <v>143</v>
      </c>
      <c r="AU354" s="144" t="s">
        <v>82</v>
      </c>
      <c r="AY354" s="16" t="s">
        <v>140</v>
      </c>
      <c r="BE354" s="145">
        <f>IF(N354="základní",J354,0)</f>
        <v>0</v>
      </c>
      <c r="BF354" s="145">
        <f>IF(N354="snížená",J354,0)</f>
        <v>0</v>
      </c>
      <c r="BG354" s="145">
        <f>IF(N354="zákl. přenesená",J354,0)</f>
        <v>0</v>
      </c>
      <c r="BH354" s="145">
        <f>IF(N354="sníž. přenesená",J354,0)</f>
        <v>0</v>
      </c>
      <c r="BI354" s="145">
        <f>IF(N354="nulová",J354,0)</f>
        <v>0</v>
      </c>
      <c r="BJ354" s="16" t="s">
        <v>14</v>
      </c>
      <c r="BK354" s="145">
        <f>ROUND(I354*H354,2)</f>
        <v>0</v>
      </c>
      <c r="BL354" s="16" t="s">
        <v>147</v>
      </c>
      <c r="BM354" s="144" t="s">
        <v>348</v>
      </c>
    </row>
    <row r="355" spans="2:65" s="1" customFormat="1" ht="18">
      <c r="B355" s="31"/>
      <c r="D355" s="146" t="s">
        <v>148</v>
      </c>
      <c r="F355" s="147" t="s">
        <v>349</v>
      </c>
      <c r="I355" s="148"/>
      <c r="L355" s="31"/>
      <c r="M355" s="149"/>
      <c r="T355" s="55"/>
      <c r="AT355" s="16" t="s">
        <v>148</v>
      </c>
      <c r="AU355" s="16" t="s">
        <v>82</v>
      </c>
    </row>
    <row r="356" spans="2:65" s="12" customFormat="1" ht="10">
      <c r="B356" s="150"/>
      <c r="D356" s="146" t="s">
        <v>150</v>
      </c>
      <c r="E356" s="151" t="s">
        <v>1</v>
      </c>
      <c r="F356" s="152" t="s">
        <v>350</v>
      </c>
      <c r="H356" s="151" t="s">
        <v>1</v>
      </c>
      <c r="I356" s="153"/>
      <c r="L356" s="150"/>
      <c r="M356" s="154"/>
      <c r="T356" s="155"/>
      <c r="AT356" s="151" t="s">
        <v>150</v>
      </c>
      <c r="AU356" s="151" t="s">
        <v>82</v>
      </c>
      <c r="AV356" s="12" t="s">
        <v>14</v>
      </c>
      <c r="AW356" s="12" t="s">
        <v>30</v>
      </c>
      <c r="AX356" s="12" t="s">
        <v>73</v>
      </c>
      <c r="AY356" s="151" t="s">
        <v>140</v>
      </c>
    </row>
    <row r="357" spans="2:65" s="13" customFormat="1" ht="10">
      <c r="B357" s="156"/>
      <c r="D357" s="146" t="s">
        <v>150</v>
      </c>
      <c r="E357" s="157" t="s">
        <v>1</v>
      </c>
      <c r="F357" s="158" t="s">
        <v>147</v>
      </c>
      <c r="H357" s="159">
        <v>4</v>
      </c>
      <c r="I357" s="160"/>
      <c r="L357" s="156"/>
      <c r="M357" s="161"/>
      <c r="T357" s="162"/>
      <c r="AT357" s="157" t="s">
        <v>150</v>
      </c>
      <c r="AU357" s="157" t="s">
        <v>82</v>
      </c>
      <c r="AV357" s="13" t="s">
        <v>82</v>
      </c>
      <c r="AW357" s="13" t="s">
        <v>30</v>
      </c>
      <c r="AX357" s="13" t="s">
        <v>73</v>
      </c>
      <c r="AY357" s="157" t="s">
        <v>140</v>
      </c>
    </row>
    <row r="358" spans="2:65" s="14" customFormat="1" ht="10">
      <c r="B358" s="163"/>
      <c r="D358" s="146" t="s">
        <v>150</v>
      </c>
      <c r="E358" s="164" t="s">
        <v>1</v>
      </c>
      <c r="F358" s="165" t="s">
        <v>154</v>
      </c>
      <c r="H358" s="166">
        <v>4</v>
      </c>
      <c r="I358" s="167"/>
      <c r="L358" s="163"/>
      <c r="M358" s="168"/>
      <c r="T358" s="169"/>
      <c r="AT358" s="164" t="s">
        <v>150</v>
      </c>
      <c r="AU358" s="164" t="s">
        <v>82</v>
      </c>
      <c r="AV358" s="14" t="s">
        <v>147</v>
      </c>
      <c r="AW358" s="14" t="s">
        <v>30</v>
      </c>
      <c r="AX358" s="14" t="s">
        <v>14</v>
      </c>
      <c r="AY358" s="164" t="s">
        <v>140</v>
      </c>
    </row>
    <row r="359" spans="2:65" s="11" customFormat="1" ht="22.75" customHeight="1">
      <c r="B359" s="120"/>
      <c r="D359" s="121" t="s">
        <v>72</v>
      </c>
      <c r="E359" s="130" t="s">
        <v>160</v>
      </c>
      <c r="F359" s="130" t="s">
        <v>161</v>
      </c>
      <c r="I359" s="123"/>
      <c r="J359" s="131">
        <f>BK359</f>
        <v>0</v>
      </c>
      <c r="L359" s="120"/>
      <c r="M359" s="125"/>
      <c r="P359" s="126">
        <f>SUM(P360:P366)</f>
        <v>0</v>
      </c>
      <c r="R359" s="126">
        <f>SUM(R360:R366)</f>
        <v>0</v>
      </c>
      <c r="T359" s="127">
        <f>SUM(T360:T366)</f>
        <v>0</v>
      </c>
      <c r="AR359" s="121" t="s">
        <v>14</v>
      </c>
      <c r="AT359" s="128" t="s">
        <v>72</v>
      </c>
      <c r="AU359" s="128" t="s">
        <v>14</v>
      </c>
      <c r="AY359" s="121" t="s">
        <v>140</v>
      </c>
      <c r="BK359" s="129">
        <f>SUM(BK360:BK366)</f>
        <v>0</v>
      </c>
    </row>
    <row r="360" spans="2:65" s="1" customFormat="1" ht="33" customHeight="1">
      <c r="B360" s="31"/>
      <c r="C360" s="132" t="s">
        <v>255</v>
      </c>
      <c r="D360" s="132" t="s">
        <v>143</v>
      </c>
      <c r="E360" s="133" t="s">
        <v>163</v>
      </c>
      <c r="F360" s="134" t="s">
        <v>164</v>
      </c>
      <c r="G360" s="135" t="s">
        <v>146</v>
      </c>
      <c r="H360" s="136">
        <v>124.45</v>
      </c>
      <c r="I360" s="137"/>
      <c r="J360" s="138">
        <f>ROUND(I360*H360,2)</f>
        <v>0</v>
      </c>
      <c r="K360" s="139"/>
      <c r="L360" s="31"/>
      <c r="M360" s="140" t="s">
        <v>1</v>
      </c>
      <c r="N360" s="141" t="s">
        <v>38</v>
      </c>
      <c r="P360" s="142">
        <f>O360*H360</f>
        <v>0</v>
      </c>
      <c r="Q360" s="142">
        <v>0</v>
      </c>
      <c r="R360" s="142">
        <f>Q360*H360</f>
        <v>0</v>
      </c>
      <c r="S360" s="142">
        <v>0</v>
      </c>
      <c r="T360" s="143">
        <f>S360*H360</f>
        <v>0</v>
      </c>
      <c r="AR360" s="144" t="s">
        <v>147</v>
      </c>
      <c r="AT360" s="144" t="s">
        <v>143</v>
      </c>
      <c r="AU360" s="144" t="s">
        <v>82</v>
      </c>
      <c r="AY360" s="16" t="s">
        <v>140</v>
      </c>
      <c r="BE360" s="145">
        <f>IF(N360="základní",J360,0)</f>
        <v>0</v>
      </c>
      <c r="BF360" s="145">
        <f>IF(N360="snížená",J360,0)</f>
        <v>0</v>
      </c>
      <c r="BG360" s="145">
        <f>IF(N360="zákl. přenesená",J360,0)</f>
        <v>0</v>
      </c>
      <c r="BH360" s="145">
        <f>IF(N360="sníž. přenesená",J360,0)</f>
        <v>0</v>
      </c>
      <c r="BI360" s="145">
        <f>IF(N360="nulová",J360,0)</f>
        <v>0</v>
      </c>
      <c r="BJ360" s="16" t="s">
        <v>14</v>
      </c>
      <c r="BK360" s="145">
        <f>ROUND(I360*H360,2)</f>
        <v>0</v>
      </c>
      <c r="BL360" s="16" t="s">
        <v>147</v>
      </c>
      <c r="BM360" s="144" t="s">
        <v>351</v>
      </c>
    </row>
    <row r="361" spans="2:65" s="1" customFormat="1" ht="18">
      <c r="B361" s="31"/>
      <c r="D361" s="146" t="s">
        <v>148</v>
      </c>
      <c r="F361" s="147" t="s">
        <v>166</v>
      </c>
      <c r="I361" s="148"/>
      <c r="L361" s="31"/>
      <c r="M361" s="149"/>
      <c r="T361" s="55"/>
      <c r="AT361" s="16" t="s">
        <v>148</v>
      </c>
      <c r="AU361" s="16" t="s">
        <v>82</v>
      </c>
    </row>
    <row r="362" spans="2:65" s="12" customFormat="1" ht="10">
      <c r="B362" s="150"/>
      <c r="D362" s="146" t="s">
        <v>150</v>
      </c>
      <c r="E362" s="151" t="s">
        <v>1</v>
      </c>
      <c r="F362" s="152" t="s">
        <v>352</v>
      </c>
      <c r="H362" s="151" t="s">
        <v>1</v>
      </c>
      <c r="I362" s="153"/>
      <c r="L362" s="150"/>
      <c r="M362" s="154"/>
      <c r="T362" s="155"/>
      <c r="AT362" s="151" t="s">
        <v>150</v>
      </c>
      <c r="AU362" s="151" t="s">
        <v>82</v>
      </c>
      <c r="AV362" s="12" t="s">
        <v>14</v>
      </c>
      <c r="AW362" s="12" t="s">
        <v>30</v>
      </c>
      <c r="AX362" s="12" t="s">
        <v>73</v>
      </c>
      <c r="AY362" s="151" t="s">
        <v>140</v>
      </c>
    </row>
    <row r="363" spans="2:65" s="13" customFormat="1" ht="10">
      <c r="B363" s="156"/>
      <c r="D363" s="146" t="s">
        <v>150</v>
      </c>
      <c r="E363" s="157" t="s">
        <v>1</v>
      </c>
      <c r="F363" s="158" t="s">
        <v>353</v>
      </c>
      <c r="H363" s="159">
        <v>75.63</v>
      </c>
      <c r="I363" s="160"/>
      <c r="L363" s="156"/>
      <c r="M363" s="161"/>
      <c r="T363" s="162"/>
      <c r="AT363" s="157" t="s">
        <v>150</v>
      </c>
      <c r="AU363" s="157" t="s">
        <v>82</v>
      </c>
      <c r="AV363" s="13" t="s">
        <v>82</v>
      </c>
      <c r="AW363" s="13" t="s">
        <v>30</v>
      </c>
      <c r="AX363" s="13" t="s">
        <v>73</v>
      </c>
      <c r="AY363" s="157" t="s">
        <v>140</v>
      </c>
    </row>
    <row r="364" spans="2:65" s="12" customFormat="1" ht="10">
      <c r="B364" s="150"/>
      <c r="D364" s="146" t="s">
        <v>150</v>
      </c>
      <c r="E364" s="151" t="s">
        <v>1</v>
      </c>
      <c r="F364" s="152" t="s">
        <v>354</v>
      </c>
      <c r="H364" s="151" t="s">
        <v>1</v>
      </c>
      <c r="I364" s="153"/>
      <c r="L364" s="150"/>
      <c r="M364" s="154"/>
      <c r="T364" s="155"/>
      <c r="AT364" s="151" t="s">
        <v>150</v>
      </c>
      <c r="AU364" s="151" t="s">
        <v>82</v>
      </c>
      <c r="AV364" s="12" t="s">
        <v>14</v>
      </c>
      <c r="AW364" s="12" t="s">
        <v>30</v>
      </c>
      <c r="AX364" s="12" t="s">
        <v>73</v>
      </c>
      <c r="AY364" s="151" t="s">
        <v>140</v>
      </c>
    </row>
    <row r="365" spans="2:65" s="13" customFormat="1" ht="10">
      <c r="B365" s="156"/>
      <c r="D365" s="146" t="s">
        <v>150</v>
      </c>
      <c r="E365" s="157" t="s">
        <v>1</v>
      </c>
      <c r="F365" s="158" t="s">
        <v>355</v>
      </c>
      <c r="H365" s="159">
        <v>48.82</v>
      </c>
      <c r="I365" s="160"/>
      <c r="L365" s="156"/>
      <c r="M365" s="161"/>
      <c r="T365" s="162"/>
      <c r="AT365" s="157" t="s">
        <v>150</v>
      </c>
      <c r="AU365" s="157" t="s">
        <v>82</v>
      </c>
      <c r="AV365" s="13" t="s">
        <v>82</v>
      </c>
      <c r="AW365" s="13" t="s">
        <v>30</v>
      </c>
      <c r="AX365" s="13" t="s">
        <v>73</v>
      </c>
      <c r="AY365" s="157" t="s">
        <v>140</v>
      </c>
    </row>
    <row r="366" spans="2:65" s="14" customFormat="1" ht="10">
      <c r="B366" s="163"/>
      <c r="D366" s="146" t="s">
        <v>150</v>
      </c>
      <c r="E366" s="164" t="s">
        <v>1</v>
      </c>
      <c r="F366" s="165" t="s">
        <v>154</v>
      </c>
      <c r="H366" s="166">
        <v>124.45</v>
      </c>
      <c r="I366" s="167"/>
      <c r="L366" s="163"/>
      <c r="M366" s="168"/>
      <c r="T366" s="169"/>
      <c r="AT366" s="164" t="s">
        <v>150</v>
      </c>
      <c r="AU366" s="164" t="s">
        <v>82</v>
      </c>
      <c r="AV366" s="14" t="s">
        <v>147</v>
      </c>
      <c r="AW366" s="14" t="s">
        <v>30</v>
      </c>
      <c r="AX366" s="14" t="s">
        <v>14</v>
      </c>
      <c r="AY366" s="164" t="s">
        <v>140</v>
      </c>
    </row>
    <row r="367" spans="2:65" s="11" customFormat="1" ht="22.75" customHeight="1">
      <c r="B367" s="120"/>
      <c r="D367" s="121" t="s">
        <v>72</v>
      </c>
      <c r="E367" s="130" t="s">
        <v>167</v>
      </c>
      <c r="F367" s="130" t="s">
        <v>168</v>
      </c>
      <c r="I367" s="123"/>
      <c r="J367" s="131">
        <f>BK367</f>
        <v>0</v>
      </c>
      <c r="L367" s="120"/>
      <c r="M367" s="125"/>
      <c r="P367" s="126">
        <f>SUM(P368:P374)</f>
        <v>0</v>
      </c>
      <c r="R367" s="126">
        <f>SUM(R368:R374)</f>
        <v>0</v>
      </c>
      <c r="T367" s="127">
        <f>SUM(T368:T374)</f>
        <v>0</v>
      </c>
      <c r="AR367" s="121" t="s">
        <v>14</v>
      </c>
      <c r="AT367" s="128" t="s">
        <v>72</v>
      </c>
      <c r="AU367" s="128" t="s">
        <v>14</v>
      </c>
      <c r="AY367" s="121" t="s">
        <v>140</v>
      </c>
      <c r="BK367" s="129">
        <f>SUM(BK368:BK374)</f>
        <v>0</v>
      </c>
    </row>
    <row r="368" spans="2:65" s="1" customFormat="1" ht="24.15" customHeight="1">
      <c r="B368" s="31"/>
      <c r="C368" s="132" t="s">
        <v>356</v>
      </c>
      <c r="D368" s="132" t="s">
        <v>143</v>
      </c>
      <c r="E368" s="133" t="s">
        <v>169</v>
      </c>
      <c r="F368" s="134" t="s">
        <v>170</v>
      </c>
      <c r="G368" s="135" t="s">
        <v>146</v>
      </c>
      <c r="H368" s="136">
        <v>124.45</v>
      </c>
      <c r="I368" s="137"/>
      <c r="J368" s="138">
        <f>ROUND(I368*H368,2)</f>
        <v>0</v>
      </c>
      <c r="K368" s="139"/>
      <c r="L368" s="31"/>
      <c r="M368" s="140" t="s">
        <v>1</v>
      </c>
      <c r="N368" s="141" t="s">
        <v>38</v>
      </c>
      <c r="P368" s="142">
        <f>O368*H368</f>
        <v>0</v>
      </c>
      <c r="Q368" s="142">
        <v>0</v>
      </c>
      <c r="R368" s="142">
        <f>Q368*H368</f>
        <v>0</v>
      </c>
      <c r="S368" s="142">
        <v>0</v>
      </c>
      <c r="T368" s="143">
        <f>S368*H368</f>
        <v>0</v>
      </c>
      <c r="AR368" s="144" t="s">
        <v>147</v>
      </c>
      <c r="AT368" s="144" t="s">
        <v>143</v>
      </c>
      <c r="AU368" s="144" t="s">
        <v>82</v>
      </c>
      <c r="AY368" s="16" t="s">
        <v>140</v>
      </c>
      <c r="BE368" s="145">
        <f>IF(N368="základní",J368,0)</f>
        <v>0</v>
      </c>
      <c r="BF368" s="145">
        <f>IF(N368="snížená",J368,0)</f>
        <v>0</v>
      </c>
      <c r="BG368" s="145">
        <f>IF(N368="zákl. přenesená",J368,0)</f>
        <v>0</v>
      </c>
      <c r="BH368" s="145">
        <f>IF(N368="sníž. přenesená",J368,0)</f>
        <v>0</v>
      </c>
      <c r="BI368" s="145">
        <f>IF(N368="nulová",J368,0)</f>
        <v>0</v>
      </c>
      <c r="BJ368" s="16" t="s">
        <v>14</v>
      </c>
      <c r="BK368" s="145">
        <f>ROUND(I368*H368,2)</f>
        <v>0</v>
      </c>
      <c r="BL368" s="16" t="s">
        <v>147</v>
      </c>
      <c r="BM368" s="144" t="s">
        <v>357</v>
      </c>
    </row>
    <row r="369" spans="2:65" s="1" customFormat="1" ht="18">
      <c r="B369" s="31"/>
      <c r="D369" s="146" t="s">
        <v>148</v>
      </c>
      <c r="F369" s="147" t="s">
        <v>172</v>
      </c>
      <c r="I369" s="148"/>
      <c r="L369" s="31"/>
      <c r="M369" s="149"/>
      <c r="T369" s="55"/>
      <c r="AT369" s="16" t="s">
        <v>148</v>
      </c>
      <c r="AU369" s="16" t="s">
        <v>82</v>
      </c>
    </row>
    <row r="370" spans="2:65" s="12" customFormat="1" ht="10">
      <c r="B370" s="150"/>
      <c r="D370" s="146" t="s">
        <v>150</v>
      </c>
      <c r="E370" s="151" t="s">
        <v>1</v>
      </c>
      <c r="F370" s="152" t="s">
        <v>352</v>
      </c>
      <c r="H370" s="151" t="s">
        <v>1</v>
      </c>
      <c r="I370" s="153"/>
      <c r="L370" s="150"/>
      <c r="M370" s="154"/>
      <c r="T370" s="155"/>
      <c r="AT370" s="151" t="s">
        <v>150</v>
      </c>
      <c r="AU370" s="151" t="s">
        <v>82</v>
      </c>
      <c r="AV370" s="12" t="s">
        <v>14</v>
      </c>
      <c r="AW370" s="12" t="s">
        <v>30</v>
      </c>
      <c r="AX370" s="12" t="s">
        <v>73</v>
      </c>
      <c r="AY370" s="151" t="s">
        <v>140</v>
      </c>
    </row>
    <row r="371" spans="2:65" s="13" customFormat="1" ht="10">
      <c r="B371" s="156"/>
      <c r="D371" s="146" t="s">
        <v>150</v>
      </c>
      <c r="E371" s="157" t="s">
        <v>1</v>
      </c>
      <c r="F371" s="158" t="s">
        <v>353</v>
      </c>
      <c r="H371" s="159">
        <v>75.63</v>
      </c>
      <c r="I371" s="160"/>
      <c r="L371" s="156"/>
      <c r="M371" s="161"/>
      <c r="T371" s="162"/>
      <c r="AT371" s="157" t="s">
        <v>150</v>
      </c>
      <c r="AU371" s="157" t="s">
        <v>82</v>
      </c>
      <c r="AV371" s="13" t="s">
        <v>82</v>
      </c>
      <c r="AW371" s="13" t="s">
        <v>30</v>
      </c>
      <c r="AX371" s="13" t="s">
        <v>73</v>
      </c>
      <c r="AY371" s="157" t="s">
        <v>140</v>
      </c>
    </row>
    <row r="372" spans="2:65" s="12" customFormat="1" ht="10">
      <c r="B372" s="150"/>
      <c r="D372" s="146" t="s">
        <v>150</v>
      </c>
      <c r="E372" s="151" t="s">
        <v>1</v>
      </c>
      <c r="F372" s="152" t="s">
        <v>354</v>
      </c>
      <c r="H372" s="151" t="s">
        <v>1</v>
      </c>
      <c r="I372" s="153"/>
      <c r="L372" s="150"/>
      <c r="M372" s="154"/>
      <c r="T372" s="155"/>
      <c r="AT372" s="151" t="s">
        <v>150</v>
      </c>
      <c r="AU372" s="151" t="s">
        <v>82</v>
      </c>
      <c r="AV372" s="12" t="s">
        <v>14</v>
      </c>
      <c r="AW372" s="12" t="s">
        <v>30</v>
      </c>
      <c r="AX372" s="12" t="s">
        <v>73</v>
      </c>
      <c r="AY372" s="151" t="s">
        <v>140</v>
      </c>
    </row>
    <row r="373" spans="2:65" s="13" customFormat="1" ht="10">
      <c r="B373" s="156"/>
      <c r="D373" s="146" t="s">
        <v>150</v>
      </c>
      <c r="E373" s="157" t="s">
        <v>1</v>
      </c>
      <c r="F373" s="158" t="s">
        <v>355</v>
      </c>
      <c r="H373" s="159">
        <v>48.82</v>
      </c>
      <c r="I373" s="160"/>
      <c r="L373" s="156"/>
      <c r="M373" s="161"/>
      <c r="T373" s="162"/>
      <c r="AT373" s="157" t="s">
        <v>150</v>
      </c>
      <c r="AU373" s="157" t="s">
        <v>82</v>
      </c>
      <c r="AV373" s="13" t="s">
        <v>82</v>
      </c>
      <c r="AW373" s="13" t="s">
        <v>30</v>
      </c>
      <c r="AX373" s="13" t="s">
        <v>73</v>
      </c>
      <c r="AY373" s="157" t="s">
        <v>140</v>
      </c>
    </row>
    <row r="374" spans="2:65" s="14" customFormat="1" ht="10">
      <c r="B374" s="163"/>
      <c r="D374" s="146" t="s">
        <v>150</v>
      </c>
      <c r="E374" s="164" t="s">
        <v>1</v>
      </c>
      <c r="F374" s="165" t="s">
        <v>154</v>
      </c>
      <c r="H374" s="166">
        <v>124.45</v>
      </c>
      <c r="I374" s="167"/>
      <c r="L374" s="163"/>
      <c r="M374" s="168"/>
      <c r="T374" s="169"/>
      <c r="AT374" s="164" t="s">
        <v>150</v>
      </c>
      <c r="AU374" s="164" t="s">
        <v>82</v>
      </c>
      <c r="AV374" s="14" t="s">
        <v>147</v>
      </c>
      <c r="AW374" s="14" t="s">
        <v>30</v>
      </c>
      <c r="AX374" s="14" t="s">
        <v>14</v>
      </c>
      <c r="AY374" s="164" t="s">
        <v>140</v>
      </c>
    </row>
    <row r="375" spans="2:65" s="11" customFormat="1" ht="22.75" customHeight="1">
      <c r="B375" s="120"/>
      <c r="D375" s="121" t="s">
        <v>72</v>
      </c>
      <c r="E375" s="130" t="s">
        <v>358</v>
      </c>
      <c r="F375" s="130" t="s">
        <v>359</v>
      </c>
      <c r="I375" s="123"/>
      <c r="J375" s="131">
        <f>BK375</f>
        <v>0</v>
      </c>
      <c r="L375" s="120"/>
      <c r="M375" s="125"/>
      <c r="P375" s="126">
        <f>SUM(P376:P379)</f>
        <v>0</v>
      </c>
      <c r="R375" s="126">
        <f>SUM(R376:R379)</f>
        <v>0</v>
      </c>
      <c r="T375" s="127">
        <f>SUM(T376:T379)</f>
        <v>0</v>
      </c>
      <c r="AR375" s="121" t="s">
        <v>14</v>
      </c>
      <c r="AT375" s="128" t="s">
        <v>72</v>
      </c>
      <c r="AU375" s="128" t="s">
        <v>14</v>
      </c>
      <c r="AY375" s="121" t="s">
        <v>140</v>
      </c>
      <c r="BK375" s="129">
        <f>SUM(BK376:BK379)</f>
        <v>0</v>
      </c>
    </row>
    <row r="376" spans="2:65" s="1" customFormat="1" ht="21.75" customHeight="1">
      <c r="B376" s="31"/>
      <c r="C376" s="132" t="s">
        <v>261</v>
      </c>
      <c r="D376" s="132" t="s">
        <v>143</v>
      </c>
      <c r="E376" s="133" t="s">
        <v>360</v>
      </c>
      <c r="F376" s="134" t="s">
        <v>361</v>
      </c>
      <c r="G376" s="135" t="s">
        <v>146</v>
      </c>
      <c r="H376" s="136">
        <v>3.6</v>
      </c>
      <c r="I376" s="137"/>
      <c r="J376" s="138">
        <f>ROUND(I376*H376,2)</f>
        <v>0</v>
      </c>
      <c r="K376" s="139"/>
      <c r="L376" s="31"/>
      <c r="M376" s="140" t="s">
        <v>1</v>
      </c>
      <c r="N376" s="141" t="s">
        <v>38</v>
      </c>
      <c r="P376" s="142">
        <f>O376*H376</f>
        <v>0</v>
      </c>
      <c r="Q376" s="142">
        <v>0</v>
      </c>
      <c r="R376" s="142">
        <f>Q376*H376</f>
        <v>0</v>
      </c>
      <c r="S376" s="142">
        <v>0</v>
      </c>
      <c r="T376" s="143">
        <f>S376*H376</f>
        <v>0</v>
      </c>
      <c r="AR376" s="144" t="s">
        <v>147</v>
      </c>
      <c r="AT376" s="144" t="s">
        <v>143</v>
      </c>
      <c r="AU376" s="144" t="s">
        <v>82</v>
      </c>
      <c r="AY376" s="16" t="s">
        <v>140</v>
      </c>
      <c r="BE376" s="145">
        <f>IF(N376="základní",J376,0)</f>
        <v>0</v>
      </c>
      <c r="BF376" s="145">
        <f>IF(N376="snížená",J376,0)</f>
        <v>0</v>
      </c>
      <c r="BG376" s="145">
        <f>IF(N376="zákl. přenesená",J376,0)</f>
        <v>0</v>
      </c>
      <c r="BH376" s="145">
        <f>IF(N376="sníž. přenesená",J376,0)</f>
        <v>0</v>
      </c>
      <c r="BI376" s="145">
        <f>IF(N376="nulová",J376,0)</f>
        <v>0</v>
      </c>
      <c r="BJ376" s="16" t="s">
        <v>14</v>
      </c>
      <c r="BK376" s="145">
        <f>ROUND(I376*H376,2)</f>
        <v>0</v>
      </c>
      <c r="BL376" s="16" t="s">
        <v>147</v>
      </c>
      <c r="BM376" s="144" t="s">
        <v>362</v>
      </c>
    </row>
    <row r="377" spans="2:65" s="1" customFormat="1" ht="18">
      <c r="B377" s="31"/>
      <c r="D377" s="146" t="s">
        <v>148</v>
      </c>
      <c r="F377" s="147" t="s">
        <v>363</v>
      </c>
      <c r="I377" s="148"/>
      <c r="L377" s="31"/>
      <c r="M377" s="149"/>
      <c r="T377" s="55"/>
      <c r="AT377" s="16" t="s">
        <v>148</v>
      </c>
      <c r="AU377" s="16" t="s">
        <v>82</v>
      </c>
    </row>
    <row r="378" spans="2:65" s="13" customFormat="1" ht="10">
      <c r="B378" s="156"/>
      <c r="D378" s="146" t="s">
        <v>150</v>
      </c>
      <c r="E378" s="157" t="s">
        <v>1</v>
      </c>
      <c r="F378" s="158" t="s">
        <v>338</v>
      </c>
      <c r="H378" s="159">
        <v>3.6</v>
      </c>
      <c r="I378" s="160"/>
      <c r="L378" s="156"/>
      <c r="M378" s="161"/>
      <c r="T378" s="162"/>
      <c r="AT378" s="157" t="s">
        <v>150</v>
      </c>
      <c r="AU378" s="157" t="s">
        <v>82</v>
      </c>
      <c r="AV378" s="13" t="s">
        <v>82</v>
      </c>
      <c r="AW378" s="13" t="s">
        <v>30</v>
      </c>
      <c r="AX378" s="13" t="s">
        <v>73</v>
      </c>
      <c r="AY378" s="157" t="s">
        <v>140</v>
      </c>
    </row>
    <row r="379" spans="2:65" s="14" customFormat="1" ht="10">
      <c r="B379" s="163"/>
      <c r="D379" s="146" t="s">
        <v>150</v>
      </c>
      <c r="E379" s="164" t="s">
        <v>1</v>
      </c>
      <c r="F379" s="165" t="s">
        <v>154</v>
      </c>
      <c r="H379" s="166">
        <v>3.6</v>
      </c>
      <c r="I379" s="167"/>
      <c r="L379" s="163"/>
      <c r="M379" s="168"/>
      <c r="T379" s="169"/>
      <c r="AT379" s="164" t="s">
        <v>150</v>
      </c>
      <c r="AU379" s="164" t="s">
        <v>82</v>
      </c>
      <c r="AV379" s="14" t="s">
        <v>147</v>
      </c>
      <c r="AW379" s="14" t="s">
        <v>30</v>
      </c>
      <c r="AX379" s="14" t="s">
        <v>14</v>
      </c>
      <c r="AY379" s="164" t="s">
        <v>140</v>
      </c>
    </row>
    <row r="380" spans="2:65" s="11" customFormat="1" ht="22.75" customHeight="1">
      <c r="B380" s="120"/>
      <c r="D380" s="121" t="s">
        <v>72</v>
      </c>
      <c r="E380" s="130" t="s">
        <v>173</v>
      </c>
      <c r="F380" s="130" t="s">
        <v>174</v>
      </c>
      <c r="I380" s="123"/>
      <c r="J380" s="131">
        <f>BK380</f>
        <v>0</v>
      </c>
      <c r="L380" s="120"/>
      <c r="M380" s="125"/>
      <c r="P380" s="126">
        <f>SUM(P381:P386)</f>
        <v>0</v>
      </c>
      <c r="R380" s="126">
        <f>SUM(R381:R386)</f>
        <v>0</v>
      </c>
      <c r="T380" s="127">
        <f>SUM(T381:T386)</f>
        <v>0</v>
      </c>
      <c r="AR380" s="121" t="s">
        <v>14</v>
      </c>
      <c r="AT380" s="128" t="s">
        <v>72</v>
      </c>
      <c r="AU380" s="128" t="s">
        <v>14</v>
      </c>
      <c r="AY380" s="121" t="s">
        <v>140</v>
      </c>
      <c r="BK380" s="129">
        <f>SUM(BK381:BK386)</f>
        <v>0</v>
      </c>
    </row>
    <row r="381" spans="2:65" s="1" customFormat="1" ht="21.75" customHeight="1">
      <c r="B381" s="31"/>
      <c r="C381" s="132" t="s">
        <v>364</v>
      </c>
      <c r="D381" s="132" t="s">
        <v>143</v>
      </c>
      <c r="E381" s="133" t="s">
        <v>176</v>
      </c>
      <c r="F381" s="134" t="s">
        <v>177</v>
      </c>
      <c r="G381" s="135" t="s">
        <v>178</v>
      </c>
      <c r="H381" s="136">
        <v>1</v>
      </c>
      <c r="I381" s="137"/>
      <c r="J381" s="138">
        <f>ROUND(I381*H381,2)</f>
        <v>0</v>
      </c>
      <c r="K381" s="139"/>
      <c r="L381" s="31"/>
      <c r="M381" s="140" t="s">
        <v>1</v>
      </c>
      <c r="N381" s="141" t="s">
        <v>38</v>
      </c>
      <c r="P381" s="142">
        <f>O381*H381</f>
        <v>0</v>
      </c>
      <c r="Q381" s="142">
        <v>0</v>
      </c>
      <c r="R381" s="142">
        <f>Q381*H381</f>
        <v>0</v>
      </c>
      <c r="S381" s="142">
        <v>0</v>
      </c>
      <c r="T381" s="143">
        <f>S381*H381</f>
        <v>0</v>
      </c>
      <c r="AR381" s="144" t="s">
        <v>147</v>
      </c>
      <c r="AT381" s="144" t="s">
        <v>143</v>
      </c>
      <c r="AU381" s="144" t="s">
        <v>82</v>
      </c>
      <c r="AY381" s="16" t="s">
        <v>140</v>
      </c>
      <c r="BE381" s="145">
        <f>IF(N381="základní",J381,0)</f>
        <v>0</v>
      </c>
      <c r="BF381" s="145">
        <f>IF(N381="snížená",J381,0)</f>
        <v>0</v>
      </c>
      <c r="BG381" s="145">
        <f>IF(N381="zákl. přenesená",J381,0)</f>
        <v>0</v>
      </c>
      <c r="BH381" s="145">
        <f>IF(N381="sníž. přenesená",J381,0)</f>
        <v>0</v>
      </c>
      <c r="BI381" s="145">
        <f>IF(N381="nulová",J381,0)</f>
        <v>0</v>
      </c>
      <c r="BJ381" s="16" t="s">
        <v>14</v>
      </c>
      <c r="BK381" s="145">
        <f>ROUND(I381*H381,2)</f>
        <v>0</v>
      </c>
      <c r="BL381" s="16" t="s">
        <v>147</v>
      </c>
      <c r="BM381" s="144" t="s">
        <v>365</v>
      </c>
    </row>
    <row r="382" spans="2:65" s="1" customFormat="1" ht="10">
      <c r="B382" s="31"/>
      <c r="D382" s="146" t="s">
        <v>148</v>
      </c>
      <c r="F382" s="147" t="s">
        <v>177</v>
      </c>
      <c r="I382" s="148"/>
      <c r="L382" s="31"/>
      <c r="M382" s="149"/>
      <c r="T382" s="55"/>
      <c r="AT382" s="16" t="s">
        <v>148</v>
      </c>
      <c r="AU382" s="16" t="s">
        <v>82</v>
      </c>
    </row>
    <row r="383" spans="2:65" s="1" customFormat="1" ht="16.5" customHeight="1">
      <c r="B383" s="31"/>
      <c r="C383" s="132" t="s">
        <v>265</v>
      </c>
      <c r="D383" s="132" t="s">
        <v>143</v>
      </c>
      <c r="E383" s="133" t="s">
        <v>366</v>
      </c>
      <c r="F383" s="134" t="s">
        <v>367</v>
      </c>
      <c r="G383" s="135" t="s">
        <v>178</v>
      </c>
      <c r="H383" s="136">
        <v>1</v>
      </c>
      <c r="I383" s="137"/>
      <c r="J383" s="138">
        <f>ROUND(I383*H383,2)</f>
        <v>0</v>
      </c>
      <c r="K383" s="139"/>
      <c r="L383" s="31"/>
      <c r="M383" s="140" t="s">
        <v>1</v>
      </c>
      <c r="N383" s="141" t="s">
        <v>38</v>
      </c>
      <c r="P383" s="142">
        <f>O383*H383</f>
        <v>0</v>
      </c>
      <c r="Q383" s="142">
        <v>0</v>
      </c>
      <c r="R383" s="142">
        <f>Q383*H383</f>
        <v>0</v>
      </c>
      <c r="S383" s="142">
        <v>0</v>
      </c>
      <c r="T383" s="143">
        <f>S383*H383</f>
        <v>0</v>
      </c>
      <c r="AR383" s="144" t="s">
        <v>147</v>
      </c>
      <c r="AT383" s="144" t="s">
        <v>143</v>
      </c>
      <c r="AU383" s="144" t="s">
        <v>82</v>
      </c>
      <c r="AY383" s="16" t="s">
        <v>140</v>
      </c>
      <c r="BE383" s="145">
        <f>IF(N383="základní",J383,0)</f>
        <v>0</v>
      </c>
      <c r="BF383" s="145">
        <f>IF(N383="snížená",J383,0)</f>
        <v>0</v>
      </c>
      <c r="BG383" s="145">
        <f>IF(N383="zákl. přenesená",J383,0)</f>
        <v>0</v>
      </c>
      <c r="BH383" s="145">
        <f>IF(N383="sníž. přenesená",J383,0)</f>
        <v>0</v>
      </c>
      <c r="BI383" s="145">
        <f>IF(N383="nulová",J383,0)</f>
        <v>0</v>
      </c>
      <c r="BJ383" s="16" t="s">
        <v>14</v>
      </c>
      <c r="BK383" s="145">
        <f>ROUND(I383*H383,2)</f>
        <v>0</v>
      </c>
      <c r="BL383" s="16" t="s">
        <v>147</v>
      </c>
      <c r="BM383" s="144" t="s">
        <v>368</v>
      </c>
    </row>
    <row r="384" spans="2:65" s="1" customFormat="1" ht="10">
      <c r="B384" s="31"/>
      <c r="D384" s="146" t="s">
        <v>148</v>
      </c>
      <c r="F384" s="147" t="s">
        <v>367</v>
      </c>
      <c r="I384" s="148"/>
      <c r="L384" s="31"/>
      <c r="M384" s="149"/>
      <c r="T384" s="55"/>
      <c r="AT384" s="16" t="s">
        <v>148</v>
      </c>
      <c r="AU384" s="16" t="s">
        <v>82</v>
      </c>
    </row>
    <row r="385" spans="2:65" s="1" customFormat="1" ht="24.15" customHeight="1">
      <c r="B385" s="31"/>
      <c r="C385" s="132" t="s">
        <v>369</v>
      </c>
      <c r="D385" s="132" t="s">
        <v>143</v>
      </c>
      <c r="E385" s="133" t="s">
        <v>370</v>
      </c>
      <c r="F385" s="134" t="s">
        <v>371</v>
      </c>
      <c r="G385" s="135" t="s">
        <v>178</v>
      </c>
      <c r="H385" s="136">
        <v>1</v>
      </c>
      <c r="I385" s="137"/>
      <c r="J385" s="138">
        <f>ROUND(I385*H385,2)</f>
        <v>0</v>
      </c>
      <c r="K385" s="139"/>
      <c r="L385" s="31"/>
      <c r="M385" s="140" t="s">
        <v>1</v>
      </c>
      <c r="N385" s="141" t="s">
        <v>38</v>
      </c>
      <c r="P385" s="142">
        <f>O385*H385</f>
        <v>0</v>
      </c>
      <c r="Q385" s="142">
        <v>0</v>
      </c>
      <c r="R385" s="142">
        <f>Q385*H385</f>
        <v>0</v>
      </c>
      <c r="S385" s="142">
        <v>0</v>
      </c>
      <c r="T385" s="143">
        <f>S385*H385</f>
        <v>0</v>
      </c>
      <c r="AR385" s="144" t="s">
        <v>147</v>
      </c>
      <c r="AT385" s="144" t="s">
        <v>143</v>
      </c>
      <c r="AU385" s="144" t="s">
        <v>82</v>
      </c>
      <c r="AY385" s="16" t="s">
        <v>140</v>
      </c>
      <c r="BE385" s="145">
        <f>IF(N385="základní",J385,0)</f>
        <v>0</v>
      </c>
      <c r="BF385" s="145">
        <f>IF(N385="snížená",J385,0)</f>
        <v>0</v>
      </c>
      <c r="BG385" s="145">
        <f>IF(N385="zákl. přenesená",J385,0)</f>
        <v>0</v>
      </c>
      <c r="BH385" s="145">
        <f>IF(N385="sníž. přenesená",J385,0)</f>
        <v>0</v>
      </c>
      <c r="BI385" s="145">
        <f>IF(N385="nulová",J385,0)</f>
        <v>0</v>
      </c>
      <c r="BJ385" s="16" t="s">
        <v>14</v>
      </c>
      <c r="BK385" s="145">
        <f>ROUND(I385*H385,2)</f>
        <v>0</v>
      </c>
      <c r="BL385" s="16" t="s">
        <v>147</v>
      </c>
      <c r="BM385" s="144" t="s">
        <v>372</v>
      </c>
    </row>
    <row r="386" spans="2:65" s="1" customFormat="1" ht="18">
      <c r="B386" s="31"/>
      <c r="D386" s="146" t="s">
        <v>148</v>
      </c>
      <c r="F386" s="147" t="s">
        <v>371</v>
      </c>
      <c r="I386" s="148"/>
      <c r="L386" s="31"/>
      <c r="M386" s="149"/>
      <c r="T386" s="55"/>
      <c r="AT386" s="16" t="s">
        <v>148</v>
      </c>
      <c r="AU386" s="16" t="s">
        <v>82</v>
      </c>
    </row>
    <row r="387" spans="2:65" s="11" customFormat="1" ht="22.75" customHeight="1">
      <c r="B387" s="120"/>
      <c r="D387" s="121" t="s">
        <v>72</v>
      </c>
      <c r="E387" s="130" t="s">
        <v>180</v>
      </c>
      <c r="F387" s="130" t="s">
        <v>181</v>
      </c>
      <c r="I387" s="123"/>
      <c r="J387" s="131">
        <f>BK387</f>
        <v>0</v>
      </c>
      <c r="L387" s="120"/>
      <c r="M387" s="125"/>
      <c r="P387" s="126">
        <f>SUM(P388:P401)</f>
        <v>0</v>
      </c>
      <c r="R387" s="126">
        <f>SUM(R388:R401)</f>
        <v>0</v>
      </c>
      <c r="T387" s="127">
        <f>SUM(T388:T401)</f>
        <v>0</v>
      </c>
      <c r="AR387" s="121" t="s">
        <v>14</v>
      </c>
      <c r="AT387" s="128" t="s">
        <v>72</v>
      </c>
      <c r="AU387" s="128" t="s">
        <v>14</v>
      </c>
      <c r="AY387" s="121" t="s">
        <v>140</v>
      </c>
      <c r="BK387" s="129">
        <f>SUM(BK388:BK401)</f>
        <v>0</v>
      </c>
    </row>
    <row r="388" spans="2:65" s="1" customFormat="1" ht="24.15" customHeight="1">
      <c r="B388" s="31"/>
      <c r="C388" s="132" t="s">
        <v>270</v>
      </c>
      <c r="D388" s="132" t="s">
        <v>143</v>
      </c>
      <c r="E388" s="133" t="s">
        <v>182</v>
      </c>
      <c r="F388" s="134" t="s">
        <v>183</v>
      </c>
      <c r="G388" s="135" t="s">
        <v>184</v>
      </c>
      <c r="H388" s="136">
        <v>0.66</v>
      </c>
      <c r="I388" s="137"/>
      <c r="J388" s="138">
        <f>ROUND(I388*H388,2)</f>
        <v>0</v>
      </c>
      <c r="K388" s="139"/>
      <c r="L388" s="31"/>
      <c r="M388" s="140" t="s">
        <v>1</v>
      </c>
      <c r="N388" s="141" t="s">
        <v>38</v>
      </c>
      <c r="P388" s="142">
        <f>O388*H388</f>
        <v>0</v>
      </c>
      <c r="Q388" s="142">
        <v>0</v>
      </c>
      <c r="R388" s="142">
        <f>Q388*H388</f>
        <v>0</v>
      </c>
      <c r="S388" s="142">
        <v>0</v>
      </c>
      <c r="T388" s="143">
        <f>S388*H388</f>
        <v>0</v>
      </c>
      <c r="AR388" s="144" t="s">
        <v>147</v>
      </c>
      <c r="AT388" s="144" t="s">
        <v>143</v>
      </c>
      <c r="AU388" s="144" t="s">
        <v>82</v>
      </c>
      <c r="AY388" s="16" t="s">
        <v>140</v>
      </c>
      <c r="BE388" s="145">
        <f>IF(N388="základní",J388,0)</f>
        <v>0</v>
      </c>
      <c r="BF388" s="145">
        <f>IF(N388="snížená",J388,0)</f>
        <v>0</v>
      </c>
      <c r="BG388" s="145">
        <f>IF(N388="zákl. přenesená",J388,0)</f>
        <v>0</v>
      </c>
      <c r="BH388" s="145">
        <f>IF(N388="sníž. přenesená",J388,0)</f>
        <v>0</v>
      </c>
      <c r="BI388" s="145">
        <f>IF(N388="nulová",J388,0)</f>
        <v>0</v>
      </c>
      <c r="BJ388" s="16" t="s">
        <v>14</v>
      </c>
      <c r="BK388" s="145">
        <f>ROUND(I388*H388,2)</f>
        <v>0</v>
      </c>
      <c r="BL388" s="16" t="s">
        <v>147</v>
      </c>
      <c r="BM388" s="144" t="s">
        <v>373</v>
      </c>
    </row>
    <row r="389" spans="2:65" s="1" customFormat="1" ht="18">
      <c r="B389" s="31"/>
      <c r="D389" s="146" t="s">
        <v>148</v>
      </c>
      <c r="F389" s="147" t="s">
        <v>186</v>
      </c>
      <c r="I389" s="148"/>
      <c r="L389" s="31"/>
      <c r="M389" s="149"/>
      <c r="T389" s="55"/>
      <c r="AT389" s="16" t="s">
        <v>148</v>
      </c>
      <c r="AU389" s="16" t="s">
        <v>82</v>
      </c>
    </row>
    <row r="390" spans="2:65" s="1" customFormat="1" ht="16.5" customHeight="1">
      <c r="B390" s="31"/>
      <c r="C390" s="132" t="s">
        <v>374</v>
      </c>
      <c r="D390" s="132" t="s">
        <v>143</v>
      </c>
      <c r="E390" s="133" t="s">
        <v>188</v>
      </c>
      <c r="F390" s="134" t="s">
        <v>189</v>
      </c>
      <c r="G390" s="135" t="s">
        <v>184</v>
      </c>
      <c r="H390" s="136">
        <v>0.66</v>
      </c>
      <c r="I390" s="137"/>
      <c r="J390" s="138">
        <f>ROUND(I390*H390,2)</f>
        <v>0</v>
      </c>
      <c r="K390" s="139"/>
      <c r="L390" s="31"/>
      <c r="M390" s="140" t="s">
        <v>1</v>
      </c>
      <c r="N390" s="141" t="s">
        <v>38</v>
      </c>
      <c r="P390" s="142">
        <f>O390*H390</f>
        <v>0</v>
      </c>
      <c r="Q390" s="142">
        <v>0</v>
      </c>
      <c r="R390" s="142">
        <f>Q390*H390</f>
        <v>0</v>
      </c>
      <c r="S390" s="142">
        <v>0</v>
      </c>
      <c r="T390" s="143">
        <f>S390*H390</f>
        <v>0</v>
      </c>
      <c r="AR390" s="144" t="s">
        <v>147</v>
      </c>
      <c r="AT390" s="144" t="s">
        <v>143</v>
      </c>
      <c r="AU390" s="144" t="s">
        <v>82</v>
      </c>
      <c r="AY390" s="16" t="s">
        <v>140</v>
      </c>
      <c r="BE390" s="145">
        <f>IF(N390="základní",J390,0)</f>
        <v>0</v>
      </c>
      <c r="BF390" s="145">
        <f>IF(N390="snížená",J390,0)</f>
        <v>0</v>
      </c>
      <c r="BG390" s="145">
        <f>IF(N390="zákl. přenesená",J390,0)</f>
        <v>0</v>
      </c>
      <c r="BH390" s="145">
        <f>IF(N390="sníž. přenesená",J390,0)</f>
        <v>0</v>
      </c>
      <c r="BI390" s="145">
        <f>IF(N390="nulová",J390,0)</f>
        <v>0</v>
      </c>
      <c r="BJ390" s="16" t="s">
        <v>14</v>
      </c>
      <c r="BK390" s="145">
        <f>ROUND(I390*H390,2)</f>
        <v>0</v>
      </c>
      <c r="BL390" s="16" t="s">
        <v>147</v>
      </c>
      <c r="BM390" s="144" t="s">
        <v>375</v>
      </c>
    </row>
    <row r="391" spans="2:65" s="1" customFormat="1" ht="36">
      <c r="B391" s="31"/>
      <c r="D391" s="146" t="s">
        <v>148</v>
      </c>
      <c r="F391" s="147" t="s">
        <v>191</v>
      </c>
      <c r="I391" s="148"/>
      <c r="L391" s="31"/>
      <c r="M391" s="149"/>
      <c r="T391" s="55"/>
      <c r="AT391" s="16" t="s">
        <v>148</v>
      </c>
      <c r="AU391" s="16" t="s">
        <v>82</v>
      </c>
    </row>
    <row r="392" spans="2:65" s="1" customFormat="1" ht="16.5" customHeight="1">
      <c r="B392" s="31"/>
      <c r="C392" s="132" t="s">
        <v>275</v>
      </c>
      <c r="D392" s="132" t="s">
        <v>143</v>
      </c>
      <c r="E392" s="133" t="s">
        <v>192</v>
      </c>
      <c r="F392" s="134" t="s">
        <v>193</v>
      </c>
      <c r="G392" s="135" t="s">
        <v>184</v>
      </c>
      <c r="H392" s="136">
        <v>0.66</v>
      </c>
      <c r="I392" s="137"/>
      <c r="J392" s="138">
        <f>ROUND(I392*H392,2)</f>
        <v>0</v>
      </c>
      <c r="K392" s="139"/>
      <c r="L392" s="31"/>
      <c r="M392" s="140" t="s">
        <v>1</v>
      </c>
      <c r="N392" s="141" t="s">
        <v>38</v>
      </c>
      <c r="P392" s="142">
        <f>O392*H392</f>
        <v>0</v>
      </c>
      <c r="Q392" s="142">
        <v>0</v>
      </c>
      <c r="R392" s="142">
        <f>Q392*H392</f>
        <v>0</v>
      </c>
      <c r="S392" s="142">
        <v>0</v>
      </c>
      <c r="T392" s="143">
        <f>S392*H392</f>
        <v>0</v>
      </c>
      <c r="AR392" s="144" t="s">
        <v>147</v>
      </c>
      <c r="AT392" s="144" t="s">
        <v>143</v>
      </c>
      <c r="AU392" s="144" t="s">
        <v>82</v>
      </c>
      <c r="AY392" s="16" t="s">
        <v>140</v>
      </c>
      <c r="BE392" s="145">
        <f>IF(N392="základní",J392,0)</f>
        <v>0</v>
      </c>
      <c r="BF392" s="145">
        <f>IF(N392="snížená",J392,0)</f>
        <v>0</v>
      </c>
      <c r="BG392" s="145">
        <f>IF(N392="zákl. přenesená",J392,0)</f>
        <v>0</v>
      </c>
      <c r="BH392" s="145">
        <f>IF(N392="sníž. přenesená",J392,0)</f>
        <v>0</v>
      </c>
      <c r="BI392" s="145">
        <f>IF(N392="nulová",J392,0)</f>
        <v>0</v>
      </c>
      <c r="BJ392" s="16" t="s">
        <v>14</v>
      </c>
      <c r="BK392" s="145">
        <f>ROUND(I392*H392,2)</f>
        <v>0</v>
      </c>
      <c r="BL392" s="16" t="s">
        <v>147</v>
      </c>
      <c r="BM392" s="144" t="s">
        <v>376</v>
      </c>
    </row>
    <row r="393" spans="2:65" s="1" customFormat="1" ht="18">
      <c r="B393" s="31"/>
      <c r="D393" s="146" t="s">
        <v>148</v>
      </c>
      <c r="F393" s="147" t="s">
        <v>195</v>
      </c>
      <c r="I393" s="148"/>
      <c r="L393" s="31"/>
      <c r="M393" s="149"/>
      <c r="T393" s="55"/>
      <c r="AT393" s="16" t="s">
        <v>148</v>
      </c>
      <c r="AU393" s="16" t="s">
        <v>82</v>
      </c>
    </row>
    <row r="394" spans="2:65" s="1" customFormat="1" ht="24.15" customHeight="1">
      <c r="B394" s="31"/>
      <c r="C394" s="132" t="s">
        <v>377</v>
      </c>
      <c r="D394" s="132" t="s">
        <v>143</v>
      </c>
      <c r="E394" s="133" t="s">
        <v>197</v>
      </c>
      <c r="F394" s="134" t="s">
        <v>198</v>
      </c>
      <c r="G394" s="135" t="s">
        <v>184</v>
      </c>
      <c r="H394" s="136">
        <v>0.66</v>
      </c>
      <c r="I394" s="137"/>
      <c r="J394" s="138">
        <f>ROUND(I394*H394,2)</f>
        <v>0</v>
      </c>
      <c r="K394" s="139"/>
      <c r="L394" s="31"/>
      <c r="M394" s="140" t="s">
        <v>1</v>
      </c>
      <c r="N394" s="141" t="s">
        <v>38</v>
      </c>
      <c r="P394" s="142">
        <f>O394*H394</f>
        <v>0</v>
      </c>
      <c r="Q394" s="142">
        <v>0</v>
      </c>
      <c r="R394" s="142">
        <f>Q394*H394</f>
        <v>0</v>
      </c>
      <c r="S394" s="142">
        <v>0</v>
      </c>
      <c r="T394" s="143">
        <f>S394*H394</f>
        <v>0</v>
      </c>
      <c r="AR394" s="144" t="s">
        <v>147</v>
      </c>
      <c r="AT394" s="144" t="s">
        <v>143</v>
      </c>
      <c r="AU394" s="144" t="s">
        <v>82</v>
      </c>
      <c r="AY394" s="16" t="s">
        <v>140</v>
      </c>
      <c r="BE394" s="145">
        <f>IF(N394="základní",J394,0)</f>
        <v>0</v>
      </c>
      <c r="BF394" s="145">
        <f>IF(N394="snížená",J394,0)</f>
        <v>0</v>
      </c>
      <c r="BG394" s="145">
        <f>IF(N394="zákl. přenesená",J394,0)</f>
        <v>0</v>
      </c>
      <c r="BH394" s="145">
        <f>IF(N394="sníž. přenesená",J394,0)</f>
        <v>0</v>
      </c>
      <c r="BI394" s="145">
        <f>IF(N394="nulová",J394,0)</f>
        <v>0</v>
      </c>
      <c r="BJ394" s="16" t="s">
        <v>14</v>
      </c>
      <c r="BK394" s="145">
        <f>ROUND(I394*H394,2)</f>
        <v>0</v>
      </c>
      <c r="BL394" s="16" t="s">
        <v>147</v>
      </c>
      <c r="BM394" s="144" t="s">
        <v>378</v>
      </c>
    </row>
    <row r="395" spans="2:65" s="1" customFormat="1" ht="27">
      <c r="B395" s="31"/>
      <c r="D395" s="146" t="s">
        <v>148</v>
      </c>
      <c r="F395" s="147" t="s">
        <v>200</v>
      </c>
      <c r="I395" s="148"/>
      <c r="L395" s="31"/>
      <c r="M395" s="149"/>
      <c r="T395" s="55"/>
      <c r="AT395" s="16" t="s">
        <v>148</v>
      </c>
      <c r="AU395" s="16" t="s">
        <v>82</v>
      </c>
    </row>
    <row r="396" spans="2:65" s="1" customFormat="1" ht="24.15" customHeight="1">
      <c r="B396" s="31"/>
      <c r="C396" s="132" t="s">
        <v>280</v>
      </c>
      <c r="D396" s="132" t="s">
        <v>143</v>
      </c>
      <c r="E396" s="133" t="s">
        <v>201</v>
      </c>
      <c r="F396" s="134" t="s">
        <v>202</v>
      </c>
      <c r="G396" s="135" t="s">
        <v>184</v>
      </c>
      <c r="H396" s="136">
        <v>9.24</v>
      </c>
      <c r="I396" s="137"/>
      <c r="J396" s="138">
        <f>ROUND(I396*H396,2)</f>
        <v>0</v>
      </c>
      <c r="K396" s="139"/>
      <c r="L396" s="31"/>
      <c r="M396" s="140" t="s">
        <v>1</v>
      </c>
      <c r="N396" s="141" t="s">
        <v>38</v>
      </c>
      <c r="P396" s="142">
        <f>O396*H396</f>
        <v>0</v>
      </c>
      <c r="Q396" s="142">
        <v>0</v>
      </c>
      <c r="R396" s="142">
        <f>Q396*H396</f>
        <v>0</v>
      </c>
      <c r="S396" s="142">
        <v>0</v>
      </c>
      <c r="T396" s="143">
        <f>S396*H396</f>
        <v>0</v>
      </c>
      <c r="AR396" s="144" t="s">
        <v>147</v>
      </c>
      <c r="AT396" s="144" t="s">
        <v>143</v>
      </c>
      <c r="AU396" s="144" t="s">
        <v>82</v>
      </c>
      <c r="AY396" s="16" t="s">
        <v>140</v>
      </c>
      <c r="BE396" s="145">
        <f>IF(N396="základní",J396,0)</f>
        <v>0</v>
      </c>
      <c r="BF396" s="145">
        <f>IF(N396="snížená",J396,0)</f>
        <v>0</v>
      </c>
      <c r="BG396" s="145">
        <f>IF(N396="zákl. přenesená",J396,0)</f>
        <v>0</v>
      </c>
      <c r="BH396" s="145">
        <f>IF(N396="sníž. přenesená",J396,0)</f>
        <v>0</v>
      </c>
      <c r="BI396" s="145">
        <f>IF(N396="nulová",J396,0)</f>
        <v>0</v>
      </c>
      <c r="BJ396" s="16" t="s">
        <v>14</v>
      </c>
      <c r="BK396" s="145">
        <f>ROUND(I396*H396,2)</f>
        <v>0</v>
      </c>
      <c r="BL396" s="16" t="s">
        <v>147</v>
      </c>
      <c r="BM396" s="144" t="s">
        <v>379</v>
      </c>
    </row>
    <row r="397" spans="2:65" s="1" customFormat="1" ht="27">
      <c r="B397" s="31"/>
      <c r="D397" s="146" t="s">
        <v>148</v>
      </c>
      <c r="F397" s="147" t="s">
        <v>204</v>
      </c>
      <c r="I397" s="148"/>
      <c r="L397" s="31"/>
      <c r="M397" s="149"/>
      <c r="T397" s="55"/>
      <c r="AT397" s="16" t="s">
        <v>148</v>
      </c>
      <c r="AU397" s="16" t="s">
        <v>82</v>
      </c>
    </row>
    <row r="398" spans="2:65" s="13" customFormat="1" ht="10">
      <c r="B398" s="156"/>
      <c r="D398" s="146" t="s">
        <v>150</v>
      </c>
      <c r="E398" s="157" t="s">
        <v>1</v>
      </c>
      <c r="F398" s="158" t="s">
        <v>380</v>
      </c>
      <c r="H398" s="159">
        <v>9.24</v>
      </c>
      <c r="I398" s="160"/>
      <c r="L398" s="156"/>
      <c r="M398" s="161"/>
      <c r="T398" s="162"/>
      <c r="AT398" s="157" t="s">
        <v>150</v>
      </c>
      <c r="AU398" s="157" t="s">
        <v>82</v>
      </c>
      <c r="AV398" s="13" t="s">
        <v>82</v>
      </c>
      <c r="AW398" s="13" t="s">
        <v>30</v>
      </c>
      <c r="AX398" s="13" t="s">
        <v>73</v>
      </c>
      <c r="AY398" s="157" t="s">
        <v>140</v>
      </c>
    </row>
    <row r="399" spans="2:65" s="14" customFormat="1" ht="10">
      <c r="B399" s="163"/>
      <c r="D399" s="146" t="s">
        <v>150</v>
      </c>
      <c r="E399" s="164" t="s">
        <v>1</v>
      </c>
      <c r="F399" s="165" t="s">
        <v>154</v>
      </c>
      <c r="H399" s="166">
        <v>9.24</v>
      </c>
      <c r="I399" s="167"/>
      <c r="L399" s="163"/>
      <c r="M399" s="168"/>
      <c r="T399" s="169"/>
      <c r="AT399" s="164" t="s">
        <v>150</v>
      </c>
      <c r="AU399" s="164" t="s">
        <v>82</v>
      </c>
      <c r="AV399" s="14" t="s">
        <v>147</v>
      </c>
      <c r="AW399" s="14" t="s">
        <v>30</v>
      </c>
      <c r="AX399" s="14" t="s">
        <v>14</v>
      </c>
      <c r="AY399" s="164" t="s">
        <v>140</v>
      </c>
    </row>
    <row r="400" spans="2:65" s="1" customFormat="1" ht="33" customHeight="1">
      <c r="B400" s="31"/>
      <c r="C400" s="132" t="s">
        <v>381</v>
      </c>
      <c r="D400" s="132" t="s">
        <v>143</v>
      </c>
      <c r="E400" s="133" t="s">
        <v>207</v>
      </c>
      <c r="F400" s="134" t="s">
        <v>208</v>
      </c>
      <c r="G400" s="135" t="s">
        <v>184</v>
      </c>
      <c r="H400" s="136">
        <v>0.66</v>
      </c>
      <c r="I400" s="137"/>
      <c r="J400" s="138">
        <f>ROUND(I400*H400,2)</f>
        <v>0</v>
      </c>
      <c r="K400" s="139"/>
      <c r="L400" s="31"/>
      <c r="M400" s="140" t="s">
        <v>1</v>
      </c>
      <c r="N400" s="141" t="s">
        <v>38</v>
      </c>
      <c r="P400" s="142">
        <f>O400*H400</f>
        <v>0</v>
      </c>
      <c r="Q400" s="142">
        <v>0</v>
      </c>
      <c r="R400" s="142">
        <f>Q400*H400</f>
        <v>0</v>
      </c>
      <c r="S400" s="142">
        <v>0</v>
      </c>
      <c r="T400" s="143">
        <f>S400*H400</f>
        <v>0</v>
      </c>
      <c r="AR400" s="144" t="s">
        <v>147</v>
      </c>
      <c r="AT400" s="144" t="s">
        <v>143</v>
      </c>
      <c r="AU400" s="144" t="s">
        <v>82</v>
      </c>
      <c r="AY400" s="16" t="s">
        <v>140</v>
      </c>
      <c r="BE400" s="145">
        <f>IF(N400="základní",J400,0)</f>
        <v>0</v>
      </c>
      <c r="BF400" s="145">
        <f>IF(N400="snížená",J400,0)</f>
        <v>0</v>
      </c>
      <c r="BG400" s="145">
        <f>IF(N400="zákl. přenesená",J400,0)</f>
        <v>0</v>
      </c>
      <c r="BH400" s="145">
        <f>IF(N400="sníž. přenesená",J400,0)</f>
        <v>0</v>
      </c>
      <c r="BI400" s="145">
        <f>IF(N400="nulová",J400,0)</f>
        <v>0</v>
      </c>
      <c r="BJ400" s="16" t="s">
        <v>14</v>
      </c>
      <c r="BK400" s="145">
        <f>ROUND(I400*H400,2)</f>
        <v>0</v>
      </c>
      <c r="BL400" s="16" t="s">
        <v>147</v>
      </c>
      <c r="BM400" s="144" t="s">
        <v>382</v>
      </c>
    </row>
    <row r="401" spans="2:65" s="1" customFormat="1" ht="27">
      <c r="B401" s="31"/>
      <c r="D401" s="146" t="s">
        <v>148</v>
      </c>
      <c r="F401" s="147" t="s">
        <v>210</v>
      </c>
      <c r="I401" s="148"/>
      <c r="L401" s="31"/>
      <c r="M401" s="149"/>
      <c r="T401" s="55"/>
      <c r="AT401" s="16" t="s">
        <v>148</v>
      </c>
      <c r="AU401" s="16" t="s">
        <v>82</v>
      </c>
    </row>
    <row r="402" spans="2:65" s="11" customFormat="1" ht="22.75" customHeight="1">
      <c r="B402" s="120"/>
      <c r="D402" s="121" t="s">
        <v>72</v>
      </c>
      <c r="E402" s="130" t="s">
        <v>211</v>
      </c>
      <c r="F402" s="130" t="s">
        <v>212</v>
      </c>
      <c r="I402" s="123"/>
      <c r="J402" s="131">
        <f>BK402</f>
        <v>0</v>
      </c>
      <c r="L402" s="120"/>
      <c r="M402" s="125"/>
      <c r="P402" s="126">
        <f>SUM(P403:P404)</f>
        <v>0</v>
      </c>
      <c r="R402" s="126">
        <f>SUM(R403:R404)</f>
        <v>0</v>
      </c>
      <c r="T402" s="127">
        <f>SUM(T403:T404)</f>
        <v>0</v>
      </c>
      <c r="AR402" s="121" t="s">
        <v>14</v>
      </c>
      <c r="AT402" s="128" t="s">
        <v>72</v>
      </c>
      <c r="AU402" s="128" t="s">
        <v>14</v>
      </c>
      <c r="AY402" s="121" t="s">
        <v>140</v>
      </c>
      <c r="BK402" s="129">
        <f>SUM(BK403:BK404)</f>
        <v>0</v>
      </c>
    </row>
    <row r="403" spans="2:65" s="1" customFormat="1" ht="21.75" customHeight="1">
      <c r="B403" s="31"/>
      <c r="C403" s="132" t="s">
        <v>283</v>
      </c>
      <c r="D403" s="132" t="s">
        <v>143</v>
      </c>
      <c r="E403" s="133" t="s">
        <v>213</v>
      </c>
      <c r="F403" s="134" t="s">
        <v>214</v>
      </c>
      <c r="G403" s="135" t="s">
        <v>184</v>
      </c>
      <c r="H403" s="136">
        <v>1.3859999999999999</v>
      </c>
      <c r="I403" s="137"/>
      <c r="J403" s="138">
        <f>ROUND(I403*H403,2)</f>
        <v>0</v>
      </c>
      <c r="K403" s="139"/>
      <c r="L403" s="31"/>
      <c r="M403" s="140" t="s">
        <v>1</v>
      </c>
      <c r="N403" s="141" t="s">
        <v>38</v>
      </c>
      <c r="P403" s="142">
        <f>O403*H403</f>
        <v>0</v>
      </c>
      <c r="Q403" s="142">
        <v>0</v>
      </c>
      <c r="R403" s="142">
        <f>Q403*H403</f>
        <v>0</v>
      </c>
      <c r="S403" s="142">
        <v>0</v>
      </c>
      <c r="T403" s="143">
        <f>S403*H403</f>
        <v>0</v>
      </c>
      <c r="AR403" s="144" t="s">
        <v>147</v>
      </c>
      <c r="AT403" s="144" t="s">
        <v>143</v>
      </c>
      <c r="AU403" s="144" t="s">
        <v>82</v>
      </c>
      <c r="AY403" s="16" t="s">
        <v>140</v>
      </c>
      <c r="BE403" s="145">
        <f>IF(N403="základní",J403,0)</f>
        <v>0</v>
      </c>
      <c r="BF403" s="145">
        <f>IF(N403="snížená",J403,0)</f>
        <v>0</v>
      </c>
      <c r="BG403" s="145">
        <f>IF(N403="zákl. přenesená",J403,0)</f>
        <v>0</v>
      </c>
      <c r="BH403" s="145">
        <f>IF(N403="sníž. přenesená",J403,0)</f>
        <v>0</v>
      </c>
      <c r="BI403" s="145">
        <f>IF(N403="nulová",J403,0)</f>
        <v>0</v>
      </c>
      <c r="BJ403" s="16" t="s">
        <v>14</v>
      </c>
      <c r="BK403" s="145">
        <f>ROUND(I403*H403,2)</f>
        <v>0</v>
      </c>
      <c r="BL403" s="16" t="s">
        <v>147</v>
      </c>
      <c r="BM403" s="144" t="s">
        <v>383</v>
      </c>
    </row>
    <row r="404" spans="2:65" s="1" customFormat="1" ht="36">
      <c r="B404" s="31"/>
      <c r="D404" s="146" t="s">
        <v>148</v>
      </c>
      <c r="F404" s="147" t="s">
        <v>216</v>
      </c>
      <c r="I404" s="148"/>
      <c r="L404" s="31"/>
      <c r="M404" s="149"/>
      <c r="T404" s="55"/>
      <c r="AT404" s="16" t="s">
        <v>148</v>
      </c>
      <c r="AU404" s="16" t="s">
        <v>82</v>
      </c>
    </row>
    <row r="405" spans="2:65" s="11" customFormat="1" ht="22.75" customHeight="1">
      <c r="B405" s="120"/>
      <c r="D405" s="121" t="s">
        <v>72</v>
      </c>
      <c r="E405" s="130" t="s">
        <v>384</v>
      </c>
      <c r="F405" s="130" t="s">
        <v>385</v>
      </c>
      <c r="I405" s="123"/>
      <c r="J405" s="131">
        <f>BK405</f>
        <v>0</v>
      </c>
      <c r="L405" s="120"/>
      <c r="M405" s="125"/>
      <c r="P405" s="126">
        <f>SUM(P406:P411)</f>
        <v>0</v>
      </c>
      <c r="R405" s="126">
        <f>SUM(R406:R411)</f>
        <v>0</v>
      </c>
      <c r="T405" s="127">
        <f>SUM(T406:T411)</f>
        <v>0</v>
      </c>
      <c r="AR405" s="121" t="s">
        <v>14</v>
      </c>
      <c r="AT405" s="128" t="s">
        <v>72</v>
      </c>
      <c r="AU405" s="128" t="s">
        <v>14</v>
      </c>
      <c r="AY405" s="121" t="s">
        <v>140</v>
      </c>
      <c r="BK405" s="129">
        <f>SUM(BK406:BK411)</f>
        <v>0</v>
      </c>
    </row>
    <row r="406" spans="2:65" s="1" customFormat="1" ht="24.15" customHeight="1">
      <c r="B406" s="31"/>
      <c r="C406" s="132" t="s">
        <v>386</v>
      </c>
      <c r="D406" s="132" t="s">
        <v>143</v>
      </c>
      <c r="E406" s="133" t="s">
        <v>387</v>
      </c>
      <c r="F406" s="134" t="s">
        <v>388</v>
      </c>
      <c r="G406" s="135" t="s">
        <v>178</v>
      </c>
      <c r="H406" s="136">
        <v>1</v>
      </c>
      <c r="I406" s="137"/>
      <c r="J406" s="138">
        <f>ROUND(I406*H406,2)</f>
        <v>0</v>
      </c>
      <c r="K406" s="139"/>
      <c r="L406" s="31"/>
      <c r="M406" s="140" t="s">
        <v>1</v>
      </c>
      <c r="N406" s="141" t="s">
        <v>38</v>
      </c>
      <c r="P406" s="142">
        <f>O406*H406</f>
        <v>0</v>
      </c>
      <c r="Q406" s="142">
        <v>0</v>
      </c>
      <c r="R406" s="142">
        <f>Q406*H406</f>
        <v>0</v>
      </c>
      <c r="S406" s="142">
        <v>0</v>
      </c>
      <c r="T406" s="143">
        <f>S406*H406</f>
        <v>0</v>
      </c>
      <c r="AR406" s="144" t="s">
        <v>147</v>
      </c>
      <c r="AT406" s="144" t="s">
        <v>143</v>
      </c>
      <c r="AU406" s="144" t="s">
        <v>82</v>
      </c>
      <c r="AY406" s="16" t="s">
        <v>140</v>
      </c>
      <c r="BE406" s="145">
        <f>IF(N406="základní",J406,0)</f>
        <v>0</v>
      </c>
      <c r="BF406" s="145">
        <f>IF(N406="snížená",J406,0)</f>
        <v>0</v>
      </c>
      <c r="BG406" s="145">
        <f>IF(N406="zákl. přenesená",J406,0)</f>
        <v>0</v>
      </c>
      <c r="BH406" s="145">
        <f>IF(N406="sníž. přenesená",J406,0)</f>
        <v>0</v>
      </c>
      <c r="BI406" s="145">
        <f>IF(N406="nulová",J406,0)</f>
        <v>0</v>
      </c>
      <c r="BJ406" s="16" t="s">
        <v>14</v>
      </c>
      <c r="BK406" s="145">
        <f>ROUND(I406*H406,2)</f>
        <v>0</v>
      </c>
      <c r="BL406" s="16" t="s">
        <v>147</v>
      </c>
      <c r="BM406" s="144" t="s">
        <v>389</v>
      </c>
    </row>
    <row r="407" spans="2:65" s="1" customFormat="1" ht="10">
      <c r="B407" s="31"/>
      <c r="D407" s="146" t="s">
        <v>148</v>
      </c>
      <c r="F407" s="147" t="s">
        <v>388</v>
      </c>
      <c r="I407" s="148"/>
      <c r="L407" s="31"/>
      <c r="M407" s="149"/>
      <c r="T407" s="55"/>
      <c r="AT407" s="16" t="s">
        <v>148</v>
      </c>
      <c r="AU407" s="16" t="s">
        <v>82</v>
      </c>
    </row>
    <row r="408" spans="2:65" s="1" customFormat="1" ht="16.5" customHeight="1">
      <c r="B408" s="31"/>
      <c r="C408" s="132" t="s">
        <v>290</v>
      </c>
      <c r="D408" s="132" t="s">
        <v>143</v>
      </c>
      <c r="E408" s="133" t="s">
        <v>390</v>
      </c>
      <c r="F408" s="134" t="s">
        <v>391</v>
      </c>
      <c r="G408" s="135" t="s">
        <v>178</v>
      </c>
      <c r="H408" s="136">
        <v>1</v>
      </c>
      <c r="I408" s="137"/>
      <c r="J408" s="138">
        <f>ROUND(I408*H408,2)</f>
        <v>0</v>
      </c>
      <c r="K408" s="139"/>
      <c r="L408" s="31"/>
      <c r="M408" s="140" t="s">
        <v>1</v>
      </c>
      <c r="N408" s="141" t="s">
        <v>38</v>
      </c>
      <c r="P408" s="142">
        <f>O408*H408</f>
        <v>0</v>
      </c>
      <c r="Q408" s="142">
        <v>0</v>
      </c>
      <c r="R408" s="142">
        <f>Q408*H408</f>
        <v>0</v>
      </c>
      <c r="S408" s="142">
        <v>0</v>
      </c>
      <c r="T408" s="143">
        <f>S408*H408</f>
        <v>0</v>
      </c>
      <c r="AR408" s="144" t="s">
        <v>147</v>
      </c>
      <c r="AT408" s="144" t="s">
        <v>143</v>
      </c>
      <c r="AU408" s="144" t="s">
        <v>82</v>
      </c>
      <c r="AY408" s="16" t="s">
        <v>140</v>
      </c>
      <c r="BE408" s="145">
        <f>IF(N408="základní",J408,0)</f>
        <v>0</v>
      </c>
      <c r="BF408" s="145">
        <f>IF(N408="snížená",J408,0)</f>
        <v>0</v>
      </c>
      <c r="BG408" s="145">
        <f>IF(N408="zákl. přenesená",J408,0)</f>
        <v>0</v>
      </c>
      <c r="BH408" s="145">
        <f>IF(N408="sníž. přenesená",J408,0)</f>
        <v>0</v>
      </c>
      <c r="BI408" s="145">
        <f>IF(N408="nulová",J408,0)</f>
        <v>0</v>
      </c>
      <c r="BJ408" s="16" t="s">
        <v>14</v>
      </c>
      <c r="BK408" s="145">
        <f>ROUND(I408*H408,2)</f>
        <v>0</v>
      </c>
      <c r="BL408" s="16" t="s">
        <v>147</v>
      </c>
      <c r="BM408" s="144" t="s">
        <v>392</v>
      </c>
    </row>
    <row r="409" spans="2:65" s="1" customFormat="1" ht="10">
      <c r="B409" s="31"/>
      <c r="D409" s="146" t="s">
        <v>148</v>
      </c>
      <c r="F409" s="147" t="s">
        <v>391</v>
      </c>
      <c r="I409" s="148"/>
      <c r="L409" s="31"/>
      <c r="M409" s="149"/>
      <c r="T409" s="55"/>
      <c r="AT409" s="16" t="s">
        <v>148</v>
      </c>
      <c r="AU409" s="16" t="s">
        <v>82</v>
      </c>
    </row>
    <row r="410" spans="2:65" s="1" customFormat="1" ht="24.15" customHeight="1">
      <c r="B410" s="31"/>
      <c r="C410" s="132" t="s">
        <v>393</v>
      </c>
      <c r="D410" s="132" t="s">
        <v>143</v>
      </c>
      <c r="E410" s="133" t="s">
        <v>394</v>
      </c>
      <c r="F410" s="134" t="s">
        <v>395</v>
      </c>
      <c r="G410" s="135" t="s">
        <v>178</v>
      </c>
      <c r="H410" s="136">
        <v>1</v>
      </c>
      <c r="I410" s="137"/>
      <c r="J410" s="138">
        <f>ROUND(I410*H410,2)</f>
        <v>0</v>
      </c>
      <c r="K410" s="139"/>
      <c r="L410" s="31"/>
      <c r="M410" s="140" t="s">
        <v>1</v>
      </c>
      <c r="N410" s="141" t="s">
        <v>38</v>
      </c>
      <c r="P410" s="142">
        <f>O410*H410</f>
        <v>0</v>
      </c>
      <c r="Q410" s="142">
        <v>0</v>
      </c>
      <c r="R410" s="142">
        <f>Q410*H410</f>
        <v>0</v>
      </c>
      <c r="S410" s="142">
        <v>0</v>
      </c>
      <c r="T410" s="143">
        <f>S410*H410</f>
        <v>0</v>
      </c>
      <c r="AR410" s="144" t="s">
        <v>147</v>
      </c>
      <c r="AT410" s="144" t="s">
        <v>143</v>
      </c>
      <c r="AU410" s="144" t="s">
        <v>82</v>
      </c>
      <c r="AY410" s="16" t="s">
        <v>140</v>
      </c>
      <c r="BE410" s="145">
        <f>IF(N410="základní",J410,0)</f>
        <v>0</v>
      </c>
      <c r="BF410" s="145">
        <f>IF(N410="snížená",J410,0)</f>
        <v>0</v>
      </c>
      <c r="BG410" s="145">
        <f>IF(N410="zákl. přenesená",J410,0)</f>
        <v>0</v>
      </c>
      <c r="BH410" s="145">
        <f>IF(N410="sníž. přenesená",J410,0)</f>
        <v>0</v>
      </c>
      <c r="BI410" s="145">
        <f>IF(N410="nulová",J410,0)</f>
        <v>0</v>
      </c>
      <c r="BJ410" s="16" t="s">
        <v>14</v>
      </c>
      <c r="BK410" s="145">
        <f>ROUND(I410*H410,2)</f>
        <v>0</v>
      </c>
      <c r="BL410" s="16" t="s">
        <v>147</v>
      </c>
      <c r="BM410" s="144" t="s">
        <v>396</v>
      </c>
    </row>
    <row r="411" spans="2:65" s="1" customFormat="1" ht="18">
      <c r="B411" s="31"/>
      <c r="D411" s="146" t="s">
        <v>148</v>
      </c>
      <c r="F411" s="147" t="s">
        <v>395</v>
      </c>
      <c r="I411" s="148"/>
      <c r="L411" s="31"/>
      <c r="M411" s="149"/>
      <c r="T411" s="55"/>
      <c r="AT411" s="16" t="s">
        <v>148</v>
      </c>
      <c r="AU411" s="16" t="s">
        <v>82</v>
      </c>
    </row>
    <row r="412" spans="2:65" s="11" customFormat="1" ht="22.75" customHeight="1">
      <c r="B412" s="120"/>
      <c r="D412" s="121" t="s">
        <v>72</v>
      </c>
      <c r="E412" s="130" t="s">
        <v>397</v>
      </c>
      <c r="F412" s="130" t="s">
        <v>398</v>
      </c>
      <c r="I412" s="123"/>
      <c r="J412" s="131">
        <f>BK412</f>
        <v>0</v>
      </c>
      <c r="L412" s="120"/>
      <c r="M412" s="125"/>
      <c r="P412" s="126">
        <f>SUM(P413:P414)</f>
        <v>0</v>
      </c>
      <c r="R412" s="126">
        <f>SUM(R413:R414)</f>
        <v>0</v>
      </c>
      <c r="T412" s="127">
        <f>SUM(T413:T414)</f>
        <v>0</v>
      </c>
      <c r="AR412" s="121" t="s">
        <v>14</v>
      </c>
      <c r="AT412" s="128" t="s">
        <v>72</v>
      </c>
      <c r="AU412" s="128" t="s">
        <v>14</v>
      </c>
      <c r="AY412" s="121" t="s">
        <v>140</v>
      </c>
      <c r="BK412" s="129">
        <f>SUM(BK413:BK414)</f>
        <v>0</v>
      </c>
    </row>
    <row r="413" spans="2:65" s="1" customFormat="1" ht="24.15" customHeight="1">
      <c r="B413" s="31"/>
      <c r="C413" s="132" t="s">
        <v>293</v>
      </c>
      <c r="D413" s="132" t="s">
        <v>143</v>
      </c>
      <c r="E413" s="133" t="s">
        <v>399</v>
      </c>
      <c r="F413" s="134" t="s">
        <v>400</v>
      </c>
      <c r="G413" s="135" t="s">
        <v>309</v>
      </c>
      <c r="H413" s="136">
        <v>2</v>
      </c>
      <c r="I413" s="137"/>
      <c r="J413" s="138">
        <f>ROUND(I413*H413,2)</f>
        <v>0</v>
      </c>
      <c r="K413" s="139"/>
      <c r="L413" s="31"/>
      <c r="M413" s="140" t="s">
        <v>1</v>
      </c>
      <c r="N413" s="141" t="s">
        <v>38</v>
      </c>
      <c r="P413" s="142">
        <f>O413*H413</f>
        <v>0</v>
      </c>
      <c r="Q413" s="142">
        <v>0</v>
      </c>
      <c r="R413" s="142">
        <f>Q413*H413</f>
        <v>0</v>
      </c>
      <c r="S413" s="142">
        <v>0</v>
      </c>
      <c r="T413" s="143">
        <f>S413*H413</f>
        <v>0</v>
      </c>
      <c r="AR413" s="144" t="s">
        <v>147</v>
      </c>
      <c r="AT413" s="144" t="s">
        <v>143</v>
      </c>
      <c r="AU413" s="144" t="s">
        <v>82</v>
      </c>
      <c r="AY413" s="16" t="s">
        <v>140</v>
      </c>
      <c r="BE413" s="145">
        <f>IF(N413="základní",J413,0)</f>
        <v>0</v>
      </c>
      <c r="BF413" s="145">
        <f>IF(N413="snížená",J413,0)</f>
        <v>0</v>
      </c>
      <c r="BG413" s="145">
        <f>IF(N413="zákl. přenesená",J413,0)</f>
        <v>0</v>
      </c>
      <c r="BH413" s="145">
        <f>IF(N413="sníž. přenesená",J413,0)</f>
        <v>0</v>
      </c>
      <c r="BI413" s="145">
        <f>IF(N413="nulová",J413,0)</f>
        <v>0</v>
      </c>
      <c r="BJ413" s="16" t="s">
        <v>14</v>
      </c>
      <c r="BK413" s="145">
        <f>ROUND(I413*H413,2)</f>
        <v>0</v>
      </c>
      <c r="BL413" s="16" t="s">
        <v>147</v>
      </c>
      <c r="BM413" s="144" t="s">
        <v>401</v>
      </c>
    </row>
    <row r="414" spans="2:65" s="1" customFormat="1" ht="27">
      <c r="B414" s="31"/>
      <c r="D414" s="146" t="s">
        <v>148</v>
      </c>
      <c r="F414" s="147" t="s">
        <v>402</v>
      </c>
      <c r="I414" s="148"/>
      <c r="L414" s="31"/>
      <c r="M414" s="149"/>
      <c r="T414" s="55"/>
      <c r="AT414" s="16" t="s">
        <v>148</v>
      </c>
      <c r="AU414" s="16" t="s">
        <v>82</v>
      </c>
    </row>
    <row r="415" spans="2:65" s="11" customFormat="1" ht="22.75" customHeight="1">
      <c r="B415" s="120"/>
      <c r="D415" s="121" t="s">
        <v>72</v>
      </c>
      <c r="E415" s="130" t="s">
        <v>217</v>
      </c>
      <c r="F415" s="130" t="s">
        <v>218</v>
      </c>
      <c r="I415" s="123"/>
      <c r="J415" s="131">
        <f>BK415</f>
        <v>0</v>
      </c>
      <c r="L415" s="120"/>
      <c r="M415" s="125"/>
      <c r="P415" s="126">
        <f>SUM(P416:P459)</f>
        <v>0</v>
      </c>
      <c r="R415" s="126">
        <f>SUM(R416:R459)</f>
        <v>0</v>
      </c>
      <c r="T415" s="127">
        <f>SUM(T416:T459)</f>
        <v>0</v>
      </c>
      <c r="AR415" s="121" t="s">
        <v>14</v>
      </c>
      <c r="AT415" s="128" t="s">
        <v>72</v>
      </c>
      <c r="AU415" s="128" t="s">
        <v>14</v>
      </c>
      <c r="AY415" s="121" t="s">
        <v>140</v>
      </c>
      <c r="BK415" s="129">
        <f>SUM(BK416:BK459)</f>
        <v>0</v>
      </c>
    </row>
    <row r="416" spans="2:65" s="1" customFormat="1" ht="24.15" customHeight="1">
      <c r="B416" s="31"/>
      <c r="C416" s="132" t="s">
        <v>403</v>
      </c>
      <c r="D416" s="132" t="s">
        <v>143</v>
      </c>
      <c r="E416" s="133" t="s">
        <v>220</v>
      </c>
      <c r="F416" s="134" t="s">
        <v>221</v>
      </c>
      <c r="G416" s="135" t="s">
        <v>146</v>
      </c>
      <c r="H416" s="136">
        <v>75.63</v>
      </c>
      <c r="I416" s="137"/>
      <c r="J416" s="138">
        <f>ROUND(I416*H416,2)</f>
        <v>0</v>
      </c>
      <c r="K416" s="139"/>
      <c r="L416" s="31"/>
      <c r="M416" s="140" t="s">
        <v>1</v>
      </c>
      <c r="N416" s="141" t="s">
        <v>38</v>
      </c>
      <c r="P416" s="142">
        <f>O416*H416</f>
        <v>0</v>
      </c>
      <c r="Q416" s="142">
        <v>0</v>
      </c>
      <c r="R416" s="142">
        <f>Q416*H416</f>
        <v>0</v>
      </c>
      <c r="S416" s="142">
        <v>0</v>
      </c>
      <c r="T416" s="143">
        <f>S416*H416</f>
        <v>0</v>
      </c>
      <c r="AR416" s="144" t="s">
        <v>147</v>
      </c>
      <c r="AT416" s="144" t="s">
        <v>143</v>
      </c>
      <c r="AU416" s="144" t="s">
        <v>82</v>
      </c>
      <c r="AY416" s="16" t="s">
        <v>140</v>
      </c>
      <c r="BE416" s="145">
        <f>IF(N416="základní",J416,0)</f>
        <v>0</v>
      </c>
      <c r="BF416" s="145">
        <f>IF(N416="snížená",J416,0)</f>
        <v>0</v>
      </c>
      <c r="BG416" s="145">
        <f>IF(N416="zákl. přenesená",J416,0)</f>
        <v>0</v>
      </c>
      <c r="BH416" s="145">
        <f>IF(N416="sníž. přenesená",J416,0)</f>
        <v>0</v>
      </c>
      <c r="BI416" s="145">
        <f>IF(N416="nulová",J416,0)</f>
        <v>0</v>
      </c>
      <c r="BJ416" s="16" t="s">
        <v>14</v>
      </c>
      <c r="BK416" s="145">
        <f>ROUND(I416*H416,2)</f>
        <v>0</v>
      </c>
      <c r="BL416" s="16" t="s">
        <v>147</v>
      </c>
      <c r="BM416" s="144" t="s">
        <v>404</v>
      </c>
    </row>
    <row r="417" spans="2:65" s="1" customFormat="1" ht="18">
      <c r="B417" s="31"/>
      <c r="D417" s="146" t="s">
        <v>148</v>
      </c>
      <c r="F417" s="147" t="s">
        <v>223</v>
      </c>
      <c r="I417" s="148"/>
      <c r="L417" s="31"/>
      <c r="M417" s="149"/>
      <c r="T417" s="55"/>
      <c r="AT417" s="16" t="s">
        <v>148</v>
      </c>
      <c r="AU417" s="16" t="s">
        <v>82</v>
      </c>
    </row>
    <row r="418" spans="2:65" s="12" customFormat="1" ht="10">
      <c r="B418" s="150"/>
      <c r="D418" s="146" t="s">
        <v>150</v>
      </c>
      <c r="E418" s="151" t="s">
        <v>1</v>
      </c>
      <c r="F418" s="152" t="s">
        <v>352</v>
      </c>
      <c r="H418" s="151" t="s">
        <v>1</v>
      </c>
      <c r="I418" s="153"/>
      <c r="L418" s="150"/>
      <c r="M418" s="154"/>
      <c r="T418" s="155"/>
      <c r="AT418" s="151" t="s">
        <v>150</v>
      </c>
      <c r="AU418" s="151" t="s">
        <v>82</v>
      </c>
      <c r="AV418" s="12" t="s">
        <v>14</v>
      </c>
      <c r="AW418" s="12" t="s">
        <v>30</v>
      </c>
      <c r="AX418" s="12" t="s">
        <v>73</v>
      </c>
      <c r="AY418" s="151" t="s">
        <v>140</v>
      </c>
    </row>
    <row r="419" spans="2:65" s="13" customFormat="1" ht="10">
      <c r="B419" s="156"/>
      <c r="D419" s="146" t="s">
        <v>150</v>
      </c>
      <c r="E419" s="157" t="s">
        <v>1</v>
      </c>
      <c r="F419" s="158" t="s">
        <v>353</v>
      </c>
      <c r="H419" s="159">
        <v>75.63</v>
      </c>
      <c r="I419" s="160"/>
      <c r="L419" s="156"/>
      <c r="M419" s="161"/>
      <c r="T419" s="162"/>
      <c r="AT419" s="157" t="s">
        <v>150</v>
      </c>
      <c r="AU419" s="157" t="s">
        <v>82</v>
      </c>
      <c r="AV419" s="13" t="s">
        <v>82</v>
      </c>
      <c r="AW419" s="13" t="s">
        <v>30</v>
      </c>
      <c r="AX419" s="13" t="s">
        <v>73</v>
      </c>
      <c r="AY419" s="157" t="s">
        <v>140</v>
      </c>
    </row>
    <row r="420" spans="2:65" s="14" customFormat="1" ht="10">
      <c r="B420" s="163"/>
      <c r="D420" s="146" t="s">
        <v>150</v>
      </c>
      <c r="E420" s="164" t="s">
        <v>1</v>
      </c>
      <c r="F420" s="165" t="s">
        <v>154</v>
      </c>
      <c r="H420" s="166">
        <v>75.63</v>
      </c>
      <c r="I420" s="167"/>
      <c r="L420" s="163"/>
      <c r="M420" s="168"/>
      <c r="T420" s="169"/>
      <c r="AT420" s="164" t="s">
        <v>150</v>
      </c>
      <c r="AU420" s="164" t="s">
        <v>82</v>
      </c>
      <c r="AV420" s="14" t="s">
        <v>147</v>
      </c>
      <c r="AW420" s="14" t="s">
        <v>30</v>
      </c>
      <c r="AX420" s="14" t="s">
        <v>14</v>
      </c>
      <c r="AY420" s="164" t="s">
        <v>140</v>
      </c>
    </row>
    <row r="421" spans="2:65" s="1" customFormat="1" ht="21.75" customHeight="1">
      <c r="B421" s="31"/>
      <c r="C421" s="132" t="s">
        <v>297</v>
      </c>
      <c r="D421" s="132" t="s">
        <v>143</v>
      </c>
      <c r="E421" s="133" t="s">
        <v>224</v>
      </c>
      <c r="F421" s="134" t="s">
        <v>225</v>
      </c>
      <c r="G421" s="135" t="s">
        <v>226</v>
      </c>
      <c r="H421" s="136">
        <v>36.76</v>
      </c>
      <c r="I421" s="137"/>
      <c r="J421" s="138">
        <f>ROUND(I421*H421,2)</f>
        <v>0</v>
      </c>
      <c r="K421" s="139"/>
      <c r="L421" s="31"/>
      <c r="M421" s="140" t="s">
        <v>1</v>
      </c>
      <c r="N421" s="141" t="s">
        <v>38</v>
      </c>
      <c r="P421" s="142">
        <f>O421*H421</f>
        <v>0</v>
      </c>
      <c r="Q421" s="142">
        <v>0</v>
      </c>
      <c r="R421" s="142">
        <f>Q421*H421</f>
        <v>0</v>
      </c>
      <c r="S421" s="142">
        <v>0</v>
      </c>
      <c r="T421" s="143">
        <f>S421*H421</f>
        <v>0</v>
      </c>
      <c r="AR421" s="144" t="s">
        <v>147</v>
      </c>
      <c r="AT421" s="144" t="s">
        <v>143</v>
      </c>
      <c r="AU421" s="144" t="s">
        <v>82</v>
      </c>
      <c r="AY421" s="16" t="s">
        <v>140</v>
      </c>
      <c r="BE421" s="145">
        <f>IF(N421="základní",J421,0)</f>
        <v>0</v>
      </c>
      <c r="BF421" s="145">
        <f>IF(N421="snížená",J421,0)</f>
        <v>0</v>
      </c>
      <c r="BG421" s="145">
        <f>IF(N421="zákl. přenesená",J421,0)</f>
        <v>0</v>
      </c>
      <c r="BH421" s="145">
        <f>IF(N421="sníž. přenesená",J421,0)</f>
        <v>0</v>
      </c>
      <c r="BI421" s="145">
        <f>IF(N421="nulová",J421,0)</f>
        <v>0</v>
      </c>
      <c r="BJ421" s="16" t="s">
        <v>14</v>
      </c>
      <c r="BK421" s="145">
        <f>ROUND(I421*H421,2)</f>
        <v>0</v>
      </c>
      <c r="BL421" s="16" t="s">
        <v>147</v>
      </c>
      <c r="BM421" s="144" t="s">
        <v>405</v>
      </c>
    </row>
    <row r="422" spans="2:65" s="1" customFormat="1" ht="10">
      <c r="B422" s="31"/>
      <c r="D422" s="146" t="s">
        <v>148</v>
      </c>
      <c r="F422" s="147" t="s">
        <v>228</v>
      </c>
      <c r="I422" s="148"/>
      <c r="L422" s="31"/>
      <c r="M422" s="149"/>
      <c r="T422" s="55"/>
      <c r="AT422" s="16" t="s">
        <v>148</v>
      </c>
      <c r="AU422" s="16" t="s">
        <v>82</v>
      </c>
    </row>
    <row r="423" spans="2:65" s="13" customFormat="1" ht="10">
      <c r="B423" s="156"/>
      <c r="D423" s="146" t="s">
        <v>150</v>
      </c>
      <c r="E423" s="157" t="s">
        <v>1</v>
      </c>
      <c r="F423" s="158" t="s">
        <v>406</v>
      </c>
      <c r="H423" s="159">
        <v>36.76</v>
      </c>
      <c r="I423" s="160"/>
      <c r="L423" s="156"/>
      <c r="M423" s="161"/>
      <c r="T423" s="162"/>
      <c r="AT423" s="157" t="s">
        <v>150</v>
      </c>
      <c r="AU423" s="157" t="s">
        <v>82</v>
      </c>
      <c r="AV423" s="13" t="s">
        <v>82</v>
      </c>
      <c r="AW423" s="13" t="s">
        <v>30</v>
      </c>
      <c r="AX423" s="13" t="s">
        <v>73</v>
      </c>
      <c r="AY423" s="157" t="s">
        <v>140</v>
      </c>
    </row>
    <row r="424" spans="2:65" s="14" customFormat="1" ht="10">
      <c r="B424" s="163"/>
      <c r="D424" s="146" t="s">
        <v>150</v>
      </c>
      <c r="E424" s="164" t="s">
        <v>1</v>
      </c>
      <c r="F424" s="165" t="s">
        <v>154</v>
      </c>
      <c r="H424" s="166">
        <v>36.76</v>
      </c>
      <c r="I424" s="167"/>
      <c r="L424" s="163"/>
      <c r="M424" s="168"/>
      <c r="T424" s="169"/>
      <c r="AT424" s="164" t="s">
        <v>150</v>
      </c>
      <c r="AU424" s="164" t="s">
        <v>82</v>
      </c>
      <c r="AV424" s="14" t="s">
        <v>147</v>
      </c>
      <c r="AW424" s="14" t="s">
        <v>30</v>
      </c>
      <c r="AX424" s="14" t="s">
        <v>14</v>
      </c>
      <c r="AY424" s="164" t="s">
        <v>140</v>
      </c>
    </row>
    <row r="425" spans="2:65" s="1" customFormat="1" ht="24.15" customHeight="1">
      <c r="B425" s="31"/>
      <c r="C425" s="132" t="s">
        <v>407</v>
      </c>
      <c r="D425" s="132" t="s">
        <v>143</v>
      </c>
      <c r="E425" s="133" t="s">
        <v>231</v>
      </c>
      <c r="F425" s="134" t="s">
        <v>232</v>
      </c>
      <c r="G425" s="135" t="s">
        <v>146</v>
      </c>
      <c r="H425" s="136">
        <v>75.63</v>
      </c>
      <c r="I425" s="137"/>
      <c r="J425" s="138">
        <f>ROUND(I425*H425,2)</f>
        <v>0</v>
      </c>
      <c r="K425" s="139"/>
      <c r="L425" s="31"/>
      <c r="M425" s="140" t="s">
        <v>1</v>
      </c>
      <c r="N425" s="141" t="s">
        <v>38</v>
      </c>
      <c r="P425" s="142">
        <f>O425*H425</f>
        <v>0</v>
      </c>
      <c r="Q425" s="142">
        <v>0</v>
      </c>
      <c r="R425" s="142">
        <f>Q425*H425</f>
        <v>0</v>
      </c>
      <c r="S425" s="142">
        <v>0</v>
      </c>
      <c r="T425" s="143">
        <f>S425*H425</f>
        <v>0</v>
      </c>
      <c r="AR425" s="144" t="s">
        <v>147</v>
      </c>
      <c r="AT425" s="144" t="s">
        <v>143</v>
      </c>
      <c r="AU425" s="144" t="s">
        <v>82</v>
      </c>
      <c r="AY425" s="16" t="s">
        <v>140</v>
      </c>
      <c r="BE425" s="145">
        <f>IF(N425="základní",J425,0)</f>
        <v>0</v>
      </c>
      <c r="BF425" s="145">
        <f>IF(N425="snížená",J425,0)</f>
        <v>0</v>
      </c>
      <c r="BG425" s="145">
        <f>IF(N425="zákl. přenesená",J425,0)</f>
        <v>0</v>
      </c>
      <c r="BH425" s="145">
        <f>IF(N425="sníž. přenesená",J425,0)</f>
        <v>0</v>
      </c>
      <c r="BI425" s="145">
        <f>IF(N425="nulová",J425,0)</f>
        <v>0</v>
      </c>
      <c r="BJ425" s="16" t="s">
        <v>14</v>
      </c>
      <c r="BK425" s="145">
        <f>ROUND(I425*H425,2)</f>
        <v>0</v>
      </c>
      <c r="BL425" s="16" t="s">
        <v>147</v>
      </c>
      <c r="BM425" s="144" t="s">
        <v>408</v>
      </c>
    </row>
    <row r="426" spans="2:65" s="1" customFormat="1" ht="18">
      <c r="B426" s="31"/>
      <c r="D426" s="146" t="s">
        <v>148</v>
      </c>
      <c r="F426" s="147" t="s">
        <v>234</v>
      </c>
      <c r="I426" s="148"/>
      <c r="L426" s="31"/>
      <c r="M426" s="149"/>
      <c r="T426" s="55"/>
      <c r="AT426" s="16" t="s">
        <v>148</v>
      </c>
      <c r="AU426" s="16" t="s">
        <v>82</v>
      </c>
    </row>
    <row r="427" spans="2:65" s="12" customFormat="1" ht="10">
      <c r="B427" s="150"/>
      <c r="D427" s="146" t="s">
        <v>150</v>
      </c>
      <c r="E427" s="151" t="s">
        <v>1</v>
      </c>
      <c r="F427" s="152" t="s">
        <v>352</v>
      </c>
      <c r="H427" s="151" t="s">
        <v>1</v>
      </c>
      <c r="I427" s="153"/>
      <c r="L427" s="150"/>
      <c r="M427" s="154"/>
      <c r="T427" s="155"/>
      <c r="AT427" s="151" t="s">
        <v>150</v>
      </c>
      <c r="AU427" s="151" t="s">
        <v>82</v>
      </c>
      <c r="AV427" s="12" t="s">
        <v>14</v>
      </c>
      <c r="AW427" s="12" t="s">
        <v>30</v>
      </c>
      <c r="AX427" s="12" t="s">
        <v>73</v>
      </c>
      <c r="AY427" s="151" t="s">
        <v>140</v>
      </c>
    </row>
    <row r="428" spans="2:65" s="13" customFormat="1" ht="10">
      <c r="B428" s="156"/>
      <c r="D428" s="146" t="s">
        <v>150</v>
      </c>
      <c r="E428" s="157" t="s">
        <v>1</v>
      </c>
      <c r="F428" s="158" t="s">
        <v>353</v>
      </c>
      <c r="H428" s="159">
        <v>75.63</v>
      </c>
      <c r="I428" s="160"/>
      <c r="L428" s="156"/>
      <c r="M428" s="161"/>
      <c r="T428" s="162"/>
      <c r="AT428" s="157" t="s">
        <v>150</v>
      </c>
      <c r="AU428" s="157" t="s">
        <v>82</v>
      </c>
      <c r="AV428" s="13" t="s">
        <v>82</v>
      </c>
      <c r="AW428" s="13" t="s">
        <v>30</v>
      </c>
      <c r="AX428" s="13" t="s">
        <v>73</v>
      </c>
      <c r="AY428" s="157" t="s">
        <v>140</v>
      </c>
    </row>
    <row r="429" spans="2:65" s="14" customFormat="1" ht="10">
      <c r="B429" s="163"/>
      <c r="D429" s="146" t="s">
        <v>150</v>
      </c>
      <c r="E429" s="164" t="s">
        <v>1</v>
      </c>
      <c r="F429" s="165" t="s">
        <v>154</v>
      </c>
      <c r="H429" s="166">
        <v>75.63</v>
      </c>
      <c r="I429" s="167"/>
      <c r="L429" s="163"/>
      <c r="M429" s="168"/>
      <c r="T429" s="169"/>
      <c r="AT429" s="164" t="s">
        <v>150</v>
      </c>
      <c r="AU429" s="164" t="s">
        <v>82</v>
      </c>
      <c r="AV429" s="14" t="s">
        <v>147</v>
      </c>
      <c r="AW429" s="14" t="s">
        <v>30</v>
      </c>
      <c r="AX429" s="14" t="s">
        <v>14</v>
      </c>
      <c r="AY429" s="164" t="s">
        <v>140</v>
      </c>
    </row>
    <row r="430" spans="2:65" s="1" customFormat="1" ht="16.5" customHeight="1">
      <c r="B430" s="31"/>
      <c r="C430" s="132" t="s">
        <v>305</v>
      </c>
      <c r="D430" s="132" t="s">
        <v>143</v>
      </c>
      <c r="E430" s="133" t="s">
        <v>235</v>
      </c>
      <c r="F430" s="134" t="s">
        <v>236</v>
      </c>
      <c r="G430" s="135" t="s">
        <v>146</v>
      </c>
      <c r="H430" s="136">
        <v>75.63</v>
      </c>
      <c r="I430" s="137"/>
      <c r="J430" s="138">
        <f>ROUND(I430*H430,2)</f>
        <v>0</v>
      </c>
      <c r="K430" s="139"/>
      <c r="L430" s="31"/>
      <c r="M430" s="140" t="s">
        <v>1</v>
      </c>
      <c r="N430" s="141" t="s">
        <v>38</v>
      </c>
      <c r="P430" s="142">
        <f>O430*H430</f>
        <v>0</v>
      </c>
      <c r="Q430" s="142">
        <v>0</v>
      </c>
      <c r="R430" s="142">
        <f>Q430*H430</f>
        <v>0</v>
      </c>
      <c r="S430" s="142">
        <v>0</v>
      </c>
      <c r="T430" s="143">
        <f>S430*H430</f>
        <v>0</v>
      </c>
      <c r="AR430" s="144" t="s">
        <v>147</v>
      </c>
      <c r="AT430" s="144" t="s">
        <v>143</v>
      </c>
      <c r="AU430" s="144" t="s">
        <v>82</v>
      </c>
      <c r="AY430" s="16" t="s">
        <v>140</v>
      </c>
      <c r="BE430" s="145">
        <f>IF(N430="základní",J430,0)</f>
        <v>0</v>
      </c>
      <c r="BF430" s="145">
        <f>IF(N430="snížená",J430,0)</f>
        <v>0</v>
      </c>
      <c r="BG430" s="145">
        <f>IF(N430="zákl. přenesená",J430,0)</f>
        <v>0</v>
      </c>
      <c r="BH430" s="145">
        <f>IF(N430="sníž. přenesená",J430,0)</f>
        <v>0</v>
      </c>
      <c r="BI430" s="145">
        <f>IF(N430="nulová",J430,0)</f>
        <v>0</v>
      </c>
      <c r="BJ430" s="16" t="s">
        <v>14</v>
      </c>
      <c r="BK430" s="145">
        <f>ROUND(I430*H430,2)</f>
        <v>0</v>
      </c>
      <c r="BL430" s="16" t="s">
        <v>147</v>
      </c>
      <c r="BM430" s="144" t="s">
        <v>409</v>
      </c>
    </row>
    <row r="431" spans="2:65" s="1" customFormat="1" ht="10">
      <c r="B431" s="31"/>
      <c r="D431" s="146" t="s">
        <v>148</v>
      </c>
      <c r="F431" s="147" t="s">
        <v>238</v>
      </c>
      <c r="I431" s="148"/>
      <c r="L431" s="31"/>
      <c r="M431" s="149"/>
      <c r="T431" s="55"/>
      <c r="AT431" s="16" t="s">
        <v>148</v>
      </c>
      <c r="AU431" s="16" t="s">
        <v>82</v>
      </c>
    </row>
    <row r="432" spans="2:65" s="1" customFormat="1" ht="24.15" customHeight="1">
      <c r="B432" s="31"/>
      <c r="C432" s="132" t="s">
        <v>410</v>
      </c>
      <c r="D432" s="132" t="s">
        <v>143</v>
      </c>
      <c r="E432" s="133" t="s">
        <v>240</v>
      </c>
      <c r="F432" s="134" t="s">
        <v>241</v>
      </c>
      <c r="G432" s="135" t="s">
        <v>146</v>
      </c>
      <c r="H432" s="136">
        <v>75.63</v>
      </c>
      <c r="I432" s="137"/>
      <c r="J432" s="138">
        <f>ROUND(I432*H432,2)</f>
        <v>0</v>
      </c>
      <c r="K432" s="139"/>
      <c r="L432" s="31"/>
      <c r="M432" s="140" t="s">
        <v>1</v>
      </c>
      <c r="N432" s="141" t="s">
        <v>38</v>
      </c>
      <c r="P432" s="142">
        <f>O432*H432</f>
        <v>0</v>
      </c>
      <c r="Q432" s="142">
        <v>0</v>
      </c>
      <c r="R432" s="142">
        <f>Q432*H432</f>
        <v>0</v>
      </c>
      <c r="S432" s="142">
        <v>0</v>
      </c>
      <c r="T432" s="143">
        <f>S432*H432</f>
        <v>0</v>
      </c>
      <c r="AR432" s="144" t="s">
        <v>147</v>
      </c>
      <c r="AT432" s="144" t="s">
        <v>143</v>
      </c>
      <c r="AU432" s="144" t="s">
        <v>82</v>
      </c>
      <c r="AY432" s="16" t="s">
        <v>140</v>
      </c>
      <c r="BE432" s="145">
        <f>IF(N432="základní",J432,0)</f>
        <v>0</v>
      </c>
      <c r="BF432" s="145">
        <f>IF(N432="snížená",J432,0)</f>
        <v>0</v>
      </c>
      <c r="BG432" s="145">
        <f>IF(N432="zákl. přenesená",J432,0)</f>
        <v>0</v>
      </c>
      <c r="BH432" s="145">
        <f>IF(N432="sníž. přenesená",J432,0)</f>
        <v>0</v>
      </c>
      <c r="BI432" s="145">
        <f>IF(N432="nulová",J432,0)</f>
        <v>0</v>
      </c>
      <c r="BJ432" s="16" t="s">
        <v>14</v>
      </c>
      <c r="BK432" s="145">
        <f>ROUND(I432*H432,2)</f>
        <v>0</v>
      </c>
      <c r="BL432" s="16" t="s">
        <v>147</v>
      </c>
      <c r="BM432" s="144" t="s">
        <v>411</v>
      </c>
    </row>
    <row r="433" spans="2:65" s="1" customFormat="1" ht="18">
      <c r="B433" s="31"/>
      <c r="D433" s="146" t="s">
        <v>148</v>
      </c>
      <c r="F433" s="147" t="s">
        <v>243</v>
      </c>
      <c r="I433" s="148"/>
      <c r="L433" s="31"/>
      <c r="M433" s="149"/>
      <c r="T433" s="55"/>
      <c r="AT433" s="16" t="s">
        <v>148</v>
      </c>
      <c r="AU433" s="16" t="s">
        <v>82</v>
      </c>
    </row>
    <row r="434" spans="2:65" s="1" customFormat="1" ht="24.15" customHeight="1">
      <c r="B434" s="31"/>
      <c r="C434" s="132" t="s">
        <v>310</v>
      </c>
      <c r="D434" s="132" t="s">
        <v>143</v>
      </c>
      <c r="E434" s="133" t="s">
        <v>244</v>
      </c>
      <c r="F434" s="134" t="s">
        <v>245</v>
      </c>
      <c r="G434" s="135" t="s">
        <v>146</v>
      </c>
      <c r="H434" s="136">
        <v>75.63</v>
      </c>
      <c r="I434" s="137"/>
      <c r="J434" s="138">
        <f>ROUND(I434*H434,2)</f>
        <v>0</v>
      </c>
      <c r="K434" s="139"/>
      <c r="L434" s="31"/>
      <c r="M434" s="140" t="s">
        <v>1</v>
      </c>
      <c r="N434" s="141" t="s">
        <v>38</v>
      </c>
      <c r="P434" s="142">
        <f>O434*H434</f>
        <v>0</v>
      </c>
      <c r="Q434" s="142">
        <v>0</v>
      </c>
      <c r="R434" s="142">
        <f>Q434*H434</f>
        <v>0</v>
      </c>
      <c r="S434" s="142">
        <v>0</v>
      </c>
      <c r="T434" s="143">
        <f>S434*H434</f>
        <v>0</v>
      </c>
      <c r="AR434" s="144" t="s">
        <v>147</v>
      </c>
      <c r="AT434" s="144" t="s">
        <v>143</v>
      </c>
      <c r="AU434" s="144" t="s">
        <v>82</v>
      </c>
      <c r="AY434" s="16" t="s">
        <v>140</v>
      </c>
      <c r="BE434" s="145">
        <f>IF(N434="základní",J434,0)</f>
        <v>0</v>
      </c>
      <c r="BF434" s="145">
        <f>IF(N434="snížená",J434,0)</f>
        <v>0</v>
      </c>
      <c r="BG434" s="145">
        <f>IF(N434="zákl. přenesená",J434,0)</f>
        <v>0</v>
      </c>
      <c r="BH434" s="145">
        <f>IF(N434="sníž. přenesená",J434,0)</f>
        <v>0</v>
      </c>
      <c r="BI434" s="145">
        <f>IF(N434="nulová",J434,0)</f>
        <v>0</v>
      </c>
      <c r="BJ434" s="16" t="s">
        <v>14</v>
      </c>
      <c r="BK434" s="145">
        <f>ROUND(I434*H434,2)</f>
        <v>0</v>
      </c>
      <c r="BL434" s="16" t="s">
        <v>147</v>
      </c>
      <c r="BM434" s="144" t="s">
        <v>412</v>
      </c>
    </row>
    <row r="435" spans="2:65" s="1" customFormat="1" ht="18">
      <c r="B435" s="31"/>
      <c r="D435" s="146" t="s">
        <v>148</v>
      </c>
      <c r="F435" s="147" t="s">
        <v>247</v>
      </c>
      <c r="I435" s="148"/>
      <c r="L435" s="31"/>
      <c r="M435" s="149"/>
      <c r="T435" s="55"/>
      <c r="AT435" s="16" t="s">
        <v>148</v>
      </c>
      <c r="AU435" s="16" t="s">
        <v>82</v>
      </c>
    </row>
    <row r="436" spans="2:65" s="1" customFormat="1" ht="16.5" customHeight="1">
      <c r="B436" s="31"/>
      <c r="C436" s="132" t="s">
        <v>413</v>
      </c>
      <c r="D436" s="132" t="s">
        <v>143</v>
      </c>
      <c r="E436" s="133" t="s">
        <v>249</v>
      </c>
      <c r="F436" s="134" t="s">
        <v>250</v>
      </c>
      <c r="G436" s="135" t="s">
        <v>146</v>
      </c>
      <c r="H436" s="136">
        <v>75.63</v>
      </c>
      <c r="I436" s="137"/>
      <c r="J436" s="138">
        <f>ROUND(I436*H436,2)</f>
        <v>0</v>
      </c>
      <c r="K436" s="139"/>
      <c r="L436" s="31"/>
      <c r="M436" s="140" t="s">
        <v>1</v>
      </c>
      <c r="N436" s="141" t="s">
        <v>38</v>
      </c>
      <c r="P436" s="142">
        <f>O436*H436</f>
        <v>0</v>
      </c>
      <c r="Q436" s="142">
        <v>0</v>
      </c>
      <c r="R436" s="142">
        <f>Q436*H436</f>
        <v>0</v>
      </c>
      <c r="S436" s="142">
        <v>0</v>
      </c>
      <c r="T436" s="143">
        <f>S436*H436</f>
        <v>0</v>
      </c>
      <c r="AR436" s="144" t="s">
        <v>147</v>
      </c>
      <c r="AT436" s="144" t="s">
        <v>143</v>
      </c>
      <c r="AU436" s="144" t="s">
        <v>82</v>
      </c>
      <c r="AY436" s="16" t="s">
        <v>140</v>
      </c>
      <c r="BE436" s="145">
        <f>IF(N436="základní",J436,0)</f>
        <v>0</v>
      </c>
      <c r="BF436" s="145">
        <f>IF(N436="snížená",J436,0)</f>
        <v>0</v>
      </c>
      <c r="BG436" s="145">
        <f>IF(N436="zákl. přenesená",J436,0)</f>
        <v>0</v>
      </c>
      <c r="BH436" s="145">
        <f>IF(N436="sníž. přenesená",J436,0)</f>
        <v>0</v>
      </c>
      <c r="BI436" s="145">
        <f>IF(N436="nulová",J436,0)</f>
        <v>0</v>
      </c>
      <c r="BJ436" s="16" t="s">
        <v>14</v>
      </c>
      <c r="BK436" s="145">
        <f>ROUND(I436*H436,2)</f>
        <v>0</v>
      </c>
      <c r="BL436" s="16" t="s">
        <v>147</v>
      </c>
      <c r="BM436" s="144" t="s">
        <v>414</v>
      </c>
    </row>
    <row r="437" spans="2:65" s="1" customFormat="1" ht="18">
      <c r="B437" s="31"/>
      <c r="D437" s="146" t="s">
        <v>148</v>
      </c>
      <c r="F437" s="147" t="s">
        <v>252</v>
      </c>
      <c r="I437" s="148"/>
      <c r="L437" s="31"/>
      <c r="M437" s="149"/>
      <c r="T437" s="55"/>
      <c r="AT437" s="16" t="s">
        <v>148</v>
      </c>
      <c r="AU437" s="16" t="s">
        <v>82</v>
      </c>
    </row>
    <row r="438" spans="2:65" s="1" customFormat="1" ht="24.15" customHeight="1">
      <c r="B438" s="31"/>
      <c r="C438" s="132" t="s">
        <v>315</v>
      </c>
      <c r="D438" s="132" t="s">
        <v>143</v>
      </c>
      <c r="E438" s="133" t="s">
        <v>253</v>
      </c>
      <c r="F438" s="134" t="s">
        <v>254</v>
      </c>
      <c r="G438" s="135" t="s">
        <v>226</v>
      </c>
      <c r="H438" s="136">
        <v>47.44</v>
      </c>
      <c r="I438" s="137"/>
      <c r="J438" s="138">
        <f>ROUND(I438*H438,2)</f>
        <v>0</v>
      </c>
      <c r="K438" s="139"/>
      <c r="L438" s="31"/>
      <c r="M438" s="140" t="s">
        <v>1</v>
      </c>
      <c r="N438" s="141" t="s">
        <v>38</v>
      </c>
      <c r="P438" s="142">
        <f>O438*H438</f>
        <v>0</v>
      </c>
      <c r="Q438" s="142">
        <v>0</v>
      </c>
      <c r="R438" s="142">
        <f>Q438*H438</f>
        <v>0</v>
      </c>
      <c r="S438" s="142">
        <v>0</v>
      </c>
      <c r="T438" s="143">
        <f>S438*H438</f>
        <v>0</v>
      </c>
      <c r="AR438" s="144" t="s">
        <v>147</v>
      </c>
      <c r="AT438" s="144" t="s">
        <v>143</v>
      </c>
      <c r="AU438" s="144" t="s">
        <v>82</v>
      </c>
      <c r="AY438" s="16" t="s">
        <v>140</v>
      </c>
      <c r="BE438" s="145">
        <f>IF(N438="základní",J438,0)</f>
        <v>0</v>
      </c>
      <c r="BF438" s="145">
        <f>IF(N438="snížená",J438,0)</f>
        <v>0</v>
      </c>
      <c r="BG438" s="145">
        <f>IF(N438="zákl. přenesená",J438,0)</f>
        <v>0</v>
      </c>
      <c r="BH438" s="145">
        <f>IF(N438="sníž. přenesená",J438,0)</f>
        <v>0</v>
      </c>
      <c r="BI438" s="145">
        <f>IF(N438="nulová",J438,0)</f>
        <v>0</v>
      </c>
      <c r="BJ438" s="16" t="s">
        <v>14</v>
      </c>
      <c r="BK438" s="145">
        <f>ROUND(I438*H438,2)</f>
        <v>0</v>
      </c>
      <c r="BL438" s="16" t="s">
        <v>147</v>
      </c>
      <c r="BM438" s="144" t="s">
        <v>415</v>
      </c>
    </row>
    <row r="439" spans="2:65" s="1" customFormat="1" ht="18">
      <c r="B439" s="31"/>
      <c r="D439" s="146" t="s">
        <v>148</v>
      </c>
      <c r="F439" s="147" t="s">
        <v>256</v>
      </c>
      <c r="I439" s="148"/>
      <c r="L439" s="31"/>
      <c r="M439" s="149"/>
      <c r="T439" s="55"/>
      <c r="AT439" s="16" t="s">
        <v>148</v>
      </c>
      <c r="AU439" s="16" t="s">
        <v>82</v>
      </c>
    </row>
    <row r="440" spans="2:65" s="13" customFormat="1" ht="10">
      <c r="B440" s="156"/>
      <c r="D440" s="146" t="s">
        <v>150</v>
      </c>
      <c r="E440" s="157" t="s">
        <v>1</v>
      </c>
      <c r="F440" s="158" t="s">
        <v>416</v>
      </c>
      <c r="H440" s="159">
        <v>47.44</v>
      </c>
      <c r="I440" s="160"/>
      <c r="L440" s="156"/>
      <c r="M440" s="161"/>
      <c r="T440" s="162"/>
      <c r="AT440" s="157" t="s">
        <v>150</v>
      </c>
      <c r="AU440" s="157" t="s">
        <v>82</v>
      </c>
      <c r="AV440" s="13" t="s">
        <v>82</v>
      </c>
      <c r="AW440" s="13" t="s">
        <v>30</v>
      </c>
      <c r="AX440" s="13" t="s">
        <v>73</v>
      </c>
      <c r="AY440" s="157" t="s">
        <v>140</v>
      </c>
    </row>
    <row r="441" spans="2:65" s="14" customFormat="1" ht="10">
      <c r="B441" s="163"/>
      <c r="D441" s="146" t="s">
        <v>150</v>
      </c>
      <c r="E441" s="164" t="s">
        <v>1</v>
      </c>
      <c r="F441" s="165" t="s">
        <v>154</v>
      </c>
      <c r="H441" s="166">
        <v>47.44</v>
      </c>
      <c r="I441" s="167"/>
      <c r="L441" s="163"/>
      <c r="M441" s="168"/>
      <c r="T441" s="169"/>
      <c r="AT441" s="164" t="s">
        <v>150</v>
      </c>
      <c r="AU441" s="164" t="s">
        <v>82</v>
      </c>
      <c r="AV441" s="14" t="s">
        <v>147</v>
      </c>
      <c r="AW441" s="14" t="s">
        <v>30</v>
      </c>
      <c r="AX441" s="14" t="s">
        <v>14</v>
      </c>
      <c r="AY441" s="164" t="s">
        <v>140</v>
      </c>
    </row>
    <row r="442" spans="2:65" s="1" customFormat="1" ht="49" customHeight="1">
      <c r="B442" s="31"/>
      <c r="C442" s="170" t="s">
        <v>417</v>
      </c>
      <c r="D442" s="170" t="s">
        <v>258</v>
      </c>
      <c r="E442" s="171" t="s">
        <v>259</v>
      </c>
      <c r="F442" s="172" t="s">
        <v>260</v>
      </c>
      <c r="G442" s="173" t="s">
        <v>146</v>
      </c>
      <c r="H442" s="174">
        <v>83.192999999999998</v>
      </c>
      <c r="I442" s="175"/>
      <c r="J442" s="176">
        <f>ROUND(I442*H442,2)</f>
        <v>0</v>
      </c>
      <c r="K442" s="177"/>
      <c r="L442" s="178"/>
      <c r="M442" s="179" t="s">
        <v>1</v>
      </c>
      <c r="N442" s="180" t="s">
        <v>38</v>
      </c>
      <c r="P442" s="142">
        <f>O442*H442</f>
        <v>0</v>
      </c>
      <c r="Q442" s="142">
        <v>0</v>
      </c>
      <c r="R442" s="142">
        <f>Q442*H442</f>
        <v>0</v>
      </c>
      <c r="S442" s="142">
        <v>0</v>
      </c>
      <c r="T442" s="143">
        <f>S442*H442</f>
        <v>0</v>
      </c>
      <c r="AR442" s="144" t="s">
        <v>171</v>
      </c>
      <c r="AT442" s="144" t="s">
        <v>258</v>
      </c>
      <c r="AU442" s="144" t="s">
        <v>82</v>
      </c>
      <c r="AY442" s="16" t="s">
        <v>140</v>
      </c>
      <c r="BE442" s="145">
        <f>IF(N442="základní",J442,0)</f>
        <v>0</v>
      </c>
      <c r="BF442" s="145">
        <f>IF(N442="snížená",J442,0)</f>
        <v>0</v>
      </c>
      <c r="BG442" s="145">
        <f>IF(N442="zákl. přenesená",J442,0)</f>
        <v>0</v>
      </c>
      <c r="BH442" s="145">
        <f>IF(N442="sníž. přenesená",J442,0)</f>
        <v>0</v>
      </c>
      <c r="BI442" s="145">
        <f>IF(N442="nulová",J442,0)</f>
        <v>0</v>
      </c>
      <c r="BJ442" s="16" t="s">
        <v>14</v>
      </c>
      <c r="BK442" s="145">
        <f>ROUND(I442*H442,2)</f>
        <v>0</v>
      </c>
      <c r="BL442" s="16" t="s">
        <v>147</v>
      </c>
      <c r="BM442" s="144" t="s">
        <v>418</v>
      </c>
    </row>
    <row r="443" spans="2:65" s="1" customFormat="1" ht="27">
      <c r="B443" s="31"/>
      <c r="D443" s="146" t="s">
        <v>148</v>
      </c>
      <c r="F443" s="147" t="s">
        <v>260</v>
      </c>
      <c r="I443" s="148"/>
      <c r="L443" s="31"/>
      <c r="M443" s="149"/>
      <c r="T443" s="55"/>
      <c r="AT443" s="16" t="s">
        <v>148</v>
      </c>
      <c r="AU443" s="16" t="s">
        <v>82</v>
      </c>
    </row>
    <row r="444" spans="2:65" s="13" customFormat="1" ht="10">
      <c r="B444" s="156"/>
      <c r="D444" s="146" t="s">
        <v>150</v>
      </c>
      <c r="E444" s="157" t="s">
        <v>1</v>
      </c>
      <c r="F444" s="158" t="s">
        <v>419</v>
      </c>
      <c r="H444" s="159">
        <v>83.192999999999998</v>
      </c>
      <c r="I444" s="160"/>
      <c r="L444" s="156"/>
      <c r="M444" s="161"/>
      <c r="T444" s="162"/>
      <c r="AT444" s="157" t="s">
        <v>150</v>
      </c>
      <c r="AU444" s="157" t="s">
        <v>82</v>
      </c>
      <c r="AV444" s="13" t="s">
        <v>82</v>
      </c>
      <c r="AW444" s="13" t="s">
        <v>30</v>
      </c>
      <c r="AX444" s="13" t="s">
        <v>73</v>
      </c>
      <c r="AY444" s="157" t="s">
        <v>140</v>
      </c>
    </row>
    <row r="445" spans="2:65" s="14" customFormat="1" ht="10">
      <c r="B445" s="163"/>
      <c r="D445" s="146" t="s">
        <v>150</v>
      </c>
      <c r="E445" s="164" t="s">
        <v>1</v>
      </c>
      <c r="F445" s="165" t="s">
        <v>154</v>
      </c>
      <c r="H445" s="166">
        <v>83.192999999999998</v>
      </c>
      <c r="I445" s="167"/>
      <c r="L445" s="163"/>
      <c r="M445" s="168"/>
      <c r="T445" s="169"/>
      <c r="AT445" s="164" t="s">
        <v>150</v>
      </c>
      <c r="AU445" s="164" t="s">
        <v>82</v>
      </c>
      <c r="AV445" s="14" t="s">
        <v>147</v>
      </c>
      <c r="AW445" s="14" t="s">
        <v>30</v>
      </c>
      <c r="AX445" s="14" t="s">
        <v>14</v>
      </c>
      <c r="AY445" s="164" t="s">
        <v>140</v>
      </c>
    </row>
    <row r="446" spans="2:65" s="1" customFormat="1" ht="16.5" customHeight="1">
      <c r="B446" s="31"/>
      <c r="C446" s="132" t="s">
        <v>320</v>
      </c>
      <c r="D446" s="132" t="s">
        <v>143</v>
      </c>
      <c r="E446" s="133" t="s">
        <v>263</v>
      </c>
      <c r="F446" s="134" t="s">
        <v>264</v>
      </c>
      <c r="G446" s="135" t="s">
        <v>226</v>
      </c>
      <c r="H446" s="136">
        <v>36.76</v>
      </c>
      <c r="I446" s="137"/>
      <c r="J446" s="138">
        <f>ROUND(I446*H446,2)</f>
        <v>0</v>
      </c>
      <c r="K446" s="139"/>
      <c r="L446" s="31"/>
      <c r="M446" s="140" t="s">
        <v>1</v>
      </c>
      <c r="N446" s="141" t="s">
        <v>38</v>
      </c>
      <c r="P446" s="142">
        <f>O446*H446</f>
        <v>0</v>
      </c>
      <c r="Q446" s="142">
        <v>0</v>
      </c>
      <c r="R446" s="142">
        <f>Q446*H446</f>
        <v>0</v>
      </c>
      <c r="S446" s="142">
        <v>0</v>
      </c>
      <c r="T446" s="143">
        <f>S446*H446</f>
        <v>0</v>
      </c>
      <c r="AR446" s="144" t="s">
        <v>147</v>
      </c>
      <c r="AT446" s="144" t="s">
        <v>143</v>
      </c>
      <c r="AU446" s="144" t="s">
        <v>82</v>
      </c>
      <c r="AY446" s="16" t="s">
        <v>140</v>
      </c>
      <c r="BE446" s="145">
        <f>IF(N446="základní",J446,0)</f>
        <v>0</v>
      </c>
      <c r="BF446" s="145">
        <f>IF(N446="snížená",J446,0)</f>
        <v>0</v>
      </c>
      <c r="BG446" s="145">
        <f>IF(N446="zákl. přenesená",J446,0)</f>
        <v>0</v>
      </c>
      <c r="BH446" s="145">
        <f>IF(N446="sníž. přenesená",J446,0)</f>
        <v>0</v>
      </c>
      <c r="BI446" s="145">
        <f>IF(N446="nulová",J446,0)</f>
        <v>0</v>
      </c>
      <c r="BJ446" s="16" t="s">
        <v>14</v>
      </c>
      <c r="BK446" s="145">
        <f>ROUND(I446*H446,2)</f>
        <v>0</v>
      </c>
      <c r="BL446" s="16" t="s">
        <v>147</v>
      </c>
      <c r="BM446" s="144" t="s">
        <v>420</v>
      </c>
    </row>
    <row r="447" spans="2:65" s="1" customFormat="1" ht="10">
      <c r="B447" s="31"/>
      <c r="D447" s="146" t="s">
        <v>148</v>
      </c>
      <c r="F447" s="147" t="s">
        <v>266</v>
      </c>
      <c r="I447" s="148"/>
      <c r="L447" s="31"/>
      <c r="M447" s="149"/>
      <c r="T447" s="55"/>
      <c r="AT447" s="16" t="s">
        <v>148</v>
      </c>
      <c r="AU447" s="16" t="s">
        <v>82</v>
      </c>
    </row>
    <row r="448" spans="2:65" s="13" customFormat="1" ht="10">
      <c r="B448" s="156"/>
      <c r="D448" s="146" t="s">
        <v>150</v>
      </c>
      <c r="E448" s="157" t="s">
        <v>1</v>
      </c>
      <c r="F448" s="158" t="s">
        <v>406</v>
      </c>
      <c r="H448" s="159">
        <v>36.76</v>
      </c>
      <c r="I448" s="160"/>
      <c r="L448" s="156"/>
      <c r="M448" s="161"/>
      <c r="T448" s="162"/>
      <c r="AT448" s="157" t="s">
        <v>150</v>
      </c>
      <c r="AU448" s="157" t="s">
        <v>82</v>
      </c>
      <c r="AV448" s="13" t="s">
        <v>82</v>
      </c>
      <c r="AW448" s="13" t="s">
        <v>30</v>
      </c>
      <c r="AX448" s="13" t="s">
        <v>73</v>
      </c>
      <c r="AY448" s="157" t="s">
        <v>140</v>
      </c>
    </row>
    <row r="449" spans="2:65" s="14" customFormat="1" ht="10">
      <c r="B449" s="163"/>
      <c r="D449" s="146" t="s">
        <v>150</v>
      </c>
      <c r="E449" s="164" t="s">
        <v>1</v>
      </c>
      <c r="F449" s="165" t="s">
        <v>154</v>
      </c>
      <c r="H449" s="166">
        <v>36.76</v>
      </c>
      <c r="I449" s="167"/>
      <c r="L449" s="163"/>
      <c r="M449" s="168"/>
      <c r="T449" s="169"/>
      <c r="AT449" s="164" t="s">
        <v>150</v>
      </c>
      <c r="AU449" s="164" t="s">
        <v>82</v>
      </c>
      <c r="AV449" s="14" t="s">
        <v>147</v>
      </c>
      <c r="AW449" s="14" t="s">
        <v>30</v>
      </c>
      <c r="AX449" s="14" t="s">
        <v>14</v>
      </c>
      <c r="AY449" s="164" t="s">
        <v>140</v>
      </c>
    </row>
    <row r="450" spans="2:65" s="1" customFormat="1" ht="16.5" customHeight="1">
      <c r="B450" s="31"/>
      <c r="C450" s="170" t="s">
        <v>421</v>
      </c>
      <c r="D450" s="170" t="s">
        <v>258</v>
      </c>
      <c r="E450" s="171" t="s">
        <v>268</v>
      </c>
      <c r="F450" s="172" t="s">
        <v>269</v>
      </c>
      <c r="G450" s="173" t="s">
        <v>226</v>
      </c>
      <c r="H450" s="174">
        <v>40.436</v>
      </c>
      <c r="I450" s="175"/>
      <c r="J450" s="176">
        <f>ROUND(I450*H450,2)</f>
        <v>0</v>
      </c>
      <c r="K450" s="177"/>
      <c r="L450" s="178"/>
      <c r="M450" s="179" t="s">
        <v>1</v>
      </c>
      <c r="N450" s="180" t="s">
        <v>38</v>
      </c>
      <c r="P450" s="142">
        <f>O450*H450</f>
        <v>0</v>
      </c>
      <c r="Q450" s="142">
        <v>0</v>
      </c>
      <c r="R450" s="142">
        <f>Q450*H450</f>
        <v>0</v>
      </c>
      <c r="S450" s="142">
        <v>0</v>
      </c>
      <c r="T450" s="143">
        <f>S450*H450</f>
        <v>0</v>
      </c>
      <c r="AR450" s="144" t="s">
        <v>171</v>
      </c>
      <c r="AT450" s="144" t="s">
        <v>258</v>
      </c>
      <c r="AU450" s="144" t="s">
        <v>82</v>
      </c>
      <c r="AY450" s="16" t="s">
        <v>140</v>
      </c>
      <c r="BE450" s="145">
        <f>IF(N450="základní",J450,0)</f>
        <v>0</v>
      </c>
      <c r="BF450" s="145">
        <f>IF(N450="snížená",J450,0)</f>
        <v>0</v>
      </c>
      <c r="BG450" s="145">
        <f>IF(N450="zákl. přenesená",J450,0)</f>
        <v>0</v>
      </c>
      <c r="BH450" s="145">
        <f>IF(N450="sníž. přenesená",J450,0)</f>
        <v>0</v>
      </c>
      <c r="BI450" s="145">
        <f>IF(N450="nulová",J450,0)</f>
        <v>0</v>
      </c>
      <c r="BJ450" s="16" t="s">
        <v>14</v>
      </c>
      <c r="BK450" s="145">
        <f>ROUND(I450*H450,2)</f>
        <v>0</v>
      </c>
      <c r="BL450" s="16" t="s">
        <v>147</v>
      </c>
      <c r="BM450" s="144" t="s">
        <v>422</v>
      </c>
    </row>
    <row r="451" spans="2:65" s="1" customFormat="1" ht="10">
      <c r="B451" s="31"/>
      <c r="D451" s="146" t="s">
        <v>148</v>
      </c>
      <c r="F451" s="147" t="s">
        <v>271</v>
      </c>
      <c r="I451" s="148"/>
      <c r="L451" s="31"/>
      <c r="M451" s="149"/>
      <c r="T451" s="55"/>
      <c r="AT451" s="16" t="s">
        <v>148</v>
      </c>
      <c r="AU451" s="16" t="s">
        <v>82</v>
      </c>
    </row>
    <row r="452" spans="2:65" s="13" customFormat="1" ht="10">
      <c r="B452" s="156"/>
      <c r="D452" s="146" t="s">
        <v>150</v>
      </c>
      <c r="E452" s="157" t="s">
        <v>1</v>
      </c>
      <c r="F452" s="158" t="s">
        <v>423</v>
      </c>
      <c r="H452" s="159">
        <v>40.436</v>
      </c>
      <c r="I452" s="160"/>
      <c r="L452" s="156"/>
      <c r="M452" s="161"/>
      <c r="T452" s="162"/>
      <c r="AT452" s="157" t="s">
        <v>150</v>
      </c>
      <c r="AU452" s="157" t="s">
        <v>82</v>
      </c>
      <c r="AV452" s="13" t="s">
        <v>82</v>
      </c>
      <c r="AW452" s="13" t="s">
        <v>30</v>
      </c>
      <c r="AX452" s="13" t="s">
        <v>73</v>
      </c>
      <c r="AY452" s="157" t="s">
        <v>140</v>
      </c>
    </row>
    <row r="453" spans="2:65" s="14" customFormat="1" ht="10">
      <c r="B453" s="163"/>
      <c r="D453" s="146" t="s">
        <v>150</v>
      </c>
      <c r="E453" s="164" t="s">
        <v>1</v>
      </c>
      <c r="F453" s="165" t="s">
        <v>154</v>
      </c>
      <c r="H453" s="166">
        <v>40.436</v>
      </c>
      <c r="I453" s="167"/>
      <c r="L453" s="163"/>
      <c r="M453" s="168"/>
      <c r="T453" s="169"/>
      <c r="AT453" s="164" t="s">
        <v>150</v>
      </c>
      <c r="AU453" s="164" t="s">
        <v>82</v>
      </c>
      <c r="AV453" s="14" t="s">
        <v>147</v>
      </c>
      <c r="AW453" s="14" t="s">
        <v>30</v>
      </c>
      <c r="AX453" s="14" t="s">
        <v>14</v>
      </c>
      <c r="AY453" s="164" t="s">
        <v>140</v>
      </c>
    </row>
    <row r="454" spans="2:65" s="1" customFormat="1" ht="16.5" customHeight="1">
      <c r="B454" s="31"/>
      <c r="C454" s="132" t="s">
        <v>323</v>
      </c>
      <c r="D454" s="132" t="s">
        <v>143</v>
      </c>
      <c r="E454" s="133" t="s">
        <v>273</v>
      </c>
      <c r="F454" s="134" t="s">
        <v>274</v>
      </c>
      <c r="G454" s="135" t="s">
        <v>226</v>
      </c>
      <c r="H454" s="136">
        <v>1</v>
      </c>
      <c r="I454" s="137"/>
      <c r="J454" s="138">
        <f>ROUND(I454*H454,2)</f>
        <v>0</v>
      </c>
      <c r="K454" s="139"/>
      <c r="L454" s="31"/>
      <c r="M454" s="140" t="s">
        <v>1</v>
      </c>
      <c r="N454" s="141" t="s">
        <v>38</v>
      </c>
      <c r="P454" s="142">
        <f>O454*H454</f>
        <v>0</v>
      </c>
      <c r="Q454" s="142">
        <v>0</v>
      </c>
      <c r="R454" s="142">
        <f>Q454*H454</f>
        <v>0</v>
      </c>
      <c r="S454" s="142">
        <v>0</v>
      </c>
      <c r="T454" s="143">
        <f>S454*H454</f>
        <v>0</v>
      </c>
      <c r="AR454" s="144" t="s">
        <v>147</v>
      </c>
      <c r="AT454" s="144" t="s">
        <v>143</v>
      </c>
      <c r="AU454" s="144" t="s">
        <v>82</v>
      </c>
      <c r="AY454" s="16" t="s">
        <v>140</v>
      </c>
      <c r="BE454" s="145">
        <f>IF(N454="základní",J454,0)</f>
        <v>0</v>
      </c>
      <c r="BF454" s="145">
        <f>IF(N454="snížená",J454,0)</f>
        <v>0</v>
      </c>
      <c r="BG454" s="145">
        <f>IF(N454="zákl. přenesená",J454,0)</f>
        <v>0</v>
      </c>
      <c r="BH454" s="145">
        <f>IF(N454="sníž. přenesená",J454,0)</f>
        <v>0</v>
      </c>
      <c r="BI454" s="145">
        <f>IF(N454="nulová",J454,0)</f>
        <v>0</v>
      </c>
      <c r="BJ454" s="16" t="s">
        <v>14</v>
      </c>
      <c r="BK454" s="145">
        <f>ROUND(I454*H454,2)</f>
        <v>0</v>
      </c>
      <c r="BL454" s="16" t="s">
        <v>147</v>
      </c>
      <c r="BM454" s="144" t="s">
        <v>424</v>
      </c>
    </row>
    <row r="455" spans="2:65" s="1" customFormat="1" ht="10">
      <c r="B455" s="31"/>
      <c r="D455" s="146" t="s">
        <v>148</v>
      </c>
      <c r="F455" s="147" t="s">
        <v>276</v>
      </c>
      <c r="I455" s="148"/>
      <c r="L455" s="31"/>
      <c r="M455" s="149"/>
      <c r="T455" s="55"/>
      <c r="AT455" s="16" t="s">
        <v>148</v>
      </c>
      <c r="AU455" s="16" t="s">
        <v>82</v>
      </c>
    </row>
    <row r="456" spans="2:65" s="1" customFormat="1" ht="24.15" customHeight="1">
      <c r="B456" s="31"/>
      <c r="C456" s="170" t="s">
        <v>425</v>
      </c>
      <c r="D456" s="170" t="s">
        <v>258</v>
      </c>
      <c r="E456" s="171" t="s">
        <v>278</v>
      </c>
      <c r="F456" s="172" t="s">
        <v>279</v>
      </c>
      <c r="G456" s="173" t="s">
        <v>226</v>
      </c>
      <c r="H456" s="174">
        <v>1</v>
      </c>
      <c r="I456" s="175"/>
      <c r="J456" s="176">
        <f>ROUND(I456*H456,2)</f>
        <v>0</v>
      </c>
      <c r="K456" s="177"/>
      <c r="L456" s="178"/>
      <c r="M456" s="179" t="s">
        <v>1</v>
      </c>
      <c r="N456" s="180" t="s">
        <v>38</v>
      </c>
      <c r="P456" s="142">
        <f>O456*H456</f>
        <v>0</v>
      </c>
      <c r="Q456" s="142">
        <v>0</v>
      </c>
      <c r="R456" s="142">
        <f>Q456*H456</f>
        <v>0</v>
      </c>
      <c r="S456" s="142">
        <v>0</v>
      </c>
      <c r="T456" s="143">
        <f>S456*H456</f>
        <v>0</v>
      </c>
      <c r="AR456" s="144" t="s">
        <v>171</v>
      </c>
      <c r="AT456" s="144" t="s">
        <v>258</v>
      </c>
      <c r="AU456" s="144" t="s">
        <v>82</v>
      </c>
      <c r="AY456" s="16" t="s">
        <v>140</v>
      </c>
      <c r="BE456" s="145">
        <f>IF(N456="základní",J456,0)</f>
        <v>0</v>
      </c>
      <c r="BF456" s="145">
        <f>IF(N456="snížená",J456,0)</f>
        <v>0</v>
      </c>
      <c r="BG456" s="145">
        <f>IF(N456="zákl. přenesená",J456,0)</f>
        <v>0</v>
      </c>
      <c r="BH456" s="145">
        <f>IF(N456="sníž. přenesená",J456,0)</f>
        <v>0</v>
      </c>
      <c r="BI456" s="145">
        <f>IF(N456="nulová",J456,0)</f>
        <v>0</v>
      </c>
      <c r="BJ456" s="16" t="s">
        <v>14</v>
      </c>
      <c r="BK456" s="145">
        <f>ROUND(I456*H456,2)</f>
        <v>0</v>
      </c>
      <c r="BL456" s="16" t="s">
        <v>147</v>
      </c>
      <c r="BM456" s="144" t="s">
        <v>426</v>
      </c>
    </row>
    <row r="457" spans="2:65" s="1" customFormat="1" ht="10">
      <c r="B457" s="31"/>
      <c r="D457" s="146" t="s">
        <v>148</v>
      </c>
      <c r="F457" s="147" t="s">
        <v>279</v>
      </c>
      <c r="I457" s="148"/>
      <c r="L457" s="31"/>
      <c r="M457" s="149"/>
      <c r="T457" s="55"/>
      <c r="AT457" s="16" t="s">
        <v>148</v>
      </c>
      <c r="AU457" s="16" t="s">
        <v>82</v>
      </c>
    </row>
    <row r="458" spans="2:65" s="1" customFormat="1" ht="24.15" customHeight="1">
      <c r="B458" s="31"/>
      <c r="C458" s="132" t="s">
        <v>336</v>
      </c>
      <c r="D458" s="132" t="s">
        <v>143</v>
      </c>
      <c r="E458" s="133" t="s">
        <v>281</v>
      </c>
      <c r="F458" s="134" t="s">
        <v>282</v>
      </c>
      <c r="G458" s="135" t="s">
        <v>184</v>
      </c>
      <c r="H458" s="136">
        <v>0.58199999999999996</v>
      </c>
      <c r="I458" s="137"/>
      <c r="J458" s="138">
        <f>ROUND(I458*H458,2)</f>
        <v>0</v>
      </c>
      <c r="K458" s="139"/>
      <c r="L458" s="31"/>
      <c r="M458" s="140" t="s">
        <v>1</v>
      </c>
      <c r="N458" s="141" t="s">
        <v>38</v>
      </c>
      <c r="P458" s="142">
        <f>O458*H458</f>
        <v>0</v>
      </c>
      <c r="Q458" s="142">
        <v>0</v>
      </c>
      <c r="R458" s="142">
        <f>Q458*H458</f>
        <v>0</v>
      </c>
      <c r="S458" s="142">
        <v>0</v>
      </c>
      <c r="T458" s="143">
        <f>S458*H458</f>
        <v>0</v>
      </c>
      <c r="AR458" s="144" t="s">
        <v>147</v>
      </c>
      <c r="AT458" s="144" t="s">
        <v>143</v>
      </c>
      <c r="AU458" s="144" t="s">
        <v>82</v>
      </c>
      <c r="AY458" s="16" t="s">
        <v>140</v>
      </c>
      <c r="BE458" s="145">
        <f>IF(N458="základní",J458,0)</f>
        <v>0</v>
      </c>
      <c r="BF458" s="145">
        <f>IF(N458="snížená",J458,0)</f>
        <v>0</v>
      </c>
      <c r="BG458" s="145">
        <f>IF(N458="zákl. přenesená",J458,0)</f>
        <v>0</v>
      </c>
      <c r="BH458" s="145">
        <f>IF(N458="sníž. přenesená",J458,0)</f>
        <v>0</v>
      </c>
      <c r="BI458" s="145">
        <f>IF(N458="nulová",J458,0)</f>
        <v>0</v>
      </c>
      <c r="BJ458" s="16" t="s">
        <v>14</v>
      </c>
      <c r="BK458" s="145">
        <f>ROUND(I458*H458,2)</f>
        <v>0</v>
      </c>
      <c r="BL458" s="16" t="s">
        <v>147</v>
      </c>
      <c r="BM458" s="144" t="s">
        <v>427</v>
      </c>
    </row>
    <row r="459" spans="2:65" s="1" customFormat="1" ht="27">
      <c r="B459" s="31"/>
      <c r="D459" s="146" t="s">
        <v>148</v>
      </c>
      <c r="F459" s="147" t="s">
        <v>284</v>
      </c>
      <c r="I459" s="148"/>
      <c r="L459" s="31"/>
      <c r="M459" s="149"/>
      <c r="T459" s="55"/>
      <c r="AT459" s="16" t="s">
        <v>148</v>
      </c>
      <c r="AU459" s="16" t="s">
        <v>82</v>
      </c>
    </row>
    <row r="460" spans="2:65" s="11" customFormat="1" ht="22.75" customHeight="1">
      <c r="B460" s="120"/>
      <c r="D460" s="121" t="s">
        <v>72</v>
      </c>
      <c r="E460" s="130" t="s">
        <v>285</v>
      </c>
      <c r="F460" s="130" t="s">
        <v>286</v>
      </c>
      <c r="I460" s="123"/>
      <c r="J460" s="131">
        <f>BK460</f>
        <v>0</v>
      </c>
      <c r="L460" s="120"/>
      <c r="M460" s="125"/>
      <c r="P460" s="126">
        <f>SUM(P461:P489)</f>
        <v>0</v>
      </c>
      <c r="R460" s="126">
        <f>SUM(R461:R489)</f>
        <v>0</v>
      </c>
      <c r="T460" s="127">
        <f>SUM(T461:T489)</f>
        <v>0</v>
      </c>
      <c r="AR460" s="121" t="s">
        <v>14</v>
      </c>
      <c r="AT460" s="128" t="s">
        <v>72</v>
      </c>
      <c r="AU460" s="128" t="s">
        <v>14</v>
      </c>
      <c r="AY460" s="121" t="s">
        <v>140</v>
      </c>
      <c r="BK460" s="129">
        <f>SUM(BK461:BK489)</f>
        <v>0</v>
      </c>
    </row>
    <row r="461" spans="2:65" s="1" customFormat="1" ht="16.5" customHeight="1">
      <c r="B461" s="31"/>
      <c r="C461" s="132" t="s">
        <v>428</v>
      </c>
      <c r="D461" s="132" t="s">
        <v>143</v>
      </c>
      <c r="E461" s="133" t="s">
        <v>288</v>
      </c>
      <c r="F461" s="134" t="s">
        <v>289</v>
      </c>
      <c r="G461" s="135" t="s">
        <v>146</v>
      </c>
      <c r="H461" s="136">
        <v>124.45</v>
      </c>
      <c r="I461" s="137"/>
      <c r="J461" s="138">
        <f>ROUND(I461*H461,2)</f>
        <v>0</v>
      </c>
      <c r="K461" s="139"/>
      <c r="L461" s="31"/>
      <c r="M461" s="140" t="s">
        <v>1</v>
      </c>
      <c r="N461" s="141" t="s">
        <v>38</v>
      </c>
      <c r="P461" s="142">
        <f>O461*H461</f>
        <v>0</v>
      </c>
      <c r="Q461" s="142">
        <v>0</v>
      </c>
      <c r="R461" s="142">
        <f>Q461*H461</f>
        <v>0</v>
      </c>
      <c r="S461" s="142">
        <v>0</v>
      </c>
      <c r="T461" s="143">
        <f>S461*H461</f>
        <v>0</v>
      </c>
      <c r="AR461" s="144" t="s">
        <v>147</v>
      </c>
      <c r="AT461" s="144" t="s">
        <v>143</v>
      </c>
      <c r="AU461" s="144" t="s">
        <v>82</v>
      </c>
      <c r="AY461" s="16" t="s">
        <v>140</v>
      </c>
      <c r="BE461" s="145">
        <f>IF(N461="základní",J461,0)</f>
        <v>0</v>
      </c>
      <c r="BF461" s="145">
        <f>IF(N461="snížená",J461,0)</f>
        <v>0</v>
      </c>
      <c r="BG461" s="145">
        <f>IF(N461="zákl. přenesená",J461,0)</f>
        <v>0</v>
      </c>
      <c r="BH461" s="145">
        <f>IF(N461="sníž. přenesená",J461,0)</f>
        <v>0</v>
      </c>
      <c r="BI461" s="145">
        <f>IF(N461="nulová",J461,0)</f>
        <v>0</v>
      </c>
      <c r="BJ461" s="16" t="s">
        <v>14</v>
      </c>
      <c r="BK461" s="145">
        <f>ROUND(I461*H461,2)</f>
        <v>0</v>
      </c>
      <c r="BL461" s="16" t="s">
        <v>147</v>
      </c>
      <c r="BM461" s="144" t="s">
        <v>429</v>
      </c>
    </row>
    <row r="462" spans="2:65" s="1" customFormat="1" ht="10">
      <c r="B462" s="31"/>
      <c r="D462" s="146" t="s">
        <v>148</v>
      </c>
      <c r="F462" s="147" t="s">
        <v>289</v>
      </c>
      <c r="I462" s="148"/>
      <c r="L462" s="31"/>
      <c r="M462" s="149"/>
      <c r="T462" s="55"/>
      <c r="AT462" s="16" t="s">
        <v>148</v>
      </c>
      <c r="AU462" s="16" t="s">
        <v>82</v>
      </c>
    </row>
    <row r="463" spans="2:65" s="12" customFormat="1" ht="10">
      <c r="B463" s="150"/>
      <c r="D463" s="146" t="s">
        <v>150</v>
      </c>
      <c r="E463" s="151" t="s">
        <v>1</v>
      </c>
      <c r="F463" s="152" t="s">
        <v>352</v>
      </c>
      <c r="H463" s="151" t="s">
        <v>1</v>
      </c>
      <c r="I463" s="153"/>
      <c r="L463" s="150"/>
      <c r="M463" s="154"/>
      <c r="T463" s="155"/>
      <c r="AT463" s="151" t="s">
        <v>150</v>
      </c>
      <c r="AU463" s="151" t="s">
        <v>82</v>
      </c>
      <c r="AV463" s="12" t="s">
        <v>14</v>
      </c>
      <c r="AW463" s="12" t="s">
        <v>30</v>
      </c>
      <c r="AX463" s="12" t="s">
        <v>73</v>
      </c>
      <c r="AY463" s="151" t="s">
        <v>140</v>
      </c>
    </row>
    <row r="464" spans="2:65" s="13" customFormat="1" ht="10">
      <c r="B464" s="156"/>
      <c r="D464" s="146" t="s">
        <v>150</v>
      </c>
      <c r="E464" s="157" t="s">
        <v>1</v>
      </c>
      <c r="F464" s="158" t="s">
        <v>353</v>
      </c>
      <c r="H464" s="159">
        <v>75.63</v>
      </c>
      <c r="I464" s="160"/>
      <c r="L464" s="156"/>
      <c r="M464" s="161"/>
      <c r="T464" s="162"/>
      <c r="AT464" s="157" t="s">
        <v>150</v>
      </c>
      <c r="AU464" s="157" t="s">
        <v>82</v>
      </c>
      <c r="AV464" s="13" t="s">
        <v>82</v>
      </c>
      <c r="AW464" s="13" t="s">
        <v>30</v>
      </c>
      <c r="AX464" s="13" t="s">
        <v>73</v>
      </c>
      <c r="AY464" s="157" t="s">
        <v>140</v>
      </c>
    </row>
    <row r="465" spans="2:65" s="12" customFormat="1" ht="10">
      <c r="B465" s="150"/>
      <c r="D465" s="146" t="s">
        <v>150</v>
      </c>
      <c r="E465" s="151" t="s">
        <v>1</v>
      </c>
      <c r="F465" s="152" t="s">
        <v>354</v>
      </c>
      <c r="H465" s="151" t="s">
        <v>1</v>
      </c>
      <c r="I465" s="153"/>
      <c r="L465" s="150"/>
      <c r="M465" s="154"/>
      <c r="T465" s="155"/>
      <c r="AT465" s="151" t="s">
        <v>150</v>
      </c>
      <c r="AU465" s="151" t="s">
        <v>82</v>
      </c>
      <c r="AV465" s="12" t="s">
        <v>14</v>
      </c>
      <c r="AW465" s="12" t="s">
        <v>30</v>
      </c>
      <c r="AX465" s="12" t="s">
        <v>73</v>
      </c>
      <c r="AY465" s="151" t="s">
        <v>140</v>
      </c>
    </row>
    <row r="466" spans="2:65" s="13" customFormat="1" ht="10">
      <c r="B466" s="156"/>
      <c r="D466" s="146" t="s">
        <v>150</v>
      </c>
      <c r="E466" s="157" t="s">
        <v>1</v>
      </c>
      <c r="F466" s="158" t="s">
        <v>355</v>
      </c>
      <c r="H466" s="159">
        <v>48.82</v>
      </c>
      <c r="I466" s="160"/>
      <c r="L466" s="156"/>
      <c r="M466" s="161"/>
      <c r="T466" s="162"/>
      <c r="AT466" s="157" t="s">
        <v>150</v>
      </c>
      <c r="AU466" s="157" t="s">
        <v>82</v>
      </c>
      <c r="AV466" s="13" t="s">
        <v>82</v>
      </c>
      <c r="AW466" s="13" t="s">
        <v>30</v>
      </c>
      <c r="AX466" s="13" t="s">
        <v>73</v>
      </c>
      <c r="AY466" s="157" t="s">
        <v>140</v>
      </c>
    </row>
    <row r="467" spans="2:65" s="14" customFormat="1" ht="10">
      <c r="B467" s="163"/>
      <c r="D467" s="146" t="s">
        <v>150</v>
      </c>
      <c r="E467" s="164" t="s">
        <v>1</v>
      </c>
      <c r="F467" s="165" t="s">
        <v>154</v>
      </c>
      <c r="H467" s="166">
        <v>124.45</v>
      </c>
      <c r="I467" s="167"/>
      <c r="L467" s="163"/>
      <c r="M467" s="168"/>
      <c r="T467" s="169"/>
      <c r="AT467" s="164" t="s">
        <v>150</v>
      </c>
      <c r="AU467" s="164" t="s">
        <v>82</v>
      </c>
      <c r="AV467" s="14" t="s">
        <v>147</v>
      </c>
      <c r="AW467" s="14" t="s">
        <v>30</v>
      </c>
      <c r="AX467" s="14" t="s">
        <v>14</v>
      </c>
      <c r="AY467" s="164" t="s">
        <v>140</v>
      </c>
    </row>
    <row r="468" spans="2:65" s="1" customFormat="1" ht="24.15" customHeight="1">
      <c r="B468" s="31"/>
      <c r="C468" s="170" t="s">
        <v>340</v>
      </c>
      <c r="D468" s="170" t="s">
        <v>258</v>
      </c>
      <c r="E468" s="171" t="s">
        <v>291</v>
      </c>
      <c r="F468" s="172" t="s">
        <v>292</v>
      </c>
      <c r="G468" s="173" t="s">
        <v>146</v>
      </c>
      <c r="H468" s="174">
        <v>136.89500000000001</v>
      </c>
      <c r="I468" s="175"/>
      <c r="J468" s="176">
        <f>ROUND(I468*H468,2)</f>
        <v>0</v>
      </c>
      <c r="K468" s="177"/>
      <c r="L468" s="178"/>
      <c r="M468" s="179" t="s">
        <v>1</v>
      </c>
      <c r="N468" s="180" t="s">
        <v>38</v>
      </c>
      <c r="P468" s="142">
        <f>O468*H468</f>
        <v>0</v>
      </c>
      <c r="Q468" s="142">
        <v>0</v>
      </c>
      <c r="R468" s="142">
        <f>Q468*H468</f>
        <v>0</v>
      </c>
      <c r="S468" s="142">
        <v>0</v>
      </c>
      <c r="T468" s="143">
        <f>S468*H468</f>
        <v>0</v>
      </c>
      <c r="AR468" s="144" t="s">
        <v>171</v>
      </c>
      <c r="AT468" s="144" t="s">
        <v>258</v>
      </c>
      <c r="AU468" s="144" t="s">
        <v>82</v>
      </c>
      <c r="AY468" s="16" t="s">
        <v>140</v>
      </c>
      <c r="BE468" s="145">
        <f>IF(N468="základní",J468,0)</f>
        <v>0</v>
      </c>
      <c r="BF468" s="145">
        <f>IF(N468="snížená",J468,0)</f>
        <v>0</v>
      </c>
      <c r="BG468" s="145">
        <f>IF(N468="zákl. přenesená",J468,0)</f>
        <v>0</v>
      </c>
      <c r="BH468" s="145">
        <f>IF(N468="sníž. přenesená",J468,0)</f>
        <v>0</v>
      </c>
      <c r="BI468" s="145">
        <f>IF(N468="nulová",J468,0)</f>
        <v>0</v>
      </c>
      <c r="BJ468" s="16" t="s">
        <v>14</v>
      </c>
      <c r="BK468" s="145">
        <f>ROUND(I468*H468,2)</f>
        <v>0</v>
      </c>
      <c r="BL468" s="16" t="s">
        <v>147</v>
      </c>
      <c r="BM468" s="144" t="s">
        <v>430</v>
      </c>
    </row>
    <row r="469" spans="2:65" s="1" customFormat="1" ht="18">
      <c r="B469" s="31"/>
      <c r="D469" s="146" t="s">
        <v>148</v>
      </c>
      <c r="F469" s="147" t="s">
        <v>292</v>
      </c>
      <c r="I469" s="148"/>
      <c r="L469" s="31"/>
      <c r="M469" s="149"/>
      <c r="T469" s="55"/>
      <c r="AT469" s="16" t="s">
        <v>148</v>
      </c>
      <c r="AU469" s="16" t="s">
        <v>82</v>
      </c>
    </row>
    <row r="470" spans="2:65" s="13" customFormat="1" ht="10">
      <c r="B470" s="156"/>
      <c r="D470" s="146" t="s">
        <v>150</v>
      </c>
      <c r="E470" s="157" t="s">
        <v>1</v>
      </c>
      <c r="F470" s="158" t="s">
        <v>431</v>
      </c>
      <c r="H470" s="159">
        <v>136.89500000000001</v>
      </c>
      <c r="I470" s="160"/>
      <c r="L470" s="156"/>
      <c r="M470" s="161"/>
      <c r="T470" s="162"/>
      <c r="AT470" s="157" t="s">
        <v>150</v>
      </c>
      <c r="AU470" s="157" t="s">
        <v>82</v>
      </c>
      <c r="AV470" s="13" t="s">
        <v>82</v>
      </c>
      <c r="AW470" s="13" t="s">
        <v>30</v>
      </c>
      <c r="AX470" s="13" t="s">
        <v>73</v>
      </c>
      <c r="AY470" s="157" t="s">
        <v>140</v>
      </c>
    </row>
    <row r="471" spans="2:65" s="14" customFormat="1" ht="10">
      <c r="B471" s="163"/>
      <c r="D471" s="146" t="s">
        <v>150</v>
      </c>
      <c r="E471" s="164" t="s">
        <v>1</v>
      </c>
      <c r="F471" s="165" t="s">
        <v>154</v>
      </c>
      <c r="H471" s="166">
        <v>136.89500000000001</v>
      </c>
      <c r="I471" s="167"/>
      <c r="L471" s="163"/>
      <c r="M471" s="168"/>
      <c r="T471" s="169"/>
      <c r="AT471" s="164" t="s">
        <v>150</v>
      </c>
      <c r="AU471" s="164" t="s">
        <v>82</v>
      </c>
      <c r="AV471" s="14" t="s">
        <v>147</v>
      </c>
      <c r="AW471" s="14" t="s">
        <v>30</v>
      </c>
      <c r="AX471" s="14" t="s">
        <v>14</v>
      </c>
      <c r="AY471" s="164" t="s">
        <v>140</v>
      </c>
    </row>
    <row r="472" spans="2:65" s="1" customFormat="1" ht="16.5" customHeight="1">
      <c r="B472" s="31"/>
      <c r="C472" s="132" t="s">
        <v>432</v>
      </c>
      <c r="D472" s="132" t="s">
        <v>143</v>
      </c>
      <c r="E472" s="133" t="s">
        <v>295</v>
      </c>
      <c r="F472" s="134" t="s">
        <v>296</v>
      </c>
      <c r="G472" s="135" t="s">
        <v>146</v>
      </c>
      <c r="H472" s="136">
        <v>323.94200000000001</v>
      </c>
      <c r="I472" s="137"/>
      <c r="J472" s="138">
        <f>ROUND(I472*H472,2)</f>
        <v>0</v>
      </c>
      <c r="K472" s="139"/>
      <c r="L472" s="31"/>
      <c r="M472" s="140" t="s">
        <v>1</v>
      </c>
      <c r="N472" s="141" t="s">
        <v>38</v>
      </c>
      <c r="P472" s="142">
        <f>O472*H472</f>
        <v>0</v>
      </c>
      <c r="Q472" s="142">
        <v>0</v>
      </c>
      <c r="R472" s="142">
        <f>Q472*H472</f>
        <v>0</v>
      </c>
      <c r="S472" s="142">
        <v>0</v>
      </c>
      <c r="T472" s="143">
        <f>S472*H472</f>
        <v>0</v>
      </c>
      <c r="AR472" s="144" t="s">
        <v>147</v>
      </c>
      <c r="AT472" s="144" t="s">
        <v>143</v>
      </c>
      <c r="AU472" s="144" t="s">
        <v>82</v>
      </c>
      <c r="AY472" s="16" t="s">
        <v>140</v>
      </c>
      <c r="BE472" s="145">
        <f>IF(N472="základní",J472,0)</f>
        <v>0</v>
      </c>
      <c r="BF472" s="145">
        <f>IF(N472="snížená",J472,0)</f>
        <v>0</v>
      </c>
      <c r="BG472" s="145">
        <f>IF(N472="zákl. přenesená",J472,0)</f>
        <v>0</v>
      </c>
      <c r="BH472" s="145">
        <f>IF(N472="sníž. přenesená",J472,0)</f>
        <v>0</v>
      </c>
      <c r="BI472" s="145">
        <f>IF(N472="nulová",J472,0)</f>
        <v>0</v>
      </c>
      <c r="BJ472" s="16" t="s">
        <v>14</v>
      </c>
      <c r="BK472" s="145">
        <f>ROUND(I472*H472,2)</f>
        <v>0</v>
      </c>
      <c r="BL472" s="16" t="s">
        <v>147</v>
      </c>
      <c r="BM472" s="144" t="s">
        <v>433</v>
      </c>
    </row>
    <row r="473" spans="2:65" s="1" customFormat="1" ht="10">
      <c r="B473" s="31"/>
      <c r="D473" s="146" t="s">
        <v>148</v>
      </c>
      <c r="F473" s="147" t="s">
        <v>298</v>
      </c>
      <c r="I473" s="148"/>
      <c r="L473" s="31"/>
      <c r="M473" s="149"/>
      <c r="T473" s="55"/>
      <c r="AT473" s="16" t="s">
        <v>148</v>
      </c>
      <c r="AU473" s="16" t="s">
        <v>82</v>
      </c>
    </row>
    <row r="474" spans="2:65" s="1" customFormat="1" ht="24.15" customHeight="1">
      <c r="B474" s="31"/>
      <c r="C474" s="132" t="s">
        <v>342</v>
      </c>
      <c r="D474" s="132" t="s">
        <v>143</v>
      </c>
      <c r="E474" s="133" t="s">
        <v>303</v>
      </c>
      <c r="F474" s="134" t="s">
        <v>304</v>
      </c>
      <c r="G474" s="135" t="s">
        <v>146</v>
      </c>
      <c r="H474" s="136">
        <v>323.94200000000001</v>
      </c>
      <c r="I474" s="137"/>
      <c r="J474" s="138">
        <f>ROUND(I474*H474,2)</f>
        <v>0</v>
      </c>
      <c r="K474" s="139"/>
      <c r="L474" s="31"/>
      <c r="M474" s="140" t="s">
        <v>1</v>
      </c>
      <c r="N474" s="141" t="s">
        <v>38</v>
      </c>
      <c r="P474" s="142">
        <f>O474*H474</f>
        <v>0</v>
      </c>
      <c r="Q474" s="142">
        <v>0</v>
      </c>
      <c r="R474" s="142">
        <f>Q474*H474</f>
        <v>0</v>
      </c>
      <c r="S474" s="142">
        <v>0</v>
      </c>
      <c r="T474" s="143">
        <f>S474*H474</f>
        <v>0</v>
      </c>
      <c r="AR474" s="144" t="s">
        <v>147</v>
      </c>
      <c r="AT474" s="144" t="s">
        <v>143</v>
      </c>
      <c r="AU474" s="144" t="s">
        <v>82</v>
      </c>
      <c r="AY474" s="16" t="s">
        <v>140</v>
      </c>
      <c r="BE474" s="145">
        <f>IF(N474="základní",J474,0)</f>
        <v>0</v>
      </c>
      <c r="BF474" s="145">
        <f>IF(N474="snížená",J474,0)</f>
        <v>0</v>
      </c>
      <c r="BG474" s="145">
        <f>IF(N474="zákl. přenesená",J474,0)</f>
        <v>0</v>
      </c>
      <c r="BH474" s="145">
        <f>IF(N474="sníž. přenesená",J474,0)</f>
        <v>0</v>
      </c>
      <c r="BI474" s="145">
        <f>IF(N474="nulová",J474,0)</f>
        <v>0</v>
      </c>
      <c r="BJ474" s="16" t="s">
        <v>14</v>
      </c>
      <c r="BK474" s="145">
        <f>ROUND(I474*H474,2)</f>
        <v>0</v>
      </c>
      <c r="BL474" s="16" t="s">
        <v>147</v>
      </c>
      <c r="BM474" s="144" t="s">
        <v>434</v>
      </c>
    </row>
    <row r="475" spans="2:65" s="1" customFormat="1" ht="10">
      <c r="B475" s="31"/>
      <c r="D475" s="146" t="s">
        <v>148</v>
      </c>
      <c r="F475" s="147" t="s">
        <v>304</v>
      </c>
      <c r="I475" s="148"/>
      <c r="L475" s="31"/>
      <c r="M475" s="149"/>
      <c r="T475" s="55"/>
      <c r="AT475" s="16" t="s">
        <v>148</v>
      </c>
      <c r="AU475" s="16" t="s">
        <v>82</v>
      </c>
    </row>
    <row r="476" spans="2:65" s="1" customFormat="1" ht="33" customHeight="1">
      <c r="B476" s="31"/>
      <c r="C476" s="132" t="s">
        <v>435</v>
      </c>
      <c r="D476" s="132" t="s">
        <v>143</v>
      </c>
      <c r="E476" s="133" t="s">
        <v>307</v>
      </c>
      <c r="F476" s="134" t="s">
        <v>308</v>
      </c>
      <c r="G476" s="135" t="s">
        <v>309</v>
      </c>
      <c r="H476" s="136">
        <v>32</v>
      </c>
      <c r="I476" s="137"/>
      <c r="J476" s="138">
        <f>ROUND(I476*H476,2)</f>
        <v>0</v>
      </c>
      <c r="K476" s="139"/>
      <c r="L476" s="31"/>
      <c r="M476" s="140" t="s">
        <v>1</v>
      </c>
      <c r="N476" s="141" t="s">
        <v>38</v>
      </c>
      <c r="P476" s="142">
        <f>O476*H476</f>
        <v>0</v>
      </c>
      <c r="Q476" s="142">
        <v>0</v>
      </c>
      <c r="R476" s="142">
        <f>Q476*H476</f>
        <v>0</v>
      </c>
      <c r="S476" s="142">
        <v>0</v>
      </c>
      <c r="T476" s="143">
        <f>S476*H476</f>
        <v>0</v>
      </c>
      <c r="AR476" s="144" t="s">
        <v>147</v>
      </c>
      <c r="AT476" s="144" t="s">
        <v>143</v>
      </c>
      <c r="AU476" s="144" t="s">
        <v>82</v>
      </c>
      <c r="AY476" s="16" t="s">
        <v>140</v>
      </c>
      <c r="BE476" s="145">
        <f>IF(N476="základní",J476,0)</f>
        <v>0</v>
      </c>
      <c r="BF476" s="145">
        <f>IF(N476="snížená",J476,0)</f>
        <v>0</v>
      </c>
      <c r="BG476" s="145">
        <f>IF(N476="zákl. přenesená",J476,0)</f>
        <v>0</v>
      </c>
      <c r="BH476" s="145">
        <f>IF(N476="sníž. přenesená",J476,0)</f>
        <v>0</v>
      </c>
      <c r="BI476" s="145">
        <f>IF(N476="nulová",J476,0)</f>
        <v>0</v>
      </c>
      <c r="BJ476" s="16" t="s">
        <v>14</v>
      </c>
      <c r="BK476" s="145">
        <f>ROUND(I476*H476,2)</f>
        <v>0</v>
      </c>
      <c r="BL476" s="16" t="s">
        <v>147</v>
      </c>
      <c r="BM476" s="144" t="s">
        <v>436</v>
      </c>
    </row>
    <row r="477" spans="2:65" s="1" customFormat="1" ht="18">
      <c r="B477" s="31"/>
      <c r="D477" s="146" t="s">
        <v>148</v>
      </c>
      <c r="F477" s="147" t="s">
        <v>311</v>
      </c>
      <c r="I477" s="148"/>
      <c r="L477" s="31"/>
      <c r="M477" s="149"/>
      <c r="T477" s="55"/>
      <c r="AT477" s="16" t="s">
        <v>148</v>
      </c>
      <c r="AU477" s="16" t="s">
        <v>82</v>
      </c>
    </row>
    <row r="478" spans="2:65" s="12" customFormat="1" ht="10">
      <c r="B478" s="150"/>
      <c r="D478" s="146" t="s">
        <v>150</v>
      </c>
      <c r="E478" s="151" t="s">
        <v>1</v>
      </c>
      <c r="F478" s="152" t="s">
        <v>312</v>
      </c>
      <c r="H478" s="151" t="s">
        <v>1</v>
      </c>
      <c r="I478" s="153"/>
      <c r="L478" s="150"/>
      <c r="M478" s="154"/>
      <c r="T478" s="155"/>
      <c r="AT478" s="151" t="s">
        <v>150</v>
      </c>
      <c r="AU478" s="151" t="s">
        <v>82</v>
      </c>
      <c r="AV478" s="12" t="s">
        <v>14</v>
      </c>
      <c r="AW478" s="12" t="s">
        <v>30</v>
      </c>
      <c r="AX478" s="12" t="s">
        <v>73</v>
      </c>
      <c r="AY478" s="151" t="s">
        <v>140</v>
      </c>
    </row>
    <row r="479" spans="2:65" s="13" customFormat="1" ht="10">
      <c r="B479" s="156"/>
      <c r="D479" s="146" t="s">
        <v>150</v>
      </c>
      <c r="E479" s="157" t="s">
        <v>1</v>
      </c>
      <c r="F479" s="158" t="s">
        <v>237</v>
      </c>
      <c r="H479" s="159">
        <v>32</v>
      </c>
      <c r="I479" s="160"/>
      <c r="L479" s="156"/>
      <c r="M479" s="161"/>
      <c r="T479" s="162"/>
      <c r="AT479" s="157" t="s">
        <v>150</v>
      </c>
      <c r="AU479" s="157" t="s">
        <v>82</v>
      </c>
      <c r="AV479" s="13" t="s">
        <v>82</v>
      </c>
      <c r="AW479" s="13" t="s">
        <v>30</v>
      </c>
      <c r="AX479" s="13" t="s">
        <v>73</v>
      </c>
      <c r="AY479" s="157" t="s">
        <v>140</v>
      </c>
    </row>
    <row r="480" spans="2:65" s="14" customFormat="1" ht="10">
      <c r="B480" s="163"/>
      <c r="D480" s="146" t="s">
        <v>150</v>
      </c>
      <c r="E480" s="164" t="s">
        <v>1</v>
      </c>
      <c r="F480" s="165" t="s">
        <v>154</v>
      </c>
      <c r="H480" s="166">
        <v>32</v>
      </c>
      <c r="I480" s="167"/>
      <c r="L480" s="163"/>
      <c r="M480" s="168"/>
      <c r="T480" s="169"/>
      <c r="AT480" s="164" t="s">
        <v>150</v>
      </c>
      <c r="AU480" s="164" t="s">
        <v>82</v>
      </c>
      <c r="AV480" s="14" t="s">
        <v>147</v>
      </c>
      <c r="AW480" s="14" t="s">
        <v>30</v>
      </c>
      <c r="AX480" s="14" t="s">
        <v>14</v>
      </c>
      <c r="AY480" s="164" t="s">
        <v>140</v>
      </c>
    </row>
    <row r="481" spans="2:65" s="1" customFormat="1" ht="33" customHeight="1">
      <c r="B481" s="31"/>
      <c r="C481" s="132" t="s">
        <v>348</v>
      </c>
      <c r="D481" s="132" t="s">
        <v>143</v>
      </c>
      <c r="E481" s="133" t="s">
        <v>313</v>
      </c>
      <c r="F481" s="134" t="s">
        <v>314</v>
      </c>
      <c r="G481" s="135" t="s">
        <v>309</v>
      </c>
      <c r="H481" s="136">
        <v>20</v>
      </c>
      <c r="I481" s="137"/>
      <c r="J481" s="138">
        <f>ROUND(I481*H481,2)</f>
        <v>0</v>
      </c>
      <c r="K481" s="139"/>
      <c r="L481" s="31"/>
      <c r="M481" s="140" t="s">
        <v>1</v>
      </c>
      <c r="N481" s="141" t="s">
        <v>38</v>
      </c>
      <c r="P481" s="142">
        <f>O481*H481</f>
        <v>0</v>
      </c>
      <c r="Q481" s="142">
        <v>0</v>
      </c>
      <c r="R481" s="142">
        <f>Q481*H481</f>
        <v>0</v>
      </c>
      <c r="S481" s="142">
        <v>0</v>
      </c>
      <c r="T481" s="143">
        <f>S481*H481</f>
        <v>0</v>
      </c>
      <c r="AR481" s="144" t="s">
        <v>147</v>
      </c>
      <c r="AT481" s="144" t="s">
        <v>143</v>
      </c>
      <c r="AU481" s="144" t="s">
        <v>82</v>
      </c>
      <c r="AY481" s="16" t="s">
        <v>140</v>
      </c>
      <c r="BE481" s="145">
        <f>IF(N481="základní",J481,0)</f>
        <v>0</v>
      </c>
      <c r="BF481" s="145">
        <f>IF(N481="snížená",J481,0)</f>
        <v>0</v>
      </c>
      <c r="BG481" s="145">
        <f>IF(N481="zákl. přenesená",J481,0)</f>
        <v>0</v>
      </c>
      <c r="BH481" s="145">
        <f>IF(N481="sníž. přenesená",J481,0)</f>
        <v>0</v>
      </c>
      <c r="BI481" s="145">
        <f>IF(N481="nulová",J481,0)</f>
        <v>0</v>
      </c>
      <c r="BJ481" s="16" t="s">
        <v>14</v>
      </c>
      <c r="BK481" s="145">
        <f>ROUND(I481*H481,2)</f>
        <v>0</v>
      </c>
      <c r="BL481" s="16" t="s">
        <v>147</v>
      </c>
      <c r="BM481" s="144" t="s">
        <v>437</v>
      </c>
    </row>
    <row r="482" spans="2:65" s="1" customFormat="1" ht="18">
      <c r="B482" s="31"/>
      <c r="D482" s="146" t="s">
        <v>148</v>
      </c>
      <c r="F482" s="147" t="s">
        <v>316</v>
      </c>
      <c r="I482" s="148"/>
      <c r="L482" s="31"/>
      <c r="M482" s="149"/>
      <c r="T482" s="55"/>
      <c r="AT482" s="16" t="s">
        <v>148</v>
      </c>
      <c r="AU482" s="16" t="s">
        <v>82</v>
      </c>
    </row>
    <row r="483" spans="2:65" s="12" customFormat="1" ht="10">
      <c r="B483" s="150"/>
      <c r="D483" s="146" t="s">
        <v>150</v>
      </c>
      <c r="E483" s="151" t="s">
        <v>1</v>
      </c>
      <c r="F483" s="152" t="s">
        <v>312</v>
      </c>
      <c r="H483" s="151" t="s">
        <v>1</v>
      </c>
      <c r="I483" s="153"/>
      <c r="L483" s="150"/>
      <c r="M483" s="154"/>
      <c r="T483" s="155"/>
      <c r="AT483" s="151" t="s">
        <v>150</v>
      </c>
      <c r="AU483" s="151" t="s">
        <v>82</v>
      </c>
      <c r="AV483" s="12" t="s">
        <v>14</v>
      </c>
      <c r="AW483" s="12" t="s">
        <v>30</v>
      </c>
      <c r="AX483" s="12" t="s">
        <v>73</v>
      </c>
      <c r="AY483" s="151" t="s">
        <v>140</v>
      </c>
    </row>
    <row r="484" spans="2:65" s="13" customFormat="1" ht="10">
      <c r="B484" s="156"/>
      <c r="D484" s="146" t="s">
        <v>150</v>
      </c>
      <c r="E484" s="157" t="s">
        <v>1</v>
      </c>
      <c r="F484" s="158" t="s">
        <v>203</v>
      </c>
      <c r="H484" s="159">
        <v>20</v>
      </c>
      <c r="I484" s="160"/>
      <c r="L484" s="156"/>
      <c r="M484" s="161"/>
      <c r="T484" s="162"/>
      <c r="AT484" s="157" t="s">
        <v>150</v>
      </c>
      <c r="AU484" s="157" t="s">
        <v>82</v>
      </c>
      <c r="AV484" s="13" t="s">
        <v>82</v>
      </c>
      <c r="AW484" s="13" t="s">
        <v>30</v>
      </c>
      <c r="AX484" s="13" t="s">
        <v>73</v>
      </c>
      <c r="AY484" s="157" t="s">
        <v>140</v>
      </c>
    </row>
    <row r="485" spans="2:65" s="14" customFormat="1" ht="10">
      <c r="B485" s="163"/>
      <c r="D485" s="146" t="s">
        <v>150</v>
      </c>
      <c r="E485" s="164" t="s">
        <v>1</v>
      </c>
      <c r="F485" s="165" t="s">
        <v>154</v>
      </c>
      <c r="H485" s="166">
        <v>20</v>
      </c>
      <c r="I485" s="167"/>
      <c r="L485" s="163"/>
      <c r="M485" s="168"/>
      <c r="T485" s="169"/>
      <c r="AT485" s="164" t="s">
        <v>150</v>
      </c>
      <c r="AU485" s="164" t="s">
        <v>82</v>
      </c>
      <c r="AV485" s="14" t="s">
        <v>147</v>
      </c>
      <c r="AW485" s="14" t="s">
        <v>30</v>
      </c>
      <c r="AX485" s="14" t="s">
        <v>14</v>
      </c>
      <c r="AY485" s="164" t="s">
        <v>140</v>
      </c>
    </row>
    <row r="486" spans="2:65" s="1" customFormat="1" ht="24.15" customHeight="1">
      <c r="B486" s="31"/>
      <c r="C486" s="132" t="s">
        <v>438</v>
      </c>
      <c r="D486" s="132" t="s">
        <v>143</v>
      </c>
      <c r="E486" s="133" t="s">
        <v>318</v>
      </c>
      <c r="F486" s="134" t="s">
        <v>319</v>
      </c>
      <c r="G486" s="135" t="s">
        <v>146</v>
      </c>
      <c r="H486" s="136">
        <v>339.94200000000001</v>
      </c>
      <c r="I486" s="137"/>
      <c r="J486" s="138">
        <f>ROUND(I486*H486,2)</f>
        <v>0</v>
      </c>
      <c r="K486" s="139"/>
      <c r="L486" s="31"/>
      <c r="M486" s="140" t="s">
        <v>1</v>
      </c>
      <c r="N486" s="141" t="s">
        <v>38</v>
      </c>
      <c r="P486" s="142">
        <f>O486*H486</f>
        <v>0</v>
      </c>
      <c r="Q486" s="142">
        <v>0</v>
      </c>
      <c r="R486" s="142">
        <f>Q486*H486</f>
        <v>0</v>
      </c>
      <c r="S486" s="142">
        <v>0</v>
      </c>
      <c r="T486" s="143">
        <f>S486*H486</f>
        <v>0</v>
      </c>
      <c r="AR486" s="144" t="s">
        <v>147</v>
      </c>
      <c r="AT486" s="144" t="s">
        <v>143</v>
      </c>
      <c r="AU486" s="144" t="s">
        <v>82</v>
      </c>
      <c r="AY486" s="16" t="s">
        <v>140</v>
      </c>
      <c r="BE486" s="145">
        <f>IF(N486="základní",J486,0)</f>
        <v>0</v>
      </c>
      <c r="BF486" s="145">
        <f>IF(N486="snížená",J486,0)</f>
        <v>0</v>
      </c>
      <c r="BG486" s="145">
        <f>IF(N486="zákl. přenesená",J486,0)</f>
        <v>0</v>
      </c>
      <c r="BH486" s="145">
        <f>IF(N486="sníž. přenesená",J486,0)</f>
        <v>0</v>
      </c>
      <c r="BI486" s="145">
        <f>IF(N486="nulová",J486,0)</f>
        <v>0</v>
      </c>
      <c r="BJ486" s="16" t="s">
        <v>14</v>
      </c>
      <c r="BK486" s="145">
        <f>ROUND(I486*H486,2)</f>
        <v>0</v>
      </c>
      <c r="BL486" s="16" t="s">
        <v>147</v>
      </c>
      <c r="BM486" s="144" t="s">
        <v>439</v>
      </c>
    </row>
    <row r="487" spans="2:65" s="1" customFormat="1" ht="18">
      <c r="B487" s="31"/>
      <c r="D487" s="146" t="s">
        <v>148</v>
      </c>
      <c r="F487" s="147" t="s">
        <v>319</v>
      </c>
      <c r="I487" s="148"/>
      <c r="L487" s="31"/>
      <c r="M487" s="149"/>
      <c r="T487" s="55"/>
      <c r="AT487" s="16" t="s">
        <v>148</v>
      </c>
      <c r="AU487" s="16" t="s">
        <v>82</v>
      </c>
    </row>
    <row r="488" spans="2:65" s="1" customFormat="1" ht="33" customHeight="1">
      <c r="B488" s="31"/>
      <c r="C488" s="132" t="s">
        <v>351</v>
      </c>
      <c r="D488" s="132" t="s">
        <v>143</v>
      </c>
      <c r="E488" s="133" t="s">
        <v>321</v>
      </c>
      <c r="F488" s="134" t="s">
        <v>322</v>
      </c>
      <c r="G488" s="135" t="s">
        <v>146</v>
      </c>
      <c r="H488" s="136">
        <v>339.94200000000001</v>
      </c>
      <c r="I488" s="137"/>
      <c r="J488" s="138">
        <f>ROUND(I488*H488,2)</f>
        <v>0</v>
      </c>
      <c r="K488" s="139"/>
      <c r="L488" s="31"/>
      <c r="M488" s="140" t="s">
        <v>1</v>
      </c>
      <c r="N488" s="141" t="s">
        <v>38</v>
      </c>
      <c r="P488" s="142">
        <f>O488*H488</f>
        <v>0</v>
      </c>
      <c r="Q488" s="142">
        <v>0</v>
      </c>
      <c r="R488" s="142">
        <f>Q488*H488</f>
        <v>0</v>
      </c>
      <c r="S488" s="142">
        <v>0</v>
      </c>
      <c r="T488" s="143">
        <f>S488*H488</f>
        <v>0</v>
      </c>
      <c r="AR488" s="144" t="s">
        <v>147</v>
      </c>
      <c r="AT488" s="144" t="s">
        <v>143</v>
      </c>
      <c r="AU488" s="144" t="s">
        <v>82</v>
      </c>
      <c r="AY488" s="16" t="s">
        <v>140</v>
      </c>
      <c r="BE488" s="145">
        <f>IF(N488="základní",J488,0)</f>
        <v>0</v>
      </c>
      <c r="BF488" s="145">
        <f>IF(N488="snížená",J488,0)</f>
        <v>0</v>
      </c>
      <c r="BG488" s="145">
        <f>IF(N488="zákl. přenesená",J488,0)</f>
        <v>0</v>
      </c>
      <c r="BH488" s="145">
        <f>IF(N488="sníž. přenesená",J488,0)</f>
        <v>0</v>
      </c>
      <c r="BI488" s="145">
        <f>IF(N488="nulová",J488,0)</f>
        <v>0</v>
      </c>
      <c r="BJ488" s="16" t="s">
        <v>14</v>
      </c>
      <c r="BK488" s="145">
        <f>ROUND(I488*H488,2)</f>
        <v>0</v>
      </c>
      <c r="BL488" s="16" t="s">
        <v>147</v>
      </c>
      <c r="BM488" s="144" t="s">
        <v>440</v>
      </c>
    </row>
    <row r="489" spans="2:65" s="1" customFormat="1" ht="18">
      <c r="B489" s="31"/>
      <c r="D489" s="146" t="s">
        <v>148</v>
      </c>
      <c r="F489" s="147" t="s">
        <v>322</v>
      </c>
      <c r="I489" s="148"/>
      <c r="L489" s="31"/>
      <c r="M489" s="149"/>
      <c r="T489" s="55"/>
      <c r="AT489" s="16" t="s">
        <v>148</v>
      </c>
      <c r="AU489" s="16" t="s">
        <v>82</v>
      </c>
    </row>
    <row r="490" spans="2:65" s="11" customFormat="1" ht="22.75" customHeight="1">
      <c r="B490" s="120"/>
      <c r="D490" s="121" t="s">
        <v>72</v>
      </c>
      <c r="E490" s="130" t="s">
        <v>324</v>
      </c>
      <c r="F490" s="130" t="s">
        <v>325</v>
      </c>
      <c r="I490" s="123"/>
      <c r="J490" s="131">
        <f>BK490</f>
        <v>0</v>
      </c>
      <c r="L490" s="120"/>
      <c r="M490" s="125"/>
      <c r="P490" s="126">
        <f>SUM(P491:P492)</f>
        <v>0</v>
      </c>
      <c r="R490" s="126">
        <f>SUM(R491:R492)</f>
        <v>0</v>
      </c>
      <c r="T490" s="127">
        <f>SUM(T491:T492)</f>
        <v>0</v>
      </c>
      <c r="AR490" s="121" t="s">
        <v>82</v>
      </c>
      <c r="AT490" s="128" t="s">
        <v>72</v>
      </c>
      <c r="AU490" s="128" t="s">
        <v>14</v>
      </c>
      <c r="AY490" s="121" t="s">
        <v>140</v>
      </c>
      <c r="BK490" s="129">
        <f>SUM(BK491:BK492)</f>
        <v>0</v>
      </c>
    </row>
    <row r="491" spans="2:65" s="1" customFormat="1" ht="16.5" customHeight="1">
      <c r="B491" s="31"/>
      <c r="C491" s="132" t="s">
        <v>441</v>
      </c>
      <c r="D491" s="132" t="s">
        <v>143</v>
      </c>
      <c r="E491" s="133" t="s">
        <v>442</v>
      </c>
      <c r="F491" s="134" t="s">
        <v>328</v>
      </c>
      <c r="G491" s="135" t="s">
        <v>309</v>
      </c>
      <c r="H491" s="136">
        <v>5</v>
      </c>
      <c r="I491" s="137"/>
      <c r="J491" s="138">
        <f>ROUND(I491*H491,2)</f>
        <v>0</v>
      </c>
      <c r="K491" s="139"/>
      <c r="L491" s="31"/>
      <c r="M491" s="140" t="s">
        <v>1</v>
      </c>
      <c r="N491" s="141" t="s">
        <v>38</v>
      </c>
      <c r="P491" s="142">
        <f>O491*H491</f>
        <v>0</v>
      </c>
      <c r="Q491" s="142">
        <v>0</v>
      </c>
      <c r="R491" s="142">
        <f>Q491*H491</f>
        <v>0</v>
      </c>
      <c r="S491" s="142">
        <v>0</v>
      </c>
      <c r="T491" s="143">
        <f>S491*H491</f>
        <v>0</v>
      </c>
      <c r="AR491" s="144" t="s">
        <v>194</v>
      </c>
      <c r="AT491" s="144" t="s">
        <v>143</v>
      </c>
      <c r="AU491" s="144" t="s">
        <v>82</v>
      </c>
      <c r="AY491" s="16" t="s">
        <v>140</v>
      </c>
      <c r="BE491" s="145">
        <f>IF(N491="základní",J491,0)</f>
        <v>0</v>
      </c>
      <c r="BF491" s="145">
        <f>IF(N491="snížená",J491,0)</f>
        <v>0</v>
      </c>
      <c r="BG491" s="145">
        <f>IF(N491="zákl. přenesená",J491,0)</f>
        <v>0</v>
      </c>
      <c r="BH491" s="145">
        <f>IF(N491="sníž. přenesená",J491,0)</f>
        <v>0</v>
      </c>
      <c r="BI491" s="145">
        <f>IF(N491="nulová",J491,0)</f>
        <v>0</v>
      </c>
      <c r="BJ491" s="16" t="s">
        <v>14</v>
      </c>
      <c r="BK491" s="145">
        <f>ROUND(I491*H491,2)</f>
        <v>0</v>
      </c>
      <c r="BL491" s="16" t="s">
        <v>194</v>
      </c>
      <c r="BM491" s="144" t="s">
        <v>443</v>
      </c>
    </row>
    <row r="492" spans="2:65" s="1" customFormat="1" ht="10">
      <c r="B492" s="31"/>
      <c r="D492" s="146" t="s">
        <v>148</v>
      </c>
      <c r="F492" s="147" t="s">
        <v>328</v>
      </c>
      <c r="I492" s="148"/>
      <c r="L492" s="31"/>
      <c r="M492" s="149"/>
      <c r="T492" s="55"/>
      <c r="AT492" s="16" t="s">
        <v>148</v>
      </c>
      <c r="AU492" s="16" t="s">
        <v>82</v>
      </c>
    </row>
    <row r="493" spans="2:65" s="11" customFormat="1" ht="25.9" customHeight="1">
      <c r="B493" s="120"/>
      <c r="D493" s="121" t="s">
        <v>72</v>
      </c>
      <c r="E493" s="122" t="s">
        <v>444</v>
      </c>
      <c r="F493" s="122" t="s">
        <v>445</v>
      </c>
      <c r="I493" s="123"/>
      <c r="J493" s="124">
        <f>BK493</f>
        <v>0</v>
      </c>
      <c r="L493" s="120"/>
      <c r="M493" s="125"/>
      <c r="P493" s="126">
        <f>P494+P507+P510+P513+P516+P531+P534+P545+P584+P633</f>
        <v>0</v>
      </c>
      <c r="R493" s="126">
        <f>R494+R507+R510+R513+R516+R531+R534+R545+R584+R633</f>
        <v>0</v>
      </c>
      <c r="T493" s="127">
        <f>T494+T507+T510+T513+T516+T531+T534+T545+T584+T633</f>
        <v>0</v>
      </c>
      <c r="AR493" s="121" t="s">
        <v>14</v>
      </c>
      <c r="AT493" s="128" t="s">
        <v>72</v>
      </c>
      <c r="AU493" s="128" t="s">
        <v>73</v>
      </c>
      <c r="AY493" s="121" t="s">
        <v>140</v>
      </c>
      <c r="BK493" s="129">
        <f>BK494+BK507+BK510+BK513+BK516+BK531+BK534+BK545+BK584+BK633</f>
        <v>0</v>
      </c>
    </row>
    <row r="494" spans="2:65" s="11" customFormat="1" ht="22.75" customHeight="1">
      <c r="B494" s="120"/>
      <c r="D494" s="121" t="s">
        <v>72</v>
      </c>
      <c r="E494" s="130" t="s">
        <v>141</v>
      </c>
      <c r="F494" s="130" t="s">
        <v>142</v>
      </c>
      <c r="I494" s="123"/>
      <c r="J494" s="131">
        <f>BK494</f>
        <v>0</v>
      </c>
      <c r="L494" s="120"/>
      <c r="M494" s="125"/>
      <c r="P494" s="126">
        <f>SUM(P495:P506)</f>
        <v>0</v>
      </c>
      <c r="R494" s="126">
        <f>SUM(R495:R506)</f>
        <v>0</v>
      </c>
      <c r="T494" s="127">
        <f>SUM(T495:T506)</f>
        <v>0</v>
      </c>
      <c r="AR494" s="121" t="s">
        <v>14</v>
      </c>
      <c r="AT494" s="128" t="s">
        <v>72</v>
      </c>
      <c r="AU494" s="128" t="s">
        <v>14</v>
      </c>
      <c r="AY494" s="121" t="s">
        <v>140</v>
      </c>
      <c r="BK494" s="129">
        <f>SUM(BK495:BK506)</f>
        <v>0</v>
      </c>
    </row>
    <row r="495" spans="2:65" s="1" customFormat="1" ht="24.15" customHeight="1">
      <c r="B495" s="31"/>
      <c r="C495" s="132" t="s">
        <v>357</v>
      </c>
      <c r="D495" s="132" t="s">
        <v>143</v>
      </c>
      <c r="E495" s="133" t="s">
        <v>144</v>
      </c>
      <c r="F495" s="134" t="s">
        <v>145</v>
      </c>
      <c r="G495" s="135" t="s">
        <v>146</v>
      </c>
      <c r="H495" s="136">
        <v>6.4889999999999999</v>
      </c>
      <c r="I495" s="137"/>
      <c r="J495" s="138">
        <f>ROUND(I495*H495,2)</f>
        <v>0</v>
      </c>
      <c r="K495" s="139"/>
      <c r="L495" s="31"/>
      <c r="M495" s="140" t="s">
        <v>1</v>
      </c>
      <c r="N495" s="141" t="s">
        <v>38</v>
      </c>
      <c r="P495" s="142">
        <f>O495*H495</f>
        <v>0</v>
      </c>
      <c r="Q495" s="142">
        <v>0</v>
      </c>
      <c r="R495" s="142">
        <f>Q495*H495</f>
        <v>0</v>
      </c>
      <c r="S495" s="142">
        <v>0</v>
      </c>
      <c r="T495" s="143">
        <f>S495*H495</f>
        <v>0</v>
      </c>
      <c r="AR495" s="144" t="s">
        <v>147</v>
      </c>
      <c r="AT495" s="144" t="s">
        <v>143</v>
      </c>
      <c r="AU495" s="144" t="s">
        <v>82</v>
      </c>
      <c r="AY495" s="16" t="s">
        <v>140</v>
      </c>
      <c r="BE495" s="145">
        <f>IF(N495="základní",J495,0)</f>
        <v>0</v>
      </c>
      <c r="BF495" s="145">
        <f>IF(N495="snížená",J495,0)</f>
        <v>0</v>
      </c>
      <c r="BG495" s="145">
        <f>IF(N495="zákl. přenesená",J495,0)</f>
        <v>0</v>
      </c>
      <c r="BH495" s="145">
        <f>IF(N495="sníž. přenesená",J495,0)</f>
        <v>0</v>
      </c>
      <c r="BI495" s="145">
        <f>IF(N495="nulová",J495,0)</f>
        <v>0</v>
      </c>
      <c r="BJ495" s="16" t="s">
        <v>14</v>
      </c>
      <c r="BK495" s="145">
        <f>ROUND(I495*H495,2)</f>
        <v>0</v>
      </c>
      <c r="BL495" s="16" t="s">
        <v>147</v>
      </c>
      <c r="BM495" s="144" t="s">
        <v>446</v>
      </c>
    </row>
    <row r="496" spans="2:65" s="1" customFormat="1" ht="18">
      <c r="B496" s="31"/>
      <c r="D496" s="146" t="s">
        <v>148</v>
      </c>
      <c r="F496" s="147" t="s">
        <v>149</v>
      </c>
      <c r="I496" s="148"/>
      <c r="L496" s="31"/>
      <c r="M496" s="149"/>
      <c r="T496" s="55"/>
      <c r="AT496" s="16" t="s">
        <v>148</v>
      </c>
      <c r="AU496" s="16" t="s">
        <v>82</v>
      </c>
    </row>
    <row r="497" spans="2:65" s="12" customFormat="1" ht="10">
      <c r="B497" s="150"/>
      <c r="D497" s="146" t="s">
        <v>150</v>
      </c>
      <c r="E497" s="151" t="s">
        <v>1</v>
      </c>
      <c r="F497" s="152" t="s">
        <v>151</v>
      </c>
      <c r="H497" s="151" t="s">
        <v>1</v>
      </c>
      <c r="I497" s="153"/>
      <c r="L497" s="150"/>
      <c r="M497" s="154"/>
      <c r="T497" s="155"/>
      <c r="AT497" s="151" t="s">
        <v>150</v>
      </c>
      <c r="AU497" s="151" t="s">
        <v>82</v>
      </c>
      <c r="AV497" s="12" t="s">
        <v>14</v>
      </c>
      <c r="AW497" s="12" t="s">
        <v>30</v>
      </c>
      <c r="AX497" s="12" t="s">
        <v>73</v>
      </c>
      <c r="AY497" s="151" t="s">
        <v>140</v>
      </c>
    </row>
    <row r="498" spans="2:65" s="12" customFormat="1" ht="10">
      <c r="B498" s="150"/>
      <c r="D498" s="146" t="s">
        <v>150</v>
      </c>
      <c r="E498" s="151" t="s">
        <v>1</v>
      </c>
      <c r="F498" s="152" t="s">
        <v>152</v>
      </c>
      <c r="H498" s="151" t="s">
        <v>1</v>
      </c>
      <c r="I498" s="153"/>
      <c r="L498" s="150"/>
      <c r="M498" s="154"/>
      <c r="T498" s="155"/>
      <c r="AT498" s="151" t="s">
        <v>150</v>
      </c>
      <c r="AU498" s="151" t="s">
        <v>82</v>
      </c>
      <c r="AV498" s="12" t="s">
        <v>14</v>
      </c>
      <c r="AW498" s="12" t="s">
        <v>30</v>
      </c>
      <c r="AX498" s="12" t="s">
        <v>73</v>
      </c>
      <c r="AY498" s="151" t="s">
        <v>140</v>
      </c>
    </row>
    <row r="499" spans="2:65" s="13" customFormat="1" ht="10">
      <c r="B499" s="156"/>
      <c r="D499" s="146" t="s">
        <v>150</v>
      </c>
      <c r="E499" s="157" t="s">
        <v>1</v>
      </c>
      <c r="F499" s="158" t="s">
        <v>447</v>
      </c>
      <c r="H499" s="159">
        <v>6.4889999999999999</v>
      </c>
      <c r="I499" s="160"/>
      <c r="L499" s="156"/>
      <c r="M499" s="161"/>
      <c r="T499" s="162"/>
      <c r="AT499" s="157" t="s">
        <v>150</v>
      </c>
      <c r="AU499" s="157" t="s">
        <v>82</v>
      </c>
      <c r="AV499" s="13" t="s">
        <v>82</v>
      </c>
      <c r="AW499" s="13" t="s">
        <v>30</v>
      </c>
      <c r="AX499" s="13" t="s">
        <v>73</v>
      </c>
      <c r="AY499" s="157" t="s">
        <v>140</v>
      </c>
    </row>
    <row r="500" spans="2:65" s="14" customFormat="1" ht="10">
      <c r="B500" s="163"/>
      <c r="D500" s="146" t="s">
        <v>150</v>
      </c>
      <c r="E500" s="164" t="s">
        <v>1</v>
      </c>
      <c r="F500" s="165" t="s">
        <v>154</v>
      </c>
      <c r="H500" s="166">
        <v>6.4889999999999999</v>
      </c>
      <c r="I500" s="167"/>
      <c r="L500" s="163"/>
      <c r="M500" s="168"/>
      <c r="T500" s="169"/>
      <c r="AT500" s="164" t="s">
        <v>150</v>
      </c>
      <c r="AU500" s="164" t="s">
        <v>82</v>
      </c>
      <c r="AV500" s="14" t="s">
        <v>147</v>
      </c>
      <c r="AW500" s="14" t="s">
        <v>30</v>
      </c>
      <c r="AX500" s="14" t="s">
        <v>14</v>
      </c>
      <c r="AY500" s="164" t="s">
        <v>140</v>
      </c>
    </row>
    <row r="501" spans="2:65" s="1" customFormat="1" ht="24.15" customHeight="1">
      <c r="B501" s="31"/>
      <c r="C501" s="132" t="s">
        <v>448</v>
      </c>
      <c r="D501" s="132" t="s">
        <v>143</v>
      </c>
      <c r="E501" s="133" t="s">
        <v>155</v>
      </c>
      <c r="F501" s="134" t="s">
        <v>156</v>
      </c>
      <c r="G501" s="135" t="s">
        <v>146</v>
      </c>
      <c r="H501" s="136">
        <v>3.7349999999999999</v>
      </c>
      <c r="I501" s="137"/>
      <c r="J501" s="138">
        <f>ROUND(I501*H501,2)</f>
        <v>0</v>
      </c>
      <c r="K501" s="139"/>
      <c r="L501" s="31"/>
      <c r="M501" s="140" t="s">
        <v>1</v>
      </c>
      <c r="N501" s="141" t="s">
        <v>38</v>
      </c>
      <c r="P501" s="142">
        <f>O501*H501</f>
        <v>0</v>
      </c>
      <c r="Q501" s="142">
        <v>0</v>
      </c>
      <c r="R501" s="142">
        <f>Q501*H501</f>
        <v>0</v>
      </c>
      <c r="S501" s="142">
        <v>0</v>
      </c>
      <c r="T501" s="143">
        <f>S501*H501</f>
        <v>0</v>
      </c>
      <c r="AR501" s="144" t="s">
        <v>147</v>
      </c>
      <c r="AT501" s="144" t="s">
        <v>143</v>
      </c>
      <c r="AU501" s="144" t="s">
        <v>82</v>
      </c>
      <c r="AY501" s="16" t="s">
        <v>140</v>
      </c>
      <c r="BE501" s="145">
        <f>IF(N501="základní",J501,0)</f>
        <v>0</v>
      </c>
      <c r="BF501" s="145">
        <f>IF(N501="snížená",J501,0)</f>
        <v>0</v>
      </c>
      <c r="BG501" s="145">
        <f>IF(N501="zákl. přenesená",J501,0)</f>
        <v>0</v>
      </c>
      <c r="BH501" s="145">
        <f>IF(N501="sníž. přenesená",J501,0)</f>
        <v>0</v>
      </c>
      <c r="BI501" s="145">
        <f>IF(N501="nulová",J501,0)</f>
        <v>0</v>
      </c>
      <c r="BJ501" s="16" t="s">
        <v>14</v>
      </c>
      <c r="BK501" s="145">
        <f>ROUND(I501*H501,2)</f>
        <v>0</v>
      </c>
      <c r="BL501" s="16" t="s">
        <v>147</v>
      </c>
      <c r="BM501" s="144" t="s">
        <v>449</v>
      </c>
    </row>
    <row r="502" spans="2:65" s="1" customFormat="1" ht="18">
      <c r="B502" s="31"/>
      <c r="D502" s="146" t="s">
        <v>148</v>
      </c>
      <c r="F502" s="147" t="s">
        <v>157</v>
      </c>
      <c r="I502" s="148"/>
      <c r="L502" s="31"/>
      <c r="M502" s="149"/>
      <c r="T502" s="55"/>
      <c r="AT502" s="16" t="s">
        <v>148</v>
      </c>
      <c r="AU502" s="16" t="s">
        <v>82</v>
      </c>
    </row>
    <row r="503" spans="2:65" s="12" customFormat="1" ht="10">
      <c r="B503" s="150"/>
      <c r="D503" s="146" t="s">
        <v>150</v>
      </c>
      <c r="E503" s="151" t="s">
        <v>1</v>
      </c>
      <c r="F503" s="152" t="s">
        <v>151</v>
      </c>
      <c r="H503" s="151" t="s">
        <v>1</v>
      </c>
      <c r="I503" s="153"/>
      <c r="L503" s="150"/>
      <c r="M503" s="154"/>
      <c r="T503" s="155"/>
      <c r="AT503" s="151" t="s">
        <v>150</v>
      </c>
      <c r="AU503" s="151" t="s">
        <v>82</v>
      </c>
      <c r="AV503" s="12" t="s">
        <v>14</v>
      </c>
      <c r="AW503" s="12" t="s">
        <v>30</v>
      </c>
      <c r="AX503" s="12" t="s">
        <v>73</v>
      </c>
      <c r="AY503" s="151" t="s">
        <v>140</v>
      </c>
    </row>
    <row r="504" spans="2:65" s="13" customFormat="1" ht="10">
      <c r="B504" s="156"/>
      <c r="D504" s="146" t="s">
        <v>150</v>
      </c>
      <c r="E504" s="157" t="s">
        <v>1</v>
      </c>
      <c r="F504" s="158" t="s">
        <v>158</v>
      </c>
      <c r="H504" s="159">
        <v>2.16</v>
      </c>
      <c r="I504" s="160"/>
      <c r="L504" s="156"/>
      <c r="M504" s="161"/>
      <c r="T504" s="162"/>
      <c r="AT504" s="157" t="s">
        <v>150</v>
      </c>
      <c r="AU504" s="157" t="s">
        <v>82</v>
      </c>
      <c r="AV504" s="13" t="s">
        <v>82</v>
      </c>
      <c r="AW504" s="13" t="s">
        <v>30</v>
      </c>
      <c r="AX504" s="13" t="s">
        <v>73</v>
      </c>
      <c r="AY504" s="157" t="s">
        <v>140</v>
      </c>
    </row>
    <row r="505" spans="2:65" s="13" customFormat="1" ht="10">
      <c r="B505" s="156"/>
      <c r="D505" s="146" t="s">
        <v>150</v>
      </c>
      <c r="E505" s="157" t="s">
        <v>1</v>
      </c>
      <c r="F505" s="158" t="s">
        <v>450</v>
      </c>
      <c r="H505" s="159">
        <v>1.575</v>
      </c>
      <c r="I505" s="160"/>
      <c r="L505" s="156"/>
      <c r="M505" s="161"/>
      <c r="T505" s="162"/>
      <c r="AT505" s="157" t="s">
        <v>150</v>
      </c>
      <c r="AU505" s="157" t="s">
        <v>82</v>
      </c>
      <c r="AV505" s="13" t="s">
        <v>82</v>
      </c>
      <c r="AW505" s="13" t="s">
        <v>30</v>
      </c>
      <c r="AX505" s="13" t="s">
        <v>73</v>
      </c>
      <c r="AY505" s="157" t="s">
        <v>140</v>
      </c>
    </row>
    <row r="506" spans="2:65" s="14" customFormat="1" ht="10">
      <c r="B506" s="163"/>
      <c r="D506" s="146" t="s">
        <v>150</v>
      </c>
      <c r="E506" s="164" t="s">
        <v>1</v>
      </c>
      <c r="F506" s="165" t="s">
        <v>154</v>
      </c>
      <c r="H506" s="166">
        <v>3.7349999999999999</v>
      </c>
      <c r="I506" s="167"/>
      <c r="L506" s="163"/>
      <c r="M506" s="168"/>
      <c r="T506" s="169"/>
      <c r="AT506" s="164" t="s">
        <v>150</v>
      </c>
      <c r="AU506" s="164" t="s">
        <v>82</v>
      </c>
      <c r="AV506" s="14" t="s">
        <v>147</v>
      </c>
      <c r="AW506" s="14" t="s">
        <v>30</v>
      </c>
      <c r="AX506" s="14" t="s">
        <v>14</v>
      </c>
      <c r="AY506" s="164" t="s">
        <v>140</v>
      </c>
    </row>
    <row r="507" spans="2:65" s="11" customFormat="1" ht="22.75" customHeight="1">
      <c r="B507" s="120"/>
      <c r="D507" s="121" t="s">
        <v>72</v>
      </c>
      <c r="E507" s="130" t="s">
        <v>160</v>
      </c>
      <c r="F507" s="130" t="s">
        <v>161</v>
      </c>
      <c r="I507" s="123"/>
      <c r="J507" s="131">
        <f>BK507</f>
        <v>0</v>
      </c>
      <c r="L507" s="120"/>
      <c r="M507" s="125"/>
      <c r="P507" s="126">
        <f>SUM(P508:P509)</f>
        <v>0</v>
      </c>
      <c r="R507" s="126">
        <f>SUM(R508:R509)</f>
        <v>0</v>
      </c>
      <c r="T507" s="127">
        <f>SUM(T508:T509)</f>
        <v>0</v>
      </c>
      <c r="AR507" s="121" t="s">
        <v>14</v>
      </c>
      <c r="AT507" s="128" t="s">
        <v>72</v>
      </c>
      <c r="AU507" s="128" t="s">
        <v>14</v>
      </c>
      <c r="AY507" s="121" t="s">
        <v>140</v>
      </c>
      <c r="BK507" s="129">
        <f>SUM(BK508:BK509)</f>
        <v>0</v>
      </c>
    </row>
    <row r="508" spans="2:65" s="1" customFormat="1" ht="33" customHeight="1">
      <c r="B508" s="31"/>
      <c r="C508" s="132" t="s">
        <v>362</v>
      </c>
      <c r="D508" s="132" t="s">
        <v>143</v>
      </c>
      <c r="E508" s="133" t="s">
        <v>163</v>
      </c>
      <c r="F508" s="134" t="s">
        <v>164</v>
      </c>
      <c r="G508" s="135" t="s">
        <v>146</v>
      </c>
      <c r="H508" s="136">
        <v>60.18</v>
      </c>
      <c r="I508" s="137"/>
      <c r="J508" s="138">
        <f>ROUND(I508*H508,2)</f>
        <v>0</v>
      </c>
      <c r="K508" s="139"/>
      <c r="L508" s="31"/>
      <c r="M508" s="140" t="s">
        <v>1</v>
      </c>
      <c r="N508" s="141" t="s">
        <v>38</v>
      </c>
      <c r="P508" s="142">
        <f>O508*H508</f>
        <v>0</v>
      </c>
      <c r="Q508" s="142">
        <v>0</v>
      </c>
      <c r="R508" s="142">
        <f>Q508*H508</f>
        <v>0</v>
      </c>
      <c r="S508" s="142">
        <v>0</v>
      </c>
      <c r="T508" s="143">
        <f>S508*H508</f>
        <v>0</v>
      </c>
      <c r="AR508" s="144" t="s">
        <v>147</v>
      </c>
      <c r="AT508" s="144" t="s">
        <v>143</v>
      </c>
      <c r="AU508" s="144" t="s">
        <v>82</v>
      </c>
      <c r="AY508" s="16" t="s">
        <v>140</v>
      </c>
      <c r="BE508" s="145">
        <f>IF(N508="základní",J508,0)</f>
        <v>0</v>
      </c>
      <c r="BF508" s="145">
        <f>IF(N508="snížená",J508,0)</f>
        <v>0</v>
      </c>
      <c r="BG508" s="145">
        <f>IF(N508="zákl. přenesená",J508,0)</f>
        <v>0</v>
      </c>
      <c r="BH508" s="145">
        <f>IF(N508="sníž. přenesená",J508,0)</f>
        <v>0</v>
      </c>
      <c r="BI508" s="145">
        <f>IF(N508="nulová",J508,0)</f>
        <v>0</v>
      </c>
      <c r="BJ508" s="16" t="s">
        <v>14</v>
      </c>
      <c r="BK508" s="145">
        <f>ROUND(I508*H508,2)</f>
        <v>0</v>
      </c>
      <c r="BL508" s="16" t="s">
        <v>147</v>
      </c>
      <c r="BM508" s="144" t="s">
        <v>451</v>
      </c>
    </row>
    <row r="509" spans="2:65" s="1" customFormat="1" ht="18">
      <c r="B509" s="31"/>
      <c r="D509" s="146" t="s">
        <v>148</v>
      </c>
      <c r="F509" s="147" t="s">
        <v>166</v>
      </c>
      <c r="I509" s="148"/>
      <c r="L509" s="31"/>
      <c r="M509" s="149"/>
      <c r="T509" s="55"/>
      <c r="AT509" s="16" t="s">
        <v>148</v>
      </c>
      <c r="AU509" s="16" t="s">
        <v>82</v>
      </c>
    </row>
    <row r="510" spans="2:65" s="11" customFormat="1" ht="22.75" customHeight="1">
      <c r="B510" s="120"/>
      <c r="D510" s="121" t="s">
        <v>72</v>
      </c>
      <c r="E510" s="130" t="s">
        <v>167</v>
      </c>
      <c r="F510" s="130" t="s">
        <v>168</v>
      </c>
      <c r="I510" s="123"/>
      <c r="J510" s="131">
        <f>BK510</f>
        <v>0</v>
      </c>
      <c r="L510" s="120"/>
      <c r="M510" s="125"/>
      <c r="P510" s="126">
        <f>SUM(P511:P512)</f>
        <v>0</v>
      </c>
      <c r="R510" s="126">
        <f>SUM(R511:R512)</f>
        <v>0</v>
      </c>
      <c r="T510" s="127">
        <f>SUM(T511:T512)</f>
        <v>0</v>
      </c>
      <c r="AR510" s="121" t="s">
        <v>14</v>
      </c>
      <c r="AT510" s="128" t="s">
        <v>72</v>
      </c>
      <c r="AU510" s="128" t="s">
        <v>14</v>
      </c>
      <c r="AY510" s="121" t="s">
        <v>140</v>
      </c>
      <c r="BK510" s="129">
        <f>SUM(BK511:BK512)</f>
        <v>0</v>
      </c>
    </row>
    <row r="511" spans="2:65" s="1" customFormat="1" ht="24.15" customHeight="1">
      <c r="B511" s="31"/>
      <c r="C511" s="132" t="s">
        <v>452</v>
      </c>
      <c r="D511" s="132" t="s">
        <v>143</v>
      </c>
      <c r="E511" s="133" t="s">
        <v>169</v>
      </c>
      <c r="F511" s="134" t="s">
        <v>170</v>
      </c>
      <c r="G511" s="135" t="s">
        <v>146</v>
      </c>
      <c r="H511" s="136">
        <v>60.18</v>
      </c>
      <c r="I511" s="137"/>
      <c r="J511" s="138">
        <f>ROUND(I511*H511,2)</f>
        <v>0</v>
      </c>
      <c r="K511" s="139"/>
      <c r="L511" s="31"/>
      <c r="M511" s="140" t="s">
        <v>1</v>
      </c>
      <c r="N511" s="141" t="s">
        <v>38</v>
      </c>
      <c r="P511" s="142">
        <f>O511*H511</f>
        <v>0</v>
      </c>
      <c r="Q511" s="142">
        <v>0</v>
      </c>
      <c r="R511" s="142">
        <f>Q511*H511</f>
        <v>0</v>
      </c>
      <c r="S511" s="142">
        <v>0</v>
      </c>
      <c r="T511" s="143">
        <f>S511*H511</f>
        <v>0</v>
      </c>
      <c r="AR511" s="144" t="s">
        <v>147</v>
      </c>
      <c r="AT511" s="144" t="s">
        <v>143</v>
      </c>
      <c r="AU511" s="144" t="s">
        <v>82</v>
      </c>
      <c r="AY511" s="16" t="s">
        <v>140</v>
      </c>
      <c r="BE511" s="145">
        <f>IF(N511="základní",J511,0)</f>
        <v>0</v>
      </c>
      <c r="BF511" s="145">
        <f>IF(N511="snížená",J511,0)</f>
        <v>0</v>
      </c>
      <c r="BG511" s="145">
        <f>IF(N511="zákl. přenesená",J511,0)</f>
        <v>0</v>
      </c>
      <c r="BH511" s="145">
        <f>IF(N511="sníž. přenesená",J511,0)</f>
        <v>0</v>
      </c>
      <c r="BI511" s="145">
        <f>IF(N511="nulová",J511,0)</f>
        <v>0</v>
      </c>
      <c r="BJ511" s="16" t="s">
        <v>14</v>
      </c>
      <c r="BK511" s="145">
        <f>ROUND(I511*H511,2)</f>
        <v>0</v>
      </c>
      <c r="BL511" s="16" t="s">
        <v>147</v>
      </c>
      <c r="BM511" s="144" t="s">
        <v>453</v>
      </c>
    </row>
    <row r="512" spans="2:65" s="1" customFormat="1" ht="18">
      <c r="B512" s="31"/>
      <c r="D512" s="146" t="s">
        <v>148</v>
      </c>
      <c r="F512" s="147" t="s">
        <v>172</v>
      </c>
      <c r="I512" s="148"/>
      <c r="L512" s="31"/>
      <c r="M512" s="149"/>
      <c r="T512" s="55"/>
      <c r="AT512" s="16" t="s">
        <v>148</v>
      </c>
      <c r="AU512" s="16" t="s">
        <v>82</v>
      </c>
    </row>
    <row r="513" spans="2:65" s="11" customFormat="1" ht="22.75" customHeight="1">
      <c r="B513" s="120"/>
      <c r="D513" s="121" t="s">
        <v>72</v>
      </c>
      <c r="E513" s="130" t="s">
        <v>173</v>
      </c>
      <c r="F513" s="130" t="s">
        <v>174</v>
      </c>
      <c r="I513" s="123"/>
      <c r="J513" s="131">
        <f>BK513</f>
        <v>0</v>
      </c>
      <c r="L513" s="120"/>
      <c r="M513" s="125"/>
      <c r="P513" s="126">
        <f>SUM(P514:P515)</f>
        <v>0</v>
      </c>
      <c r="R513" s="126">
        <f>SUM(R514:R515)</f>
        <v>0</v>
      </c>
      <c r="T513" s="127">
        <f>SUM(T514:T515)</f>
        <v>0</v>
      </c>
      <c r="AR513" s="121" t="s">
        <v>14</v>
      </c>
      <c r="AT513" s="128" t="s">
        <v>72</v>
      </c>
      <c r="AU513" s="128" t="s">
        <v>14</v>
      </c>
      <c r="AY513" s="121" t="s">
        <v>140</v>
      </c>
      <c r="BK513" s="129">
        <f>SUM(BK514:BK515)</f>
        <v>0</v>
      </c>
    </row>
    <row r="514" spans="2:65" s="1" customFormat="1" ht="21.75" customHeight="1">
      <c r="B514" s="31"/>
      <c r="C514" s="132" t="s">
        <v>365</v>
      </c>
      <c r="D514" s="132" t="s">
        <v>143</v>
      </c>
      <c r="E514" s="133" t="s">
        <v>176</v>
      </c>
      <c r="F514" s="134" t="s">
        <v>177</v>
      </c>
      <c r="G514" s="135" t="s">
        <v>178</v>
      </c>
      <c r="H514" s="136">
        <v>1</v>
      </c>
      <c r="I514" s="137"/>
      <c r="J514" s="138">
        <f>ROUND(I514*H514,2)</f>
        <v>0</v>
      </c>
      <c r="K514" s="139"/>
      <c r="L514" s="31"/>
      <c r="M514" s="140" t="s">
        <v>1</v>
      </c>
      <c r="N514" s="141" t="s">
        <v>38</v>
      </c>
      <c r="P514" s="142">
        <f>O514*H514</f>
        <v>0</v>
      </c>
      <c r="Q514" s="142">
        <v>0</v>
      </c>
      <c r="R514" s="142">
        <f>Q514*H514</f>
        <v>0</v>
      </c>
      <c r="S514" s="142">
        <v>0</v>
      </c>
      <c r="T514" s="143">
        <f>S514*H514</f>
        <v>0</v>
      </c>
      <c r="AR514" s="144" t="s">
        <v>147</v>
      </c>
      <c r="AT514" s="144" t="s">
        <v>143</v>
      </c>
      <c r="AU514" s="144" t="s">
        <v>82</v>
      </c>
      <c r="AY514" s="16" t="s">
        <v>140</v>
      </c>
      <c r="BE514" s="145">
        <f>IF(N514="základní",J514,0)</f>
        <v>0</v>
      </c>
      <c r="BF514" s="145">
        <f>IF(N514="snížená",J514,0)</f>
        <v>0</v>
      </c>
      <c r="BG514" s="145">
        <f>IF(N514="zákl. přenesená",J514,0)</f>
        <v>0</v>
      </c>
      <c r="BH514" s="145">
        <f>IF(N514="sníž. přenesená",J514,0)</f>
        <v>0</v>
      </c>
      <c r="BI514" s="145">
        <f>IF(N514="nulová",J514,0)</f>
        <v>0</v>
      </c>
      <c r="BJ514" s="16" t="s">
        <v>14</v>
      </c>
      <c r="BK514" s="145">
        <f>ROUND(I514*H514,2)</f>
        <v>0</v>
      </c>
      <c r="BL514" s="16" t="s">
        <v>147</v>
      </c>
      <c r="BM514" s="144" t="s">
        <v>454</v>
      </c>
    </row>
    <row r="515" spans="2:65" s="1" customFormat="1" ht="10">
      <c r="B515" s="31"/>
      <c r="D515" s="146" t="s">
        <v>148</v>
      </c>
      <c r="F515" s="147" t="s">
        <v>177</v>
      </c>
      <c r="I515" s="148"/>
      <c r="L515" s="31"/>
      <c r="M515" s="149"/>
      <c r="T515" s="55"/>
      <c r="AT515" s="16" t="s">
        <v>148</v>
      </c>
      <c r="AU515" s="16" t="s">
        <v>82</v>
      </c>
    </row>
    <row r="516" spans="2:65" s="11" customFormat="1" ht="22.75" customHeight="1">
      <c r="B516" s="120"/>
      <c r="D516" s="121" t="s">
        <v>72</v>
      </c>
      <c r="E516" s="130" t="s">
        <v>180</v>
      </c>
      <c r="F516" s="130" t="s">
        <v>181</v>
      </c>
      <c r="I516" s="123"/>
      <c r="J516" s="131">
        <f>BK516</f>
        <v>0</v>
      </c>
      <c r="L516" s="120"/>
      <c r="M516" s="125"/>
      <c r="P516" s="126">
        <f>SUM(P517:P530)</f>
        <v>0</v>
      </c>
      <c r="R516" s="126">
        <f>SUM(R517:R530)</f>
        <v>0</v>
      </c>
      <c r="T516" s="127">
        <f>SUM(T517:T530)</f>
        <v>0</v>
      </c>
      <c r="AR516" s="121" t="s">
        <v>14</v>
      </c>
      <c r="AT516" s="128" t="s">
        <v>72</v>
      </c>
      <c r="AU516" s="128" t="s">
        <v>14</v>
      </c>
      <c r="AY516" s="121" t="s">
        <v>140</v>
      </c>
      <c r="BK516" s="129">
        <f>SUM(BK517:BK530)</f>
        <v>0</v>
      </c>
    </row>
    <row r="517" spans="2:65" s="1" customFormat="1" ht="24.15" customHeight="1">
      <c r="B517" s="31"/>
      <c r="C517" s="132" t="s">
        <v>455</v>
      </c>
      <c r="D517" s="132" t="s">
        <v>143</v>
      </c>
      <c r="E517" s="133" t="s">
        <v>182</v>
      </c>
      <c r="F517" s="134" t="s">
        <v>183</v>
      </c>
      <c r="G517" s="135" t="s">
        <v>184</v>
      </c>
      <c r="H517" s="136">
        <v>0.253</v>
      </c>
      <c r="I517" s="137"/>
      <c r="J517" s="138">
        <f>ROUND(I517*H517,2)</f>
        <v>0</v>
      </c>
      <c r="K517" s="139"/>
      <c r="L517" s="31"/>
      <c r="M517" s="140" t="s">
        <v>1</v>
      </c>
      <c r="N517" s="141" t="s">
        <v>38</v>
      </c>
      <c r="P517" s="142">
        <f>O517*H517</f>
        <v>0</v>
      </c>
      <c r="Q517" s="142">
        <v>0</v>
      </c>
      <c r="R517" s="142">
        <f>Q517*H517</f>
        <v>0</v>
      </c>
      <c r="S517" s="142">
        <v>0</v>
      </c>
      <c r="T517" s="143">
        <f>S517*H517</f>
        <v>0</v>
      </c>
      <c r="AR517" s="144" t="s">
        <v>147</v>
      </c>
      <c r="AT517" s="144" t="s">
        <v>143</v>
      </c>
      <c r="AU517" s="144" t="s">
        <v>82</v>
      </c>
      <c r="AY517" s="16" t="s">
        <v>140</v>
      </c>
      <c r="BE517" s="145">
        <f>IF(N517="základní",J517,0)</f>
        <v>0</v>
      </c>
      <c r="BF517" s="145">
        <f>IF(N517="snížená",J517,0)</f>
        <v>0</v>
      </c>
      <c r="BG517" s="145">
        <f>IF(N517="zákl. přenesená",J517,0)</f>
        <v>0</v>
      </c>
      <c r="BH517" s="145">
        <f>IF(N517="sníž. přenesená",J517,0)</f>
        <v>0</v>
      </c>
      <c r="BI517" s="145">
        <f>IF(N517="nulová",J517,0)</f>
        <v>0</v>
      </c>
      <c r="BJ517" s="16" t="s">
        <v>14</v>
      </c>
      <c r="BK517" s="145">
        <f>ROUND(I517*H517,2)</f>
        <v>0</v>
      </c>
      <c r="BL517" s="16" t="s">
        <v>147</v>
      </c>
      <c r="BM517" s="144" t="s">
        <v>456</v>
      </c>
    </row>
    <row r="518" spans="2:65" s="1" customFormat="1" ht="18">
      <c r="B518" s="31"/>
      <c r="D518" s="146" t="s">
        <v>148</v>
      </c>
      <c r="F518" s="147" t="s">
        <v>186</v>
      </c>
      <c r="I518" s="148"/>
      <c r="L518" s="31"/>
      <c r="M518" s="149"/>
      <c r="T518" s="55"/>
      <c r="AT518" s="16" t="s">
        <v>148</v>
      </c>
      <c r="AU518" s="16" t="s">
        <v>82</v>
      </c>
    </row>
    <row r="519" spans="2:65" s="1" customFormat="1" ht="16.5" customHeight="1">
      <c r="B519" s="31"/>
      <c r="C519" s="132" t="s">
        <v>368</v>
      </c>
      <c r="D519" s="132" t="s">
        <v>143</v>
      </c>
      <c r="E519" s="133" t="s">
        <v>188</v>
      </c>
      <c r="F519" s="134" t="s">
        <v>189</v>
      </c>
      <c r="G519" s="135" t="s">
        <v>184</v>
      </c>
      <c r="H519" s="136">
        <v>0.253</v>
      </c>
      <c r="I519" s="137"/>
      <c r="J519" s="138">
        <f>ROUND(I519*H519,2)</f>
        <v>0</v>
      </c>
      <c r="K519" s="139"/>
      <c r="L519" s="31"/>
      <c r="M519" s="140" t="s">
        <v>1</v>
      </c>
      <c r="N519" s="141" t="s">
        <v>38</v>
      </c>
      <c r="P519" s="142">
        <f>O519*H519</f>
        <v>0</v>
      </c>
      <c r="Q519" s="142">
        <v>0</v>
      </c>
      <c r="R519" s="142">
        <f>Q519*H519</f>
        <v>0</v>
      </c>
      <c r="S519" s="142">
        <v>0</v>
      </c>
      <c r="T519" s="143">
        <f>S519*H519</f>
        <v>0</v>
      </c>
      <c r="AR519" s="144" t="s">
        <v>147</v>
      </c>
      <c r="AT519" s="144" t="s">
        <v>143</v>
      </c>
      <c r="AU519" s="144" t="s">
        <v>82</v>
      </c>
      <c r="AY519" s="16" t="s">
        <v>140</v>
      </c>
      <c r="BE519" s="145">
        <f>IF(N519="základní",J519,0)</f>
        <v>0</v>
      </c>
      <c r="BF519" s="145">
        <f>IF(N519="snížená",J519,0)</f>
        <v>0</v>
      </c>
      <c r="BG519" s="145">
        <f>IF(N519="zákl. přenesená",J519,0)</f>
        <v>0</v>
      </c>
      <c r="BH519" s="145">
        <f>IF(N519="sníž. přenesená",J519,0)</f>
        <v>0</v>
      </c>
      <c r="BI519" s="145">
        <f>IF(N519="nulová",J519,0)</f>
        <v>0</v>
      </c>
      <c r="BJ519" s="16" t="s">
        <v>14</v>
      </c>
      <c r="BK519" s="145">
        <f>ROUND(I519*H519,2)</f>
        <v>0</v>
      </c>
      <c r="BL519" s="16" t="s">
        <v>147</v>
      </c>
      <c r="BM519" s="144" t="s">
        <v>457</v>
      </c>
    </row>
    <row r="520" spans="2:65" s="1" customFormat="1" ht="36">
      <c r="B520" s="31"/>
      <c r="D520" s="146" t="s">
        <v>148</v>
      </c>
      <c r="F520" s="147" t="s">
        <v>191</v>
      </c>
      <c r="I520" s="148"/>
      <c r="L520" s="31"/>
      <c r="M520" s="149"/>
      <c r="T520" s="55"/>
      <c r="AT520" s="16" t="s">
        <v>148</v>
      </c>
      <c r="AU520" s="16" t="s">
        <v>82</v>
      </c>
    </row>
    <row r="521" spans="2:65" s="1" customFormat="1" ht="16.5" customHeight="1">
      <c r="B521" s="31"/>
      <c r="C521" s="132" t="s">
        <v>458</v>
      </c>
      <c r="D521" s="132" t="s">
        <v>143</v>
      </c>
      <c r="E521" s="133" t="s">
        <v>192</v>
      </c>
      <c r="F521" s="134" t="s">
        <v>193</v>
      </c>
      <c r="G521" s="135" t="s">
        <v>184</v>
      </c>
      <c r="H521" s="136">
        <v>0.253</v>
      </c>
      <c r="I521" s="137"/>
      <c r="J521" s="138">
        <f>ROUND(I521*H521,2)</f>
        <v>0</v>
      </c>
      <c r="K521" s="139"/>
      <c r="L521" s="31"/>
      <c r="M521" s="140" t="s">
        <v>1</v>
      </c>
      <c r="N521" s="141" t="s">
        <v>38</v>
      </c>
      <c r="P521" s="142">
        <f>O521*H521</f>
        <v>0</v>
      </c>
      <c r="Q521" s="142">
        <v>0</v>
      </c>
      <c r="R521" s="142">
        <f>Q521*H521</f>
        <v>0</v>
      </c>
      <c r="S521" s="142">
        <v>0</v>
      </c>
      <c r="T521" s="143">
        <f>S521*H521</f>
        <v>0</v>
      </c>
      <c r="AR521" s="144" t="s">
        <v>147</v>
      </c>
      <c r="AT521" s="144" t="s">
        <v>143</v>
      </c>
      <c r="AU521" s="144" t="s">
        <v>82</v>
      </c>
      <c r="AY521" s="16" t="s">
        <v>140</v>
      </c>
      <c r="BE521" s="145">
        <f>IF(N521="základní",J521,0)</f>
        <v>0</v>
      </c>
      <c r="BF521" s="145">
        <f>IF(N521="snížená",J521,0)</f>
        <v>0</v>
      </c>
      <c r="BG521" s="145">
        <f>IF(N521="zákl. přenesená",J521,0)</f>
        <v>0</v>
      </c>
      <c r="BH521" s="145">
        <f>IF(N521="sníž. přenesená",J521,0)</f>
        <v>0</v>
      </c>
      <c r="BI521" s="145">
        <f>IF(N521="nulová",J521,0)</f>
        <v>0</v>
      </c>
      <c r="BJ521" s="16" t="s">
        <v>14</v>
      </c>
      <c r="BK521" s="145">
        <f>ROUND(I521*H521,2)</f>
        <v>0</v>
      </c>
      <c r="BL521" s="16" t="s">
        <v>147</v>
      </c>
      <c r="BM521" s="144" t="s">
        <v>459</v>
      </c>
    </row>
    <row r="522" spans="2:65" s="1" customFormat="1" ht="18">
      <c r="B522" s="31"/>
      <c r="D522" s="146" t="s">
        <v>148</v>
      </c>
      <c r="F522" s="147" t="s">
        <v>195</v>
      </c>
      <c r="I522" s="148"/>
      <c r="L522" s="31"/>
      <c r="M522" s="149"/>
      <c r="T522" s="55"/>
      <c r="AT522" s="16" t="s">
        <v>148</v>
      </c>
      <c r="AU522" s="16" t="s">
        <v>82</v>
      </c>
    </row>
    <row r="523" spans="2:65" s="1" customFormat="1" ht="24.15" customHeight="1">
      <c r="B523" s="31"/>
      <c r="C523" s="132" t="s">
        <v>372</v>
      </c>
      <c r="D523" s="132" t="s">
        <v>143</v>
      </c>
      <c r="E523" s="133" t="s">
        <v>197</v>
      </c>
      <c r="F523" s="134" t="s">
        <v>198</v>
      </c>
      <c r="G523" s="135" t="s">
        <v>184</v>
      </c>
      <c r="H523" s="136">
        <v>0.253</v>
      </c>
      <c r="I523" s="137"/>
      <c r="J523" s="138">
        <f>ROUND(I523*H523,2)</f>
        <v>0</v>
      </c>
      <c r="K523" s="139"/>
      <c r="L523" s="31"/>
      <c r="M523" s="140" t="s">
        <v>1</v>
      </c>
      <c r="N523" s="141" t="s">
        <v>38</v>
      </c>
      <c r="P523" s="142">
        <f>O523*H523</f>
        <v>0</v>
      </c>
      <c r="Q523" s="142">
        <v>0</v>
      </c>
      <c r="R523" s="142">
        <f>Q523*H523</f>
        <v>0</v>
      </c>
      <c r="S523" s="142">
        <v>0</v>
      </c>
      <c r="T523" s="143">
        <f>S523*H523</f>
        <v>0</v>
      </c>
      <c r="AR523" s="144" t="s">
        <v>147</v>
      </c>
      <c r="AT523" s="144" t="s">
        <v>143</v>
      </c>
      <c r="AU523" s="144" t="s">
        <v>82</v>
      </c>
      <c r="AY523" s="16" t="s">
        <v>140</v>
      </c>
      <c r="BE523" s="145">
        <f>IF(N523="základní",J523,0)</f>
        <v>0</v>
      </c>
      <c r="BF523" s="145">
        <f>IF(N523="snížená",J523,0)</f>
        <v>0</v>
      </c>
      <c r="BG523" s="145">
        <f>IF(N523="zákl. přenesená",J523,0)</f>
        <v>0</v>
      </c>
      <c r="BH523" s="145">
        <f>IF(N523="sníž. přenesená",J523,0)</f>
        <v>0</v>
      </c>
      <c r="BI523" s="145">
        <f>IF(N523="nulová",J523,0)</f>
        <v>0</v>
      </c>
      <c r="BJ523" s="16" t="s">
        <v>14</v>
      </c>
      <c r="BK523" s="145">
        <f>ROUND(I523*H523,2)</f>
        <v>0</v>
      </c>
      <c r="BL523" s="16" t="s">
        <v>147</v>
      </c>
      <c r="BM523" s="144" t="s">
        <v>460</v>
      </c>
    </row>
    <row r="524" spans="2:65" s="1" customFormat="1" ht="27">
      <c r="B524" s="31"/>
      <c r="D524" s="146" t="s">
        <v>148</v>
      </c>
      <c r="F524" s="147" t="s">
        <v>200</v>
      </c>
      <c r="I524" s="148"/>
      <c r="L524" s="31"/>
      <c r="M524" s="149"/>
      <c r="T524" s="55"/>
      <c r="AT524" s="16" t="s">
        <v>148</v>
      </c>
      <c r="AU524" s="16" t="s">
        <v>82</v>
      </c>
    </row>
    <row r="525" spans="2:65" s="1" customFormat="1" ht="24.15" customHeight="1">
      <c r="B525" s="31"/>
      <c r="C525" s="132" t="s">
        <v>461</v>
      </c>
      <c r="D525" s="132" t="s">
        <v>143</v>
      </c>
      <c r="E525" s="133" t="s">
        <v>201</v>
      </c>
      <c r="F525" s="134" t="s">
        <v>202</v>
      </c>
      <c r="G525" s="135" t="s">
        <v>184</v>
      </c>
      <c r="H525" s="136">
        <v>3.5419999999999998</v>
      </c>
      <c r="I525" s="137"/>
      <c r="J525" s="138">
        <f>ROUND(I525*H525,2)</f>
        <v>0</v>
      </c>
      <c r="K525" s="139"/>
      <c r="L525" s="31"/>
      <c r="M525" s="140" t="s">
        <v>1</v>
      </c>
      <c r="N525" s="141" t="s">
        <v>38</v>
      </c>
      <c r="P525" s="142">
        <f>O525*H525</f>
        <v>0</v>
      </c>
      <c r="Q525" s="142">
        <v>0</v>
      </c>
      <c r="R525" s="142">
        <f>Q525*H525</f>
        <v>0</v>
      </c>
      <c r="S525" s="142">
        <v>0</v>
      </c>
      <c r="T525" s="143">
        <f>S525*H525</f>
        <v>0</v>
      </c>
      <c r="AR525" s="144" t="s">
        <v>147</v>
      </c>
      <c r="AT525" s="144" t="s">
        <v>143</v>
      </c>
      <c r="AU525" s="144" t="s">
        <v>82</v>
      </c>
      <c r="AY525" s="16" t="s">
        <v>140</v>
      </c>
      <c r="BE525" s="145">
        <f>IF(N525="základní",J525,0)</f>
        <v>0</v>
      </c>
      <c r="BF525" s="145">
        <f>IF(N525="snížená",J525,0)</f>
        <v>0</v>
      </c>
      <c r="BG525" s="145">
        <f>IF(N525="zákl. přenesená",J525,0)</f>
        <v>0</v>
      </c>
      <c r="BH525" s="145">
        <f>IF(N525="sníž. přenesená",J525,0)</f>
        <v>0</v>
      </c>
      <c r="BI525" s="145">
        <f>IF(N525="nulová",J525,0)</f>
        <v>0</v>
      </c>
      <c r="BJ525" s="16" t="s">
        <v>14</v>
      </c>
      <c r="BK525" s="145">
        <f>ROUND(I525*H525,2)</f>
        <v>0</v>
      </c>
      <c r="BL525" s="16" t="s">
        <v>147</v>
      </c>
      <c r="BM525" s="144" t="s">
        <v>462</v>
      </c>
    </row>
    <row r="526" spans="2:65" s="1" customFormat="1" ht="27">
      <c r="B526" s="31"/>
      <c r="D526" s="146" t="s">
        <v>148</v>
      </c>
      <c r="F526" s="147" t="s">
        <v>204</v>
      </c>
      <c r="I526" s="148"/>
      <c r="L526" s="31"/>
      <c r="M526" s="149"/>
      <c r="T526" s="55"/>
      <c r="AT526" s="16" t="s">
        <v>148</v>
      </c>
      <c r="AU526" s="16" t="s">
        <v>82</v>
      </c>
    </row>
    <row r="527" spans="2:65" s="13" customFormat="1" ht="10">
      <c r="B527" s="156"/>
      <c r="D527" s="146" t="s">
        <v>150</v>
      </c>
      <c r="E527" s="157" t="s">
        <v>1</v>
      </c>
      <c r="F527" s="158" t="s">
        <v>463</v>
      </c>
      <c r="H527" s="159">
        <v>3.5419999999999998</v>
      </c>
      <c r="I527" s="160"/>
      <c r="L527" s="156"/>
      <c r="M527" s="161"/>
      <c r="T527" s="162"/>
      <c r="AT527" s="157" t="s">
        <v>150</v>
      </c>
      <c r="AU527" s="157" t="s">
        <v>82</v>
      </c>
      <c r="AV527" s="13" t="s">
        <v>82</v>
      </c>
      <c r="AW527" s="13" t="s">
        <v>30</v>
      </c>
      <c r="AX527" s="13" t="s">
        <v>73</v>
      </c>
      <c r="AY527" s="157" t="s">
        <v>140</v>
      </c>
    </row>
    <row r="528" spans="2:65" s="14" customFormat="1" ht="10">
      <c r="B528" s="163"/>
      <c r="D528" s="146" t="s">
        <v>150</v>
      </c>
      <c r="E528" s="164" t="s">
        <v>1</v>
      </c>
      <c r="F528" s="165" t="s">
        <v>154</v>
      </c>
      <c r="H528" s="166">
        <v>3.5419999999999998</v>
      </c>
      <c r="I528" s="167"/>
      <c r="L528" s="163"/>
      <c r="M528" s="168"/>
      <c r="T528" s="169"/>
      <c r="AT528" s="164" t="s">
        <v>150</v>
      </c>
      <c r="AU528" s="164" t="s">
        <v>82</v>
      </c>
      <c r="AV528" s="14" t="s">
        <v>147</v>
      </c>
      <c r="AW528" s="14" t="s">
        <v>30</v>
      </c>
      <c r="AX528" s="14" t="s">
        <v>14</v>
      </c>
      <c r="AY528" s="164" t="s">
        <v>140</v>
      </c>
    </row>
    <row r="529" spans="2:65" s="1" customFormat="1" ht="33" customHeight="1">
      <c r="B529" s="31"/>
      <c r="C529" s="132" t="s">
        <v>373</v>
      </c>
      <c r="D529" s="132" t="s">
        <v>143</v>
      </c>
      <c r="E529" s="133" t="s">
        <v>207</v>
      </c>
      <c r="F529" s="134" t="s">
        <v>208</v>
      </c>
      <c r="G529" s="135" t="s">
        <v>184</v>
      </c>
      <c r="H529" s="136">
        <v>0.253</v>
      </c>
      <c r="I529" s="137"/>
      <c r="J529" s="138">
        <f>ROUND(I529*H529,2)</f>
        <v>0</v>
      </c>
      <c r="K529" s="139"/>
      <c r="L529" s="31"/>
      <c r="M529" s="140" t="s">
        <v>1</v>
      </c>
      <c r="N529" s="141" t="s">
        <v>38</v>
      </c>
      <c r="P529" s="142">
        <f>O529*H529</f>
        <v>0</v>
      </c>
      <c r="Q529" s="142">
        <v>0</v>
      </c>
      <c r="R529" s="142">
        <f>Q529*H529</f>
        <v>0</v>
      </c>
      <c r="S529" s="142">
        <v>0</v>
      </c>
      <c r="T529" s="143">
        <f>S529*H529</f>
        <v>0</v>
      </c>
      <c r="AR529" s="144" t="s">
        <v>147</v>
      </c>
      <c r="AT529" s="144" t="s">
        <v>143</v>
      </c>
      <c r="AU529" s="144" t="s">
        <v>82</v>
      </c>
      <c r="AY529" s="16" t="s">
        <v>140</v>
      </c>
      <c r="BE529" s="145">
        <f>IF(N529="základní",J529,0)</f>
        <v>0</v>
      </c>
      <c r="BF529" s="145">
        <f>IF(N529="snížená",J529,0)</f>
        <v>0</v>
      </c>
      <c r="BG529" s="145">
        <f>IF(N529="zákl. přenesená",J529,0)</f>
        <v>0</v>
      </c>
      <c r="BH529" s="145">
        <f>IF(N529="sníž. přenesená",J529,0)</f>
        <v>0</v>
      </c>
      <c r="BI529" s="145">
        <f>IF(N529="nulová",J529,0)</f>
        <v>0</v>
      </c>
      <c r="BJ529" s="16" t="s">
        <v>14</v>
      </c>
      <c r="BK529" s="145">
        <f>ROUND(I529*H529,2)</f>
        <v>0</v>
      </c>
      <c r="BL529" s="16" t="s">
        <v>147</v>
      </c>
      <c r="BM529" s="144" t="s">
        <v>464</v>
      </c>
    </row>
    <row r="530" spans="2:65" s="1" customFormat="1" ht="27">
      <c r="B530" s="31"/>
      <c r="D530" s="146" t="s">
        <v>148</v>
      </c>
      <c r="F530" s="147" t="s">
        <v>210</v>
      </c>
      <c r="I530" s="148"/>
      <c r="L530" s="31"/>
      <c r="M530" s="149"/>
      <c r="T530" s="55"/>
      <c r="AT530" s="16" t="s">
        <v>148</v>
      </c>
      <c r="AU530" s="16" t="s">
        <v>82</v>
      </c>
    </row>
    <row r="531" spans="2:65" s="11" customFormat="1" ht="22.75" customHeight="1">
      <c r="B531" s="120"/>
      <c r="D531" s="121" t="s">
        <v>72</v>
      </c>
      <c r="E531" s="130" t="s">
        <v>211</v>
      </c>
      <c r="F531" s="130" t="s">
        <v>212</v>
      </c>
      <c r="I531" s="123"/>
      <c r="J531" s="131">
        <f>BK531</f>
        <v>0</v>
      </c>
      <c r="L531" s="120"/>
      <c r="M531" s="125"/>
      <c r="P531" s="126">
        <f>SUM(P532:P533)</f>
        <v>0</v>
      </c>
      <c r="R531" s="126">
        <f>SUM(R532:R533)</f>
        <v>0</v>
      </c>
      <c r="T531" s="127">
        <f>SUM(T532:T533)</f>
        <v>0</v>
      </c>
      <c r="AR531" s="121" t="s">
        <v>14</v>
      </c>
      <c r="AT531" s="128" t="s">
        <v>72</v>
      </c>
      <c r="AU531" s="128" t="s">
        <v>14</v>
      </c>
      <c r="AY531" s="121" t="s">
        <v>140</v>
      </c>
      <c r="BK531" s="129">
        <f>SUM(BK532:BK533)</f>
        <v>0</v>
      </c>
    </row>
    <row r="532" spans="2:65" s="1" customFormat="1" ht="21.75" customHeight="1">
      <c r="B532" s="31"/>
      <c r="C532" s="132" t="s">
        <v>465</v>
      </c>
      <c r="D532" s="132" t="s">
        <v>143</v>
      </c>
      <c r="E532" s="133" t="s">
        <v>213</v>
      </c>
      <c r="F532" s="134" t="s">
        <v>214</v>
      </c>
      <c r="G532" s="135" t="s">
        <v>184</v>
      </c>
      <c r="H532" s="136">
        <v>0.435</v>
      </c>
      <c r="I532" s="137"/>
      <c r="J532" s="138">
        <f>ROUND(I532*H532,2)</f>
        <v>0</v>
      </c>
      <c r="K532" s="139"/>
      <c r="L532" s="31"/>
      <c r="M532" s="140" t="s">
        <v>1</v>
      </c>
      <c r="N532" s="141" t="s">
        <v>38</v>
      </c>
      <c r="P532" s="142">
        <f>O532*H532</f>
        <v>0</v>
      </c>
      <c r="Q532" s="142">
        <v>0</v>
      </c>
      <c r="R532" s="142">
        <f>Q532*H532</f>
        <v>0</v>
      </c>
      <c r="S532" s="142">
        <v>0</v>
      </c>
      <c r="T532" s="143">
        <f>S532*H532</f>
        <v>0</v>
      </c>
      <c r="AR532" s="144" t="s">
        <v>147</v>
      </c>
      <c r="AT532" s="144" t="s">
        <v>143</v>
      </c>
      <c r="AU532" s="144" t="s">
        <v>82</v>
      </c>
      <c r="AY532" s="16" t="s">
        <v>140</v>
      </c>
      <c r="BE532" s="145">
        <f>IF(N532="základní",J532,0)</f>
        <v>0</v>
      </c>
      <c r="BF532" s="145">
        <f>IF(N532="snížená",J532,0)</f>
        <v>0</v>
      </c>
      <c r="BG532" s="145">
        <f>IF(N532="zákl. přenesená",J532,0)</f>
        <v>0</v>
      </c>
      <c r="BH532" s="145">
        <f>IF(N532="sníž. přenesená",J532,0)</f>
        <v>0</v>
      </c>
      <c r="BI532" s="145">
        <f>IF(N532="nulová",J532,0)</f>
        <v>0</v>
      </c>
      <c r="BJ532" s="16" t="s">
        <v>14</v>
      </c>
      <c r="BK532" s="145">
        <f>ROUND(I532*H532,2)</f>
        <v>0</v>
      </c>
      <c r="BL532" s="16" t="s">
        <v>147</v>
      </c>
      <c r="BM532" s="144" t="s">
        <v>466</v>
      </c>
    </row>
    <row r="533" spans="2:65" s="1" customFormat="1" ht="36">
      <c r="B533" s="31"/>
      <c r="D533" s="146" t="s">
        <v>148</v>
      </c>
      <c r="F533" s="147" t="s">
        <v>216</v>
      </c>
      <c r="I533" s="148"/>
      <c r="L533" s="31"/>
      <c r="M533" s="149"/>
      <c r="T533" s="55"/>
      <c r="AT533" s="16" t="s">
        <v>148</v>
      </c>
      <c r="AU533" s="16" t="s">
        <v>82</v>
      </c>
    </row>
    <row r="534" spans="2:65" s="11" customFormat="1" ht="22.75" customHeight="1">
      <c r="B534" s="120"/>
      <c r="D534" s="121" t="s">
        <v>72</v>
      </c>
      <c r="E534" s="130" t="s">
        <v>397</v>
      </c>
      <c r="F534" s="130" t="s">
        <v>398</v>
      </c>
      <c r="I534" s="123"/>
      <c r="J534" s="131">
        <f>BK534</f>
        <v>0</v>
      </c>
      <c r="L534" s="120"/>
      <c r="M534" s="125"/>
      <c r="P534" s="126">
        <f>SUM(P535:P544)</f>
        <v>0</v>
      </c>
      <c r="R534" s="126">
        <f>SUM(R535:R544)</f>
        <v>0</v>
      </c>
      <c r="T534" s="127">
        <f>SUM(T535:T544)</f>
        <v>0</v>
      </c>
      <c r="AR534" s="121" t="s">
        <v>14</v>
      </c>
      <c r="AT534" s="128" t="s">
        <v>72</v>
      </c>
      <c r="AU534" s="128" t="s">
        <v>14</v>
      </c>
      <c r="AY534" s="121" t="s">
        <v>140</v>
      </c>
      <c r="BK534" s="129">
        <f>SUM(BK535:BK544)</f>
        <v>0</v>
      </c>
    </row>
    <row r="535" spans="2:65" s="1" customFormat="1" ht="24.15" customHeight="1">
      <c r="B535" s="31"/>
      <c r="C535" s="132" t="s">
        <v>375</v>
      </c>
      <c r="D535" s="132" t="s">
        <v>143</v>
      </c>
      <c r="E535" s="133" t="s">
        <v>467</v>
      </c>
      <c r="F535" s="134" t="s">
        <v>468</v>
      </c>
      <c r="G535" s="135" t="s">
        <v>309</v>
      </c>
      <c r="H535" s="136">
        <v>3</v>
      </c>
      <c r="I535" s="137"/>
      <c r="J535" s="138">
        <f>ROUND(I535*H535,2)</f>
        <v>0</v>
      </c>
      <c r="K535" s="139"/>
      <c r="L535" s="31"/>
      <c r="M535" s="140" t="s">
        <v>1</v>
      </c>
      <c r="N535" s="141" t="s">
        <v>38</v>
      </c>
      <c r="P535" s="142">
        <f>O535*H535</f>
        <v>0</v>
      </c>
      <c r="Q535" s="142">
        <v>0</v>
      </c>
      <c r="R535" s="142">
        <f>Q535*H535</f>
        <v>0</v>
      </c>
      <c r="S535" s="142">
        <v>0</v>
      </c>
      <c r="T535" s="143">
        <f>S535*H535</f>
        <v>0</v>
      </c>
      <c r="AR535" s="144" t="s">
        <v>147</v>
      </c>
      <c r="AT535" s="144" t="s">
        <v>143</v>
      </c>
      <c r="AU535" s="144" t="s">
        <v>82</v>
      </c>
      <c r="AY535" s="16" t="s">
        <v>140</v>
      </c>
      <c r="BE535" s="145">
        <f>IF(N535="základní",J535,0)</f>
        <v>0</v>
      </c>
      <c r="BF535" s="145">
        <f>IF(N535="snížená",J535,0)</f>
        <v>0</v>
      </c>
      <c r="BG535" s="145">
        <f>IF(N535="zákl. přenesená",J535,0)</f>
        <v>0</v>
      </c>
      <c r="BH535" s="145">
        <f>IF(N535="sníž. přenesená",J535,0)</f>
        <v>0</v>
      </c>
      <c r="BI535" s="145">
        <f>IF(N535="nulová",J535,0)</f>
        <v>0</v>
      </c>
      <c r="BJ535" s="16" t="s">
        <v>14</v>
      </c>
      <c r="BK535" s="145">
        <f>ROUND(I535*H535,2)</f>
        <v>0</v>
      </c>
      <c r="BL535" s="16" t="s">
        <v>147</v>
      </c>
      <c r="BM535" s="144" t="s">
        <v>469</v>
      </c>
    </row>
    <row r="536" spans="2:65" s="1" customFormat="1" ht="18">
      <c r="B536" s="31"/>
      <c r="D536" s="146" t="s">
        <v>148</v>
      </c>
      <c r="F536" s="147" t="s">
        <v>470</v>
      </c>
      <c r="I536" s="148"/>
      <c r="L536" s="31"/>
      <c r="M536" s="149"/>
      <c r="T536" s="55"/>
      <c r="AT536" s="16" t="s">
        <v>148</v>
      </c>
      <c r="AU536" s="16" t="s">
        <v>82</v>
      </c>
    </row>
    <row r="537" spans="2:65" s="1" customFormat="1" ht="24.15" customHeight="1">
      <c r="B537" s="31"/>
      <c r="C537" s="132" t="s">
        <v>471</v>
      </c>
      <c r="D537" s="132" t="s">
        <v>143</v>
      </c>
      <c r="E537" s="133" t="s">
        <v>472</v>
      </c>
      <c r="F537" s="134" t="s">
        <v>473</v>
      </c>
      <c r="G537" s="135" t="s">
        <v>309</v>
      </c>
      <c r="H537" s="136">
        <v>3</v>
      </c>
      <c r="I537" s="137"/>
      <c r="J537" s="138">
        <f>ROUND(I537*H537,2)</f>
        <v>0</v>
      </c>
      <c r="K537" s="139"/>
      <c r="L537" s="31"/>
      <c r="M537" s="140" t="s">
        <v>1</v>
      </c>
      <c r="N537" s="141" t="s">
        <v>38</v>
      </c>
      <c r="P537" s="142">
        <f>O537*H537</f>
        <v>0</v>
      </c>
      <c r="Q537" s="142">
        <v>0</v>
      </c>
      <c r="R537" s="142">
        <f>Q537*H537</f>
        <v>0</v>
      </c>
      <c r="S537" s="142">
        <v>0</v>
      </c>
      <c r="T537" s="143">
        <f>S537*H537</f>
        <v>0</v>
      </c>
      <c r="AR537" s="144" t="s">
        <v>147</v>
      </c>
      <c r="AT537" s="144" t="s">
        <v>143</v>
      </c>
      <c r="AU537" s="144" t="s">
        <v>82</v>
      </c>
      <c r="AY537" s="16" t="s">
        <v>140</v>
      </c>
      <c r="BE537" s="145">
        <f>IF(N537="základní",J537,0)</f>
        <v>0</v>
      </c>
      <c r="BF537" s="145">
        <f>IF(N537="snížená",J537,0)</f>
        <v>0</v>
      </c>
      <c r="BG537" s="145">
        <f>IF(N537="zákl. přenesená",J537,0)</f>
        <v>0</v>
      </c>
      <c r="BH537" s="145">
        <f>IF(N537="sníž. přenesená",J537,0)</f>
        <v>0</v>
      </c>
      <c r="BI537" s="145">
        <f>IF(N537="nulová",J537,0)</f>
        <v>0</v>
      </c>
      <c r="BJ537" s="16" t="s">
        <v>14</v>
      </c>
      <c r="BK537" s="145">
        <f>ROUND(I537*H537,2)</f>
        <v>0</v>
      </c>
      <c r="BL537" s="16" t="s">
        <v>147</v>
      </c>
      <c r="BM537" s="144" t="s">
        <v>474</v>
      </c>
    </row>
    <row r="538" spans="2:65" s="1" customFormat="1" ht="27">
      <c r="B538" s="31"/>
      <c r="D538" s="146" t="s">
        <v>148</v>
      </c>
      <c r="F538" s="147" t="s">
        <v>475</v>
      </c>
      <c r="I538" s="148"/>
      <c r="L538" s="31"/>
      <c r="M538" s="149"/>
      <c r="T538" s="55"/>
      <c r="AT538" s="16" t="s">
        <v>148</v>
      </c>
      <c r="AU538" s="16" t="s">
        <v>82</v>
      </c>
    </row>
    <row r="539" spans="2:65" s="1" customFormat="1" ht="16.5" customHeight="1">
      <c r="B539" s="31"/>
      <c r="C539" s="170" t="s">
        <v>376</v>
      </c>
      <c r="D539" s="170" t="s">
        <v>258</v>
      </c>
      <c r="E539" s="171" t="s">
        <v>476</v>
      </c>
      <c r="F539" s="172" t="s">
        <v>477</v>
      </c>
      <c r="G539" s="173" t="s">
        <v>226</v>
      </c>
      <c r="H539" s="174">
        <v>6.93</v>
      </c>
      <c r="I539" s="175"/>
      <c r="J539" s="176">
        <f>ROUND(I539*H539,2)</f>
        <v>0</v>
      </c>
      <c r="K539" s="177"/>
      <c r="L539" s="178"/>
      <c r="M539" s="179" t="s">
        <v>1</v>
      </c>
      <c r="N539" s="180" t="s">
        <v>38</v>
      </c>
      <c r="P539" s="142">
        <f>O539*H539</f>
        <v>0</v>
      </c>
      <c r="Q539" s="142">
        <v>0</v>
      </c>
      <c r="R539" s="142">
        <f>Q539*H539</f>
        <v>0</v>
      </c>
      <c r="S539" s="142">
        <v>0</v>
      </c>
      <c r="T539" s="143">
        <f>S539*H539</f>
        <v>0</v>
      </c>
      <c r="AR539" s="144" t="s">
        <v>171</v>
      </c>
      <c r="AT539" s="144" t="s">
        <v>258</v>
      </c>
      <c r="AU539" s="144" t="s">
        <v>82</v>
      </c>
      <c r="AY539" s="16" t="s">
        <v>140</v>
      </c>
      <c r="BE539" s="145">
        <f>IF(N539="základní",J539,0)</f>
        <v>0</v>
      </c>
      <c r="BF539" s="145">
        <f>IF(N539="snížená",J539,0)</f>
        <v>0</v>
      </c>
      <c r="BG539" s="145">
        <f>IF(N539="zákl. přenesená",J539,0)</f>
        <v>0</v>
      </c>
      <c r="BH539" s="145">
        <f>IF(N539="sníž. přenesená",J539,0)</f>
        <v>0</v>
      </c>
      <c r="BI539" s="145">
        <f>IF(N539="nulová",J539,0)</f>
        <v>0</v>
      </c>
      <c r="BJ539" s="16" t="s">
        <v>14</v>
      </c>
      <c r="BK539" s="145">
        <f>ROUND(I539*H539,2)</f>
        <v>0</v>
      </c>
      <c r="BL539" s="16" t="s">
        <v>147</v>
      </c>
      <c r="BM539" s="144" t="s">
        <v>478</v>
      </c>
    </row>
    <row r="540" spans="2:65" s="1" customFormat="1" ht="10">
      <c r="B540" s="31"/>
      <c r="D540" s="146" t="s">
        <v>148</v>
      </c>
      <c r="F540" s="147" t="s">
        <v>477</v>
      </c>
      <c r="I540" s="148"/>
      <c r="L540" s="31"/>
      <c r="M540" s="149"/>
      <c r="T540" s="55"/>
      <c r="AT540" s="16" t="s">
        <v>148</v>
      </c>
      <c r="AU540" s="16" t="s">
        <v>82</v>
      </c>
    </row>
    <row r="541" spans="2:65" s="13" customFormat="1" ht="10">
      <c r="B541" s="156"/>
      <c r="D541" s="146" t="s">
        <v>150</v>
      </c>
      <c r="E541" s="157" t="s">
        <v>1</v>
      </c>
      <c r="F541" s="158" t="s">
        <v>479</v>
      </c>
      <c r="H541" s="159">
        <v>6.93</v>
      </c>
      <c r="I541" s="160"/>
      <c r="L541" s="156"/>
      <c r="M541" s="161"/>
      <c r="T541" s="162"/>
      <c r="AT541" s="157" t="s">
        <v>150</v>
      </c>
      <c r="AU541" s="157" t="s">
        <v>82</v>
      </c>
      <c r="AV541" s="13" t="s">
        <v>82</v>
      </c>
      <c r="AW541" s="13" t="s">
        <v>30</v>
      </c>
      <c r="AX541" s="13" t="s">
        <v>73</v>
      </c>
      <c r="AY541" s="157" t="s">
        <v>140</v>
      </c>
    </row>
    <row r="542" spans="2:65" s="14" customFormat="1" ht="10">
      <c r="B542" s="163"/>
      <c r="D542" s="146" t="s">
        <v>150</v>
      </c>
      <c r="E542" s="164" t="s">
        <v>1</v>
      </c>
      <c r="F542" s="165" t="s">
        <v>154</v>
      </c>
      <c r="H542" s="166">
        <v>6.93</v>
      </c>
      <c r="I542" s="167"/>
      <c r="L542" s="163"/>
      <c r="M542" s="168"/>
      <c r="T542" s="169"/>
      <c r="AT542" s="164" t="s">
        <v>150</v>
      </c>
      <c r="AU542" s="164" t="s">
        <v>82</v>
      </c>
      <c r="AV542" s="14" t="s">
        <v>147</v>
      </c>
      <c r="AW542" s="14" t="s">
        <v>30</v>
      </c>
      <c r="AX542" s="14" t="s">
        <v>14</v>
      </c>
      <c r="AY542" s="164" t="s">
        <v>140</v>
      </c>
    </row>
    <row r="543" spans="2:65" s="1" customFormat="1" ht="24.15" customHeight="1">
      <c r="B543" s="31"/>
      <c r="C543" s="132" t="s">
        <v>480</v>
      </c>
      <c r="D543" s="132" t="s">
        <v>143</v>
      </c>
      <c r="E543" s="133" t="s">
        <v>481</v>
      </c>
      <c r="F543" s="134" t="s">
        <v>482</v>
      </c>
      <c r="G543" s="135" t="s">
        <v>184</v>
      </c>
      <c r="H543" s="136">
        <v>0.01</v>
      </c>
      <c r="I543" s="137"/>
      <c r="J543" s="138">
        <f>ROUND(I543*H543,2)</f>
        <v>0</v>
      </c>
      <c r="K543" s="139"/>
      <c r="L543" s="31"/>
      <c r="M543" s="140" t="s">
        <v>1</v>
      </c>
      <c r="N543" s="141" t="s">
        <v>38</v>
      </c>
      <c r="P543" s="142">
        <f>O543*H543</f>
        <v>0</v>
      </c>
      <c r="Q543" s="142">
        <v>0</v>
      </c>
      <c r="R543" s="142">
        <f>Q543*H543</f>
        <v>0</v>
      </c>
      <c r="S543" s="142">
        <v>0</v>
      </c>
      <c r="T543" s="143">
        <f>S543*H543</f>
        <v>0</v>
      </c>
      <c r="AR543" s="144" t="s">
        <v>147</v>
      </c>
      <c r="AT543" s="144" t="s">
        <v>143</v>
      </c>
      <c r="AU543" s="144" t="s">
        <v>82</v>
      </c>
      <c r="AY543" s="16" t="s">
        <v>140</v>
      </c>
      <c r="BE543" s="145">
        <f>IF(N543="základní",J543,0)</f>
        <v>0</v>
      </c>
      <c r="BF543" s="145">
        <f>IF(N543="snížená",J543,0)</f>
        <v>0</v>
      </c>
      <c r="BG543" s="145">
        <f>IF(N543="zákl. přenesená",J543,0)</f>
        <v>0</v>
      </c>
      <c r="BH543" s="145">
        <f>IF(N543="sníž. přenesená",J543,0)</f>
        <v>0</v>
      </c>
      <c r="BI543" s="145">
        <f>IF(N543="nulová",J543,0)</f>
        <v>0</v>
      </c>
      <c r="BJ543" s="16" t="s">
        <v>14</v>
      </c>
      <c r="BK543" s="145">
        <f>ROUND(I543*H543,2)</f>
        <v>0</v>
      </c>
      <c r="BL543" s="16" t="s">
        <v>147</v>
      </c>
      <c r="BM543" s="144" t="s">
        <v>483</v>
      </c>
    </row>
    <row r="544" spans="2:65" s="1" customFormat="1" ht="27">
      <c r="B544" s="31"/>
      <c r="D544" s="146" t="s">
        <v>148</v>
      </c>
      <c r="F544" s="147" t="s">
        <v>484</v>
      </c>
      <c r="I544" s="148"/>
      <c r="L544" s="31"/>
      <c r="M544" s="149"/>
      <c r="T544" s="55"/>
      <c r="AT544" s="16" t="s">
        <v>148</v>
      </c>
      <c r="AU544" s="16" t="s">
        <v>82</v>
      </c>
    </row>
    <row r="545" spans="2:65" s="11" customFormat="1" ht="22.75" customHeight="1">
      <c r="B545" s="120"/>
      <c r="D545" s="121" t="s">
        <v>72</v>
      </c>
      <c r="E545" s="130" t="s">
        <v>217</v>
      </c>
      <c r="F545" s="130" t="s">
        <v>218</v>
      </c>
      <c r="I545" s="123"/>
      <c r="J545" s="131">
        <f>BK545</f>
        <v>0</v>
      </c>
      <c r="L545" s="120"/>
      <c r="M545" s="125"/>
      <c r="P545" s="126">
        <f>SUM(P546:P583)</f>
        <v>0</v>
      </c>
      <c r="R545" s="126">
        <f>SUM(R546:R583)</f>
        <v>0</v>
      </c>
      <c r="T545" s="127">
        <f>SUM(T546:T583)</f>
        <v>0</v>
      </c>
      <c r="AR545" s="121" t="s">
        <v>14</v>
      </c>
      <c r="AT545" s="128" t="s">
        <v>72</v>
      </c>
      <c r="AU545" s="128" t="s">
        <v>14</v>
      </c>
      <c r="AY545" s="121" t="s">
        <v>140</v>
      </c>
      <c r="BK545" s="129">
        <f>SUM(BK546:BK583)</f>
        <v>0</v>
      </c>
    </row>
    <row r="546" spans="2:65" s="1" customFormat="1" ht="24.15" customHeight="1">
      <c r="B546" s="31"/>
      <c r="C546" s="132" t="s">
        <v>378</v>
      </c>
      <c r="D546" s="132" t="s">
        <v>143</v>
      </c>
      <c r="E546" s="133" t="s">
        <v>220</v>
      </c>
      <c r="F546" s="134" t="s">
        <v>221</v>
      </c>
      <c r="G546" s="135" t="s">
        <v>146</v>
      </c>
      <c r="H546" s="136">
        <v>60.18</v>
      </c>
      <c r="I546" s="137"/>
      <c r="J546" s="138">
        <f>ROUND(I546*H546,2)</f>
        <v>0</v>
      </c>
      <c r="K546" s="139"/>
      <c r="L546" s="31"/>
      <c r="M546" s="140" t="s">
        <v>1</v>
      </c>
      <c r="N546" s="141" t="s">
        <v>38</v>
      </c>
      <c r="P546" s="142">
        <f>O546*H546</f>
        <v>0</v>
      </c>
      <c r="Q546" s="142">
        <v>0</v>
      </c>
      <c r="R546" s="142">
        <f>Q546*H546</f>
        <v>0</v>
      </c>
      <c r="S546" s="142">
        <v>0</v>
      </c>
      <c r="T546" s="143">
        <f>S546*H546</f>
        <v>0</v>
      </c>
      <c r="AR546" s="144" t="s">
        <v>147</v>
      </c>
      <c r="AT546" s="144" t="s">
        <v>143</v>
      </c>
      <c r="AU546" s="144" t="s">
        <v>82</v>
      </c>
      <c r="AY546" s="16" t="s">
        <v>140</v>
      </c>
      <c r="BE546" s="145">
        <f>IF(N546="základní",J546,0)</f>
        <v>0</v>
      </c>
      <c r="BF546" s="145">
        <f>IF(N546="snížená",J546,0)</f>
        <v>0</v>
      </c>
      <c r="BG546" s="145">
        <f>IF(N546="zákl. přenesená",J546,0)</f>
        <v>0</v>
      </c>
      <c r="BH546" s="145">
        <f>IF(N546="sníž. přenesená",J546,0)</f>
        <v>0</v>
      </c>
      <c r="BI546" s="145">
        <f>IF(N546="nulová",J546,0)</f>
        <v>0</v>
      </c>
      <c r="BJ546" s="16" t="s">
        <v>14</v>
      </c>
      <c r="BK546" s="145">
        <f>ROUND(I546*H546,2)</f>
        <v>0</v>
      </c>
      <c r="BL546" s="16" t="s">
        <v>147</v>
      </c>
      <c r="BM546" s="144" t="s">
        <v>485</v>
      </c>
    </row>
    <row r="547" spans="2:65" s="1" customFormat="1" ht="18">
      <c r="B547" s="31"/>
      <c r="D547" s="146" t="s">
        <v>148</v>
      </c>
      <c r="F547" s="147" t="s">
        <v>223</v>
      </c>
      <c r="I547" s="148"/>
      <c r="L547" s="31"/>
      <c r="M547" s="149"/>
      <c r="T547" s="55"/>
      <c r="AT547" s="16" t="s">
        <v>148</v>
      </c>
      <c r="AU547" s="16" t="s">
        <v>82</v>
      </c>
    </row>
    <row r="548" spans="2:65" s="1" customFormat="1" ht="21.75" customHeight="1">
      <c r="B548" s="31"/>
      <c r="C548" s="132" t="s">
        <v>486</v>
      </c>
      <c r="D548" s="132" t="s">
        <v>143</v>
      </c>
      <c r="E548" s="133" t="s">
        <v>224</v>
      </c>
      <c r="F548" s="134" t="s">
        <v>225</v>
      </c>
      <c r="G548" s="135" t="s">
        <v>226</v>
      </c>
      <c r="H548" s="136">
        <v>32.19</v>
      </c>
      <c r="I548" s="137"/>
      <c r="J548" s="138">
        <f>ROUND(I548*H548,2)</f>
        <v>0</v>
      </c>
      <c r="K548" s="139"/>
      <c r="L548" s="31"/>
      <c r="M548" s="140" t="s">
        <v>1</v>
      </c>
      <c r="N548" s="141" t="s">
        <v>38</v>
      </c>
      <c r="P548" s="142">
        <f>O548*H548</f>
        <v>0</v>
      </c>
      <c r="Q548" s="142">
        <v>0</v>
      </c>
      <c r="R548" s="142">
        <f>Q548*H548</f>
        <v>0</v>
      </c>
      <c r="S548" s="142">
        <v>0</v>
      </c>
      <c r="T548" s="143">
        <f>S548*H548</f>
        <v>0</v>
      </c>
      <c r="AR548" s="144" t="s">
        <v>147</v>
      </c>
      <c r="AT548" s="144" t="s">
        <v>143</v>
      </c>
      <c r="AU548" s="144" t="s">
        <v>82</v>
      </c>
      <c r="AY548" s="16" t="s">
        <v>140</v>
      </c>
      <c r="BE548" s="145">
        <f>IF(N548="základní",J548,0)</f>
        <v>0</v>
      </c>
      <c r="BF548" s="145">
        <f>IF(N548="snížená",J548,0)</f>
        <v>0</v>
      </c>
      <c r="BG548" s="145">
        <f>IF(N548="zákl. přenesená",J548,0)</f>
        <v>0</v>
      </c>
      <c r="BH548" s="145">
        <f>IF(N548="sníž. přenesená",J548,0)</f>
        <v>0</v>
      </c>
      <c r="BI548" s="145">
        <f>IF(N548="nulová",J548,0)</f>
        <v>0</v>
      </c>
      <c r="BJ548" s="16" t="s">
        <v>14</v>
      </c>
      <c r="BK548" s="145">
        <f>ROUND(I548*H548,2)</f>
        <v>0</v>
      </c>
      <c r="BL548" s="16" t="s">
        <v>147</v>
      </c>
      <c r="BM548" s="144" t="s">
        <v>487</v>
      </c>
    </row>
    <row r="549" spans="2:65" s="1" customFormat="1" ht="10">
      <c r="B549" s="31"/>
      <c r="D549" s="146" t="s">
        <v>148</v>
      </c>
      <c r="F549" s="147" t="s">
        <v>228</v>
      </c>
      <c r="I549" s="148"/>
      <c r="L549" s="31"/>
      <c r="M549" s="149"/>
      <c r="T549" s="55"/>
      <c r="AT549" s="16" t="s">
        <v>148</v>
      </c>
      <c r="AU549" s="16" t="s">
        <v>82</v>
      </c>
    </row>
    <row r="550" spans="2:65" s="13" customFormat="1" ht="10">
      <c r="B550" s="156"/>
      <c r="D550" s="146" t="s">
        <v>150</v>
      </c>
      <c r="E550" s="157" t="s">
        <v>1</v>
      </c>
      <c r="F550" s="158" t="s">
        <v>488</v>
      </c>
      <c r="H550" s="159">
        <v>32.19</v>
      </c>
      <c r="I550" s="160"/>
      <c r="L550" s="156"/>
      <c r="M550" s="161"/>
      <c r="T550" s="162"/>
      <c r="AT550" s="157" t="s">
        <v>150</v>
      </c>
      <c r="AU550" s="157" t="s">
        <v>82</v>
      </c>
      <c r="AV550" s="13" t="s">
        <v>82</v>
      </c>
      <c r="AW550" s="13" t="s">
        <v>30</v>
      </c>
      <c r="AX550" s="13" t="s">
        <v>73</v>
      </c>
      <c r="AY550" s="157" t="s">
        <v>140</v>
      </c>
    </row>
    <row r="551" spans="2:65" s="14" customFormat="1" ht="10">
      <c r="B551" s="163"/>
      <c r="D551" s="146" t="s">
        <v>150</v>
      </c>
      <c r="E551" s="164" t="s">
        <v>1</v>
      </c>
      <c r="F551" s="165" t="s">
        <v>154</v>
      </c>
      <c r="H551" s="166">
        <v>32.19</v>
      </c>
      <c r="I551" s="167"/>
      <c r="L551" s="163"/>
      <c r="M551" s="168"/>
      <c r="T551" s="169"/>
      <c r="AT551" s="164" t="s">
        <v>150</v>
      </c>
      <c r="AU551" s="164" t="s">
        <v>82</v>
      </c>
      <c r="AV551" s="14" t="s">
        <v>147</v>
      </c>
      <c r="AW551" s="14" t="s">
        <v>30</v>
      </c>
      <c r="AX551" s="14" t="s">
        <v>14</v>
      </c>
      <c r="AY551" s="164" t="s">
        <v>140</v>
      </c>
    </row>
    <row r="552" spans="2:65" s="1" customFormat="1" ht="24.15" customHeight="1">
      <c r="B552" s="31"/>
      <c r="C552" s="132" t="s">
        <v>379</v>
      </c>
      <c r="D552" s="132" t="s">
        <v>143</v>
      </c>
      <c r="E552" s="133" t="s">
        <v>231</v>
      </c>
      <c r="F552" s="134" t="s">
        <v>232</v>
      </c>
      <c r="G552" s="135" t="s">
        <v>146</v>
      </c>
      <c r="H552" s="136">
        <v>60.18</v>
      </c>
      <c r="I552" s="137"/>
      <c r="J552" s="138">
        <f>ROUND(I552*H552,2)</f>
        <v>0</v>
      </c>
      <c r="K552" s="139"/>
      <c r="L552" s="31"/>
      <c r="M552" s="140" t="s">
        <v>1</v>
      </c>
      <c r="N552" s="141" t="s">
        <v>38</v>
      </c>
      <c r="P552" s="142">
        <f>O552*H552</f>
        <v>0</v>
      </c>
      <c r="Q552" s="142">
        <v>0</v>
      </c>
      <c r="R552" s="142">
        <f>Q552*H552</f>
        <v>0</v>
      </c>
      <c r="S552" s="142">
        <v>0</v>
      </c>
      <c r="T552" s="143">
        <f>S552*H552</f>
        <v>0</v>
      </c>
      <c r="AR552" s="144" t="s">
        <v>147</v>
      </c>
      <c r="AT552" s="144" t="s">
        <v>143</v>
      </c>
      <c r="AU552" s="144" t="s">
        <v>82</v>
      </c>
      <c r="AY552" s="16" t="s">
        <v>140</v>
      </c>
      <c r="BE552" s="145">
        <f>IF(N552="základní",J552,0)</f>
        <v>0</v>
      </c>
      <c r="BF552" s="145">
        <f>IF(N552="snížená",J552,0)</f>
        <v>0</v>
      </c>
      <c r="BG552" s="145">
        <f>IF(N552="zákl. přenesená",J552,0)</f>
        <v>0</v>
      </c>
      <c r="BH552" s="145">
        <f>IF(N552="sníž. přenesená",J552,0)</f>
        <v>0</v>
      </c>
      <c r="BI552" s="145">
        <f>IF(N552="nulová",J552,0)</f>
        <v>0</v>
      </c>
      <c r="BJ552" s="16" t="s">
        <v>14</v>
      </c>
      <c r="BK552" s="145">
        <f>ROUND(I552*H552,2)</f>
        <v>0</v>
      </c>
      <c r="BL552" s="16" t="s">
        <v>147</v>
      </c>
      <c r="BM552" s="144" t="s">
        <v>489</v>
      </c>
    </row>
    <row r="553" spans="2:65" s="1" customFormat="1" ht="18">
      <c r="B553" s="31"/>
      <c r="D553" s="146" t="s">
        <v>148</v>
      </c>
      <c r="F553" s="147" t="s">
        <v>234</v>
      </c>
      <c r="I553" s="148"/>
      <c r="L553" s="31"/>
      <c r="M553" s="149"/>
      <c r="T553" s="55"/>
      <c r="AT553" s="16" t="s">
        <v>148</v>
      </c>
      <c r="AU553" s="16" t="s">
        <v>82</v>
      </c>
    </row>
    <row r="554" spans="2:65" s="1" customFormat="1" ht="16.5" customHeight="1">
      <c r="B554" s="31"/>
      <c r="C554" s="132" t="s">
        <v>490</v>
      </c>
      <c r="D554" s="132" t="s">
        <v>143</v>
      </c>
      <c r="E554" s="133" t="s">
        <v>235</v>
      </c>
      <c r="F554" s="134" t="s">
        <v>236</v>
      </c>
      <c r="G554" s="135" t="s">
        <v>146</v>
      </c>
      <c r="H554" s="136">
        <v>60.18</v>
      </c>
      <c r="I554" s="137"/>
      <c r="J554" s="138">
        <f>ROUND(I554*H554,2)</f>
        <v>0</v>
      </c>
      <c r="K554" s="139"/>
      <c r="L554" s="31"/>
      <c r="M554" s="140" t="s">
        <v>1</v>
      </c>
      <c r="N554" s="141" t="s">
        <v>38</v>
      </c>
      <c r="P554" s="142">
        <f>O554*H554</f>
        <v>0</v>
      </c>
      <c r="Q554" s="142">
        <v>0</v>
      </c>
      <c r="R554" s="142">
        <f>Q554*H554</f>
        <v>0</v>
      </c>
      <c r="S554" s="142">
        <v>0</v>
      </c>
      <c r="T554" s="143">
        <f>S554*H554</f>
        <v>0</v>
      </c>
      <c r="AR554" s="144" t="s">
        <v>147</v>
      </c>
      <c r="AT554" s="144" t="s">
        <v>143</v>
      </c>
      <c r="AU554" s="144" t="s">
        <v>82</v>
      </c>
      <c r="AY554" s="16" t="s">
        <v>140</v>
      </c>
      <c r="BE554" s="145">
        <f>IF(N554="základní",J554,0)</f>
        <v>0</v>
      </c>
      <c r="BF554" s="145">
        <f>IF(N554="snížená",J554,0)</f>
        <v>0</v>
      </c>
      <c r="BG554" s="145">
        <f>IF(N554="zákl. přenesená",J554,0)</f>
        <v>0</v>
      </c>
      <c r="BH554" s="145">
        <f>IF(N554="sníž. přenesená",J554,0)</f>
        <v>0</v>
      </c>
      <c r="BI554" s="145">
        <f>IF(N554="nulová",J554,0)</f>
        <v>0</v>
      </c>
      <c r="BJ554" s="16" t="s">
        <v>14</v>
      </c>
      <c r="BK554" s="145">
        <f>ROUND(I554*H554,2)</f>
        <v>0</v>
      </c>
      <c r="BL554" s="16" t="s">
        <v>147</v>
      </c>
      <c r="BM554" s="144" t="s">
        <v>491</v>
      </c>
    </row>
    <row r="555" spans="2:65" s="1" customFormat="1" ht="10">
      <c r="B555" s="31"/>
      <c r="D555" s="146" t="s">
        <v>148</v>
      </c>
      <c r="F555" s="147" t="s">
        <v>238</v>
      </c>
      <c r="I555" s="148"/>
      <c r="L555" s="31"/>
      <c r="M555" s="149"/>
      <c r="T555" s="55"/>
      <c r="AT555" s="16" t="s">
        <v>148</v>
      </c>
      <c r="AU555" s="16" t="s">
        <v>82</v>
      </c>
    </row>
    <row r="556" spans="2:65" s="1" customFormat="1" ht="24.15" customHeight="1">
      <c r="B556" s="31"/>
      <c r="C556" s="132" t="s">
        <v>382</v>
      </c>
      <c r="D556" s="132" t="s">
        <v>143</v>
      </c>
      <c r="E556" s="133" t="s">
        <v>240</v>
      </c>
      <c r="F556" s="134" t="s">
        <v>241</v>
      </c>
      <c r="G556" s="135" t="s">
        <v>146</v>
      </c>
      <c r="H556" s="136">
        <v>60.18</v>
      </c>
      <c r="I556" s="137"/>
      <c r="J556" s="138">
        <f>ROUND(I556*H556,2)</f>
        <v>0</v>
      </c>
      <c r="K556" s="139"/>
      <c r="L556" s="31"/>
      <c r="M556" s="140" t="s">
        <v>1</v>
      </c>
      <c r="N556" s="141" t="s">
        <v>38</v>
      </c>
      <c r="P556" s="142">
        <f>O556*H556</f>
        <v>0</v>
      </c>
      <c r="Q556" s="142">
        <v>0</v>
      </c>
      <c r="R556" s="142">
        <f>Q556*H556</f>
        <v>0</v>
      </c>
      <c r="S556" s="142">
        <v>0</v>
      </c>
      <c r="T556" s="143">
        <f>S556*H556</f>
        <v>0</v>
      </c>
      <c r="AR556" s="144" t="s">
        <v>147</v>
      </c>
      <c r="AT556" s="144" t="s">
        <v>143</v>
      </c>
      <c r="AU556" s="144" t="s">
        <v>82</v>
      </c>
      <c r="AY556" s="16" t="s">
        <v>140</v>
      </c>
      <c r="BE556" s="145">
        <f>IF(N556="základní",J556,0)</f>
        <v>0</v>
      </c>
      <c r="BF556" s="145">
        <f>IF(N556="snížená",J556,0)</f>
        <v>0</v>
      </c>
      <c r="BG556" s="145">
        <f>IF(N556="zákl. přenesená",J556,0)</f>
        <v>0</v>
      </c>
      <c r="BH556" s="145">
        <f>IF(N556="sníž. přenesená",J556,0)</f>
        <v>0</v>
      </c>
      <c r="BI556" s="145">
        <f>IF(N556="nulová",J556,0)</f>
        <v>0</v>
      </c>
      <c r="BJ556" s="16" t="s">
        <v>14</v>
      </c>
      <c r="BK556" s="145">
        <f>ROUND(I556*H556,2)</f>
        <v>0</v>
      </c>
      <c r="BL556" s="16" t="s">
        <v>147</v>
      </c>
      <c r="BM556" s="144" t="s">
        <v>492</v>
      </c>
    </row>
    <row r="557" spans="2:65" s="1" customFormat="1" ht="18">
      <c r="B557" s="31"/>
      <c r="D557" s="146" t="s">
        <v>148</v>
      </c>
      <c r="F557" s="147" t="s">
        <v>243</v>
      </c>
      <c r="I557" s="148"/>
      <c r="L557" s="31"/>
      <c r="M557" s="149"/>
      <c r="T557" s="55"/>
      <c r="AT557" s="16" t="s">
        <v>148</v>
      </c>
      <c r="AU557" s="16" t="s">
        <v>82</v>
      </c>
    </row>
    <row r="558" spans="2:65" s="1" customFormat="1" ht="24.15" customHeight="1">
      <c r="B558" s="31"/>
      <c r="C558" s="132" t="s">
        <v>493</v>
      </c>
      <c r="D558" s="132" t="s">
        <v>143</v>
      </c>
      <c r="E558" s="133" t="s">
        <v>244</v>
      </c>
      <c r="F558" s="134" t="s">
        <v>245</v>
      </c>
      <c r="G558" s="135" t="s">
        <v>146</v>
      </c>
      <c r="H558" s="136">
        <v>60.18</v>
      </c>
      <c r="I558" s="137"/>
      <c r="J558" s="138">
        <f>ROUND(I558*H558,2)</f>
        <v>0</v>
      </c>
      <c r="K558" s="139"/>
      <c r="L558" s="31"/>
      <c r="M558" s="140" t="s">
        <v>1</v>
      </c>
      <c r="N558" s="141" t="s">
        <v>38</v>
      </c>
      <c r="P558" s="142">
        <f>O558*H558</f>
        <v>0</v>
      </c>
      <c r="Q558" s="142">
        <v>0</v>
      </c>
      <c r="R558" s="142">
        <f>Q558*H558</f>
        <v>0</v>
      </c>
      <c r="S558" s="142">
        <v>0</v>
      </c>
      <c r="T558" s="143">
        <f>S558*H558</f>
        <v>0</v>
      </c>
      <c r="AR558" s="144" t="s">
        <v>147</v>
      </c>
      <c r="AT558" s="144" t="s">
        <v>143</v>
      </c>
      <c r="AU558" s="144" t="s">
        <v>82</v>
      </c>
      <c r="AY558" s="16" t="s">
        <v>140</v>
      </c>
      <c r="BE558" s="145">
        <f>IF(N558="základní",J558,0)</f>
        <v>0</v>
      </c>
      <c r="BF558" s="145">
        <f>IF(N558="snížená",J558,0)</f>
        <v>0</v>
      </c>
      <c r="BG558" s="145">
        <f>IF(N558="zákl. přenesená",J558,0)</f>
        <v>0</v>
      </c>
      <c r="BH558" s="145">
        <f>IF(N558="sníž. přenesená",J558,0)</f>
        <v>0</v>
      </c>
      <c r="BI558" s="145">
        <f>IF(N558="nulová",J558,0)</f>
        <v>0</v>
      </c>
      <c r="BJ558" s="16" t="s">
        <v>14</v>
      </c>
      <c r="BK558" s="145">
        <f>ROUND(I558*H558,2)</f>
        <v>0</v>
      </c>
      <c r="BL558" s="16" t="s">
        <v>147</v>
      </c>
      <c r="BM558" s="144" t="s">
        <v>494</v>
      </c>
    </row>
    <row r="559" spans="2:65" s="1" customFormat="1" ht="18">
      <c r="B559" s="31"/>
      <c r="D559" s="146" t="s">
        <v>148</v>
      </c>
      <c r="F559" s="147" t="s">
        <v>247</v>
      </c>
      <c r="I559" s="148"/>
      <c r="L559" s="31"/>
      <c r="M559" s="149"/>
      <c r="T559" s="55"/>
      <c r="AT559" s="16" t="s">
        <v>148</v>
      </c>
      <c r="AU559" s="16" t="s">
        <v>82</v>
      </c>
    </row>
    <row r="560" spans="2:65" s="1" customFormat="1" ht="16.5" customHeight="1">
      <c r="B560" s="31"/>
      <c r="C560" s="132" t="s">
        <v>383</v>
      </c>
      <c r="D560" s="132" t="s">
        <v>143</v>
      </c>
      <c r="E560" s="133" t="s">
        <v>249</v>
      </c>
      <c r="F560" s="134" t="s">
        <v>250</v>
      </c>
      <c r="G560" s="135" t="s">
        <v>146</v>
      </c>
      <c r="H560" s="136">
        <v>60.18</v>
      </c>
      <c r="I560" s="137"/>
      <c r="J560" s="138">
        <f>ROUND(I560*H560,2)</f>
        <v>0</v>
      </c>
      <c r="K560" s="139"/>
      <c r="L560" s="31"/>
      <c r="M560" s="140" t="s">
        <v>1</v>
      </c>
      <c r="N560" s="141" t="s">
        <v>38</v>
      </c>
      <c r="P560" s="142">
        <f>O560*H560</f>
        <v>0</v>
      </c>
      <c r="Q560" s="142">
        <v>0</v>
      </c>
      <c r="R560" s="142">
        <f>Q560*H560</f>
        <v>0</v>
      </c>
      <c r="S560" s="142">
        <v>0</v>
      </c>
      <c r="T560" s="143">
        <f>S560*H560</f>
        <v>0</v>
      </c>
      <c r="AR560" s="144" t="s">
        <v>147</v>
      </c>
      <c r="AT560" s="144" t="s">
        <v>143</v>
      </c>
      <c r="AU560" s="144" t="s">
        <v>82</v>
      </c>
      <c r="AY560" s="16" t="s">
        <v>140</v>
      </c>
      <c r="BE560" s="145">
        <f>IF(N560="základní",J560,0)</f>
        <v>0</v>
      </c>
      <c r="BF560" s="145">
        <f>IF(N560="snížená",J560,0)</f>
        <v>0</v>
      </c>
      <c r="BG560" s="145">
        <f>IF(N560="zákl. přenesená",J560,0)</f>
        <v>0</v>
      </c>
      <c r="BH560" s="145">
        <f>IF(N560="sníž. přenesená",J560,0)</f>
        <v>0</v>
      </c>
      <c r="BI560" s="145">
        <f>IF(N560="nulová",J560,0)</f>
        <v>0</v>
      </c>
      <c r="BJ560" s="16" t="s">
        <v>14</v>
      </c>
      <c r="BK560" s="145">
        <f>ROUND(I560*H560,2)</f>
        <v>0</v>
      </c>
      <c r="BL560" s="16" t="s">
        <v>147</v>
      </c>
      <c r="BM560" s="144" t="s">
        <v>495</v>
      </c>
    </row>
    <row r="561" spans="2:65" s="1" customFormat="1" ht="18">
      <c r="B561" s="31"/>
      <c r="D561" s="146" t="s">
        <v>148</v>
      </c>
      <c r="F561" s="147" t="s">
        <v>252</v>
      </c>
      <c r="I561" s="148"/>
      <c r="L561" s="31"/>
      <c r="M561" s="149"/>
      <c r="T561" s="55"/>
      <c r="AT561" s="16" t="s">
        <v>148</v>
      </c>
      <c r="AU561" s="16" t="s">
        <v>82</v>
      </c>
    </row>
    <row r="562" spans="2:65" s="1" customFormat="1" ht="24.15" customHeight="1">
      <c r="B562" s="31"/>
      <c r="C562" s="132" t="s">
        <v>496</v>
      </c>
      <c r="D562" s="132" t="s">
        <v>143</v>
      </c>
      <c r="E562" s="133" t="s">
        <v>253</v>
      </c>
      <c r="F562" s="134" t="s">
        <v>254</v>
      </c>
      <c r="G562" s="135" t="s">
        <v>226</v>
      </c>
      <c r="H562" s="136">
        <v>37.56</v>
      </c>
      <c r="I562" s="137"/>
      <c r="J562" s="138">
        <f>ROUND(I562*H562,2)</f>
        <v>0</v>
      </c>
      <c r="K562" s="139"/>
      <c r="L562" s="31"/>
      <c r="M562" s="140" t="s">
        <v>1</v>
      </c>
      <c r="N562" s="141" t="s">
        <v>38</v>
      </c>
      <c r="P562" s="142">
        <f>O562*H562</f>
        <v>0</v>
      </c>
      <c r="Q562" s="142">
        <v>0</v>
      </c>
      <c r="R562" s="142">
        <f>Q562*H562</f>
        <v>0</v>
      </c>
      <c r="S562" s="142">
        <v>0</v>
      </c>
      <c r="T562" s="143">
        <f>S562*H562</f>
        <v>0</v>
      </c>
      <c r="AR562" s="144" t="s">
        <v>147</v>
      </c>
      <c r="AT562" s="144" t="s">
        <v>143</v>
      </c>
      <c r="AU562" s="144" t="s">
        <v>82</v>
      </c>
      <c r="AY562" s="16" t="s">
        <v>140</v>
      </c>
      <c r="BE562" s="145">
        <f>IF(N562="základní",J562,0)</f>
        <v>0</v>
      </c>
      <c r="BF562" s="145">
        <f>IF(N562="snížená",J562,0)</f>
        <v>0</v>
      </c>
      <c r="BG562" s="145">
        <f>IF(N562="zákl. přenesená",J562,0)</f>
        <v>0</v>
      </c>
      <c r="BH562" s="145">
        <f>IF(N562="sníž. přenesená",J562,0)</f>
        <v>0</v>
      </c>
      <c r="BI562" s="145">
        <f>IF(N562="nulová",J562,0)</f>
        <v>0</v>
      </c>
      <c r="BJ562" s="16" t="s">
        <v>14</v>
      </c>
      <c r="BK562" s="145">
        <f>ROUND(I562*H562,2)</f>
        <v>0</v>
      </c>
      <c r="BL562" s="16" t="s">
        <v>147</v>
      </c>
      <c r="BM562" s="144" t="s">
        <v>497</v>
      </c>
    </row>
    <row r="563" spans="2:65" s="1" customFormat="1" ht="18">
      <c r="B563" s="31"/>
      <c r="D563" s="146" t="s">
        <v>148</v>
      </c>
      <c r="F563" s="147" t="s">
        <v>256</v>
      </c>
      <c r="I563" s="148"/>
      <c r="L563" s="31"/>
      <c r="M563" s="149"/>
      <c r="T563" s="55"/>
      <c r="AT563" s="16" t="s">
        <v>148</v>
      </c>
      <c r="AU563" s="16" t="s">
        <v>82</v>
      </c>
    </row>
    <row r="564" spans="2:65" s="13" customFormat="1" ht="10">
      <c r="B564" s="156"/>
      <c r="D564" s="146" t="s">
        <v>150</v>
      </c>
      <c r="E564" s="157" t="s">
        <v>1</v>
      </c>
      <c r="F564" s="158" t="s">
        <v>498</v>
      </c>
      <c r="H564" s="159">
        <v>37.56</v>
      </c>
      <c r="I564" s="160"/>
      <c r="L564" s="156"/>
      <c r="M564" s="161"/>
      <c r="T564" s="162"/>
      <c r="AT564" s="157" t="s">
        <v>150</v>
      </c>
      <c r="AU564" s="157" t="s">
        <v>82</v>
      </c>
      <c r="AV564" s="13" t="s">
        <v>82</v>
      </c>
      <c r="AW564" s="13" t="s">
        <v>30</v>
      </c>
      <c r="AX564" s="13" t="s">
        <v>73</v>
      </c>
      <c r="AY564" s="157" t="s">
        <v>140</v>
      </c>
    </row>
    <row r="565" spans="2:65" s="14" customFormat="1" ht="10">
      <c r="B565" s="163"/>
      <c r="D565" s="146" t="s">
        <v>150</v>
      </c>
      <c r="E565" s="164" t="s">
        <v>1</v>
      </c>
      <c r="F565" s="165" t="s">
        <v>154</v>
      </c>
      <c r="H565" s="166">
        <v>37.56</v>
      </c>
      <c r="I565" s="167"/>
      <c r="L565" s="163"/>
      <c r="M565" s="168"/>
      <c r="T565" s="169"/>
      <c r="AT565" s="164" t="s">
        <v>150</v>
      </c>
      <c r="AU565" s="164" t="s">
        <v>82</v>
      </c>
      <c r="AV565" s="14" t="s">
        <v>147</v>
      </c>
      <c r="AW565" s="14" t="s">
        <v>30</v>
      </c>
      <c r="AX565" s="14" t="s">
        <v>14</v>
      </c>
      <c r="AY565" s="164" t="s">
        <v>140</v>
      </c>
    </row>
    <row r="566" spans="2:65" s="1" customFormat="1" ht="49" customHeight="1">
      <c r="B566" s="31"/>
      <c r="C566" s="170" t="s">
        <v>389</v>
      </c>
      <c r="D566" s="170" t="s">
        <v>258</v>
      </c>
      <c r="E566" s="171" t="s">
        <v>259</v>
      </c>
      <c r="F566" s="172" t="s">
        <v>260</v>
      </c>
      <c r="G566" s="173" t="s">
        <v>146</v>
      </c>
      <c r="H566" s="174">
        <v>66.197999999999993</v>
      </c>
      <c r="I566" s="175"/>
      <c r="J566" s="176">
        <f>ROUND(I566*H566,2)</f>
        <v>0</v>
      </c>
      <c r="K566" s="177"/>
      <c r="L566" s="178"/>
      <c r="M566" s="179" t="s">
        <v>1</v>
      </c>
      <c r="N566" s="180" t="s">
        <v>38</v>
      </c>
      <c r="P566" s="142">
        <f>O566*H566</f>
        <v>0</v>
      </c>
      <c r="Q566" s="142">
        <v>0</v>
      </c>
      <c r="R566" s="142">
        <f>Q566*H566</f>
        <v>0</v>
      </c>
      <c r="S566" s="142">
        <v>0</v>
      </c>
      <c r="T566" s="143">
        <f>S566*H566</f>
        <v>0</v>
      </c>
      <c r="AR566" s="144" t="s">
        <v>171</v>
      </c>
      <c r="AT566" s="144" t="s">
        <v>258</v>
      </c>
      <c r="AU566" s="144" t="s">
        <v>82</v>
      </c>
      <c r="AY566" s="16" t="s">
        <v>140</v>
      </c>
      <c r="BE566" s="145">
        <f>IF(N566="základní",J566,0)</f>
        <v>0</v>
      </c>
      <c r="BF566" s="145">
        <f>IF(N566="snížená",J566,0)</f>
        <v>0</v>
      </c>
      <c r="BG566" s="145">
        <f>IF(N566="zákl. přenesená",J566,0)</f>
        <v>0</v>
      </c>
      <c r="BH566" s="145">
        <f>IF(N566="sníž. přenesená",J566,0)</f>
        <v>0</v>
      </c>
      <c r="BI566" s="145">
        <f>IF(N566="nulová",J566,0)</f>
        <v>0</v>
      </c>
      <c r="BJ566" s="16" t="s">
        <v>14</v>
      </c>
      <c r="BK566" s="145">
        <f>ROUND(I566*H566,2)</f>
        <v>0</v>
      </c>
      <c r="BL566" s="16" t="s">
        <v>147</v>
      </c>
      <c r="BM566" s="144" t="s">
        <v>499</v>
      </c>
    </row>
    <row r="567" spans="2:65" s="1" customFormat="1" ht="27">
      <c r="B567" s="31"/>
      <c r="D567" s="146" t="s">
        <v>148</v>
      </c>
      <c r="F567" s="147" t="s">
        <v>260</v>
      </c>
      <c r="I567" s="148"/>
      <c r="L567" s="31"/>
      <c r="M567" s="149"/>
      <c r="T567" s="55"/>
      <c r="AT567" s="16" t="s">
        <v>148</v>
      </c>
      <c r="AU567" s="16" t="s">
        <v>82</v>
      </c>
    </row>
    <row r="568" spans="2:65" s="13" customFormat="1" ht="10">
      <c r="B568" s="156"/>
      <c r="D568" s="146" t="s">
        <v>150</v>
      </c>
      <c r="E568" s="157" t="s">
        <v>1</v>
      </c>
      <c r="F568" s="158" t="s">
        <v>500</v>
      </c>
      <c r="H568" s="159">
        <v>66.197999999999993</v>
      </c>
      <c r="I568" s="160"/>
      <c r="L568" s="156"/>
      <c r="M568" s="161"/>
      <c r="T568" s="162"/>
      <c r="AT568" s="157" t="s">
        <v>150</v>
      </c>
      <c r="AU568" s="157" t="s">
        <v>82</v>
      </c>
      <c r="AV568" s="13" t="s">
        <v>82</v>
      </c>
      <c r="AW568" s="13" t="s">
        <v>30</v>
      </c>
      <c r="AX568" s="13" t="s">
        <v>73</v>
      </c>
      <c r="AY568" s="157" t="s">
        <v>140</v>
      </c>
    </row>
    <row r="569" spans="2:65" s="14" customFormat="1" ht="10">
      <c r="B569" s="163"/>
      <c r="D569" s="146" t="s">
        <v>150</v>
      </c>
      <c r="E569" s="164" t="s">
        <v>1</v>
      </c>
      <c r="F569" s="165" t="s">
        <v>154</v>
      </c>
      <c r="H569" s="166">
        <v>66.197999999999993</v>
      </c>
      <c r="I569" s="167"/>
      <c r="L569" s="163"/>
      <c r="M569" s="168"/>
      <c r="T569" s="169"/>
      <c r="AT569" s="164" t="s">
        <v>150</v>
      </c>
      <c r="AU569" s="164" t="s">
        <v>82</v>
      </c>
      <c r="AV569" s="14" t="s">
        <v>147</v>
      </c>
      <c r="AW569" s="14" t="s">
        <v>30</v>
      </c>
      <c r="AX569" s="14" t="s">
        <v>14</v>
      </c>
      <c r="AY569" s="164" t="s">
        <v>140</v>
      </c>
    </row>
    <row r="570" spans="2:65" s="1" customFormat="1" ht="16.5" customHeight="1">
      <c r="B570" s="31"/>
      <c r="C570" s="132" t="s">
        <v>501</v>
      </c>
      <c r="D570" s="132" t="s">
        <v>143</v>
      </c>
      <c r="E570" s="133" t="s">
        <v>263</v>
      </c>
      <c r="F570" s="134" t="s">
        <v>264</v>
      </c>
      <c r="G570" s="135" t="s">
        <v>226</v>
      </c>
      <c r="H570" s="136">
        <v>32.19</v>
      </c>
      <c r="I570" s="137"/>
      <c r="J570" s="138">
        <f>ROUND(I570*H570,2)</f>
        <v>0</v>
      </c>
      <c r="K570" s="139"/>
      <c r="L570" s="31"/>
      <c r="M570" s="140" t="s">
        <v>1</v>
      </c>
      <c r="N570" s="141" t="s">
        <v>38</v>
      </c>
      <c r="P570" s="142">
        <f>O570*H570</f>
        <v>0</v>
      </c>
      <c r="Q570" s="142">
        <v>0</v>
      </c>
      <c r="R570" s="142">
        <f>Q570*H570</f>
        <v>0</v>
      </c>
      <c r="S570" s="142">
        <v>0</v>
      </c>
      <c r="T570" s="143">
        <f>S570*H570</f>
        <v>0</v>
      </c>
      <c r="AR570" s="144" t="s">
        <v>147</v>
      </c>
      <c r="AT570" s="144" t="s">
        <v>143</v>
      </c>
      <c r="AU570" s="144" t="s">
        <v>82</v>
      </c>
      <c r="AY570" s="16" t="s">
        <v>140</v>
      </c>
      <c r="BE570" s="145">
        <f>IF(N570="základní",J570,0)</f>
        <v>0</v>
      </c>
      <c r="BF570" s="145">
        <f>IF(N570="snížená",J570,0)</f>
        <v>0</v>
      </c>
      <c r="BG570" s="145">
        <f>IF(N570="zákl. přenesená",J570,0)</f>
        <v>0</v>
      </c>
      <c r="BH570" s="145">
        <f>IF(N570="sníž. přenesená",J570,0)</f>
        <v>0</v>
      </c>
      <c r="BI570" s="145">
        <f>IF(N570="nulová",J570,0)</f>
        <v>0</v>
      </c>
      <c r="BJ570" s="16" t="s">
        <v>14</v>
      </c>
      <c r="BK570" s="145">
        <f>ROUND(I570*H570,2)</f>
        <v>0</v>
      </c>
      <c r="BL570" s="16" t="s">
        <v>147</v>
      </c>
      <c r="BM570" s="144" t="s">
        <v>502</v>
      </c>
    </row>
    <row r="571" spans="2:65" s="1" customFormat="1" ht="10">
      <c r="B571" s="31"/>
      <c r="D571" s="146" t="s">
        <v>148</v>
      </c>
      <c r="F571" s="147" t="s">
        <v>266</v>
      </c>
      <c r="I571" s="148"/>
      <c r="L571" s="31"/>
      <c r="M571" s="149"/>
      <c r="T571" s="55"/>
      <c r="AT571" s="16" t="s">
        <v>148</v>
      </c>
      <c r="AU571" s="16" t="s">
        <v>82</v>
      </c>
    </row>
    <row r="572" spans="2:65" s="13" customFormat="1" ht="10">
      <c r="B572" s="156"/>
      <c r="D572" s="146" t="s">
        <v>150</v>
      </c>
      <c r="E572" s="157" t="s">
        <v>1</v>
      </c>
      <c r="F572" s="158" t="s">
        <v>488</v>
      </c>
      <c r="H572" s="159">
        <v>32.19</v>
      </c>
      <c r="I572" s="160"/>
      <c r="L572" s="156"/>
      <c r="M572" s="161"/>
      <c r="T572" s="162"/>
      <c r="AT572" s="157" t="s">
        <v>150</v>
      </c>
      <c r="AU572" s="157" t="s">
        <v>82</v>
      </c>
      <c r="AV572" s="13" t="s">
        <v>82</v>
      </c>
      <c r="AW572" s="13" t="s">
        <v>30</v>
      </c>
      <c r="AX572" s="13" t="s">
        <v>73</v>
      </c>
      <c r="AY572" s="157" t="s">
        <v>140</v>
      </c>
    </row>
    <row r="573" spans="2:65" s="14" customFormat="1" ht="10">
      <c r="B573" s="163"/>
      <c r="D573" s="146" t="s">
        <v>150</v>
      </c>
      <c r="E573" s="164" t="s">
        <v>1</v>
      </c>
      <c r="F573" s="165" t="s">
        <v>154</v>
      </c>
      <c r="H573" s="166">
        <v>32.19</v>
      </c>
      <c r="I573" s="167"/>
      <c r="L573" s="163"/>
      <c r="M573" s="168"/>
      <c r="T573" s="169"/>
      <c r="AT573" s="164" t="s">
        <v>150</v>
      </c>
      <c r="AU573" s="164" t="s">
        <v>82</v>
      </c>
      <c r="AV573" s="14" t="s">
        <v>147</v>
      </c>
      <c r="AW573" s="14" t="s">
        <v>30</v>
      </c>
      <c r="AX573" s="14" t="s">
        <v>14</v>
      </c>
      <c r="AY573" s="164" t="s">
        <v>140</v>
      </c>
    </row>
    <row r="574" spans="2:65" s="1" customFormat="1" ht="16.5" customHeight="1">
      <c r="B574" s="31"/>
      <c r="C574" s="170" t="s">
        <v>392</v>
      </c>
      <c r="D574" s="170" t="s">
        <v>258</v>
      </c>
      <c r="E574" s="171" t="s">
        <v>268</v>
      </c>
      <c r="F574" s="172" t="s">
        <v>269</v>
      </c>
      <c r="G574" s="173" t="s">
        <v>226</v>
      </c>
      <c r="H574" s="174">
        <v>33.799999999999997</v>
      </c>
      <c r="I574" s="175"/>
      <c r="J574" s="176">
        <f>ROUND(I574*H574,2)</f>
        <v>0</v>
      </c>
      <c r="K574" s="177"/>
      <c r="L574" s="178"/>
      <c r="M574" s="179" t="s">
        <v>1</v>
      </c>
      <c r="N574" s="180" t="s">
        <v>38</v>
      </c>
      <c r="P574" s="142">
        <f>O574*H574</f>
        <v>0</v>
      </c>
      <c r="Q574" s="142">
        <v>0</v>
      </c>
      <c r="R574" s="142">
        <f>Q574*H574</f>
        <v>0</v>
      </c>
      <c r="S574" s="142">
        <v>0</v>
      </c>
      <c r="T574" s="143">
        <f>S574*H574</f>
        <v>0</v>
      </c>
      <c r="AR574" s="144" t="s">
        <v>171</v>
      </c>
      <c r="AT574" s="144" t="s">
        <v>258</v>
      </c>
      <c r="AU574" s="144" t="s">
        <v>82</v>
      </c>
      <c r="AY574" s="16" t="s">
        <v>140</v>
      </c>
      <c r="BE574" s="145">
        <f>IF(N574="základní",J574,0)</f>
        <v>0</v>
      </c>
      <c r="BF574" s="145">
        <f>IF(N574="snížená",J574,0)</f>
        <v>0</v>
      </c>
      <c r="BG574" s="145">
        <f>IF(N574="zákl. přenesená",J574,0)</f>
        <v>0</v>
      </c>
      <c r="BH574" s="145">
        <f>IF(N574="sníž. přenesená",J574,0)</f>
        <v>0</v>
      </c>
      <c r="BI574" s="145">
        <f>IF(N574="nulová",J574,0)</f>
        <v>0</v>
      </c>
      <c r="BJ574" s="16" t="s">
        <v>14</v>
      </c>
      <c r="BK574" s="145">
        <f>ROUND(I574*H574,2)</f>
        <v>0</v>
      </c>
      <c r="BL574" s="16" t="s">
        <v>147</v>
      </c>
      <c r="BM574" s="144" t="s">
        <v>503</v>
      </c>
    </row>
    <row r="575" spans="2:65" s="1" customFormat="1" ht="10">
      <c r="B575" s="31"/>
      <c r="D575" s="146" t="s">
        <v>148</v>
      </c>
      <c r="F575" s="147" t="s">
        <v>271</v>
      </c>
      <c r="I575" s="148"/>
      <c r="L575" s="31"/>
      <c r="M575" s="149"/>
      <c r="T575" s="55"/>
      <c r="AT575" s="16" t="s">
        <v>148</v>
      </c>
      <c r="AU575" s="16" t="s">
        <v>82</v>
      </c>
    </row>
    <row r="576" spans="2:65" s="13" customFormat="1" ht="10">
      <c r="B576" s="156"/>
      <c r="D576" s="146" t="s">
        <v>150</v>
      </c>
      <c r="E576" s="157" t="s">
        <v>1</v>
      </c>
      <c r="F576" s="158" t="s">
        <v>504</v>
      </c>
      <c r="H576" s="159">
        <v>33.799999999999997</v>
      </c>
      <c r="I576" s="160"/>
      <c r="L576" s="156"/>
      <c r="M576" s="161"/>
      <c r="T576" s="162"/>
      <c r="AT576" s="157" t="s">
        <v>150</v>
      </c>
      <c r="AU576" s="157" t="s">
        <v>82</v>
      </c>
      <c r="AV576" s="13" t="s">
        <v>82</v>
      </c>
      <c r="AW576" s="13" t="s">
        <v>30</v>
      </c>
      <c r="AX576" s="13" t="s">
        <v>73</v>
      </c>
      <c r="AY576" s="157" t="s">
        <v>140</v>
      </c>
    </row>
    <row r="577" spans="2:65" s="14" customFormat="1" ht="10">
      <c r="B577" s="163"/>
      <c r="D577" s="146" t="s">
        <v>150</v>
      </c>
      <c r="E577" s="164" t="s">
        <v>1</v>
      </c>
      <c r="F577" s="165" t="s">
        <v>154</v>
      </c>
      <c r="H577" s="166">
        <v>33.799999999999997</v>
      </c>
      <c r="I577" s="167"/>
      <c r="L577" s="163"/>
      <c r="M577" s="168"/>
      <c r="T577" s="169"/>
      <c r="AT577" s="164" t="s">
        <v>150</v>
      </c>
      <c r="AU577" s="164" t="s">
        <v>82</v>
      </c>
      <c r="AV577" s="14" t="s">
        <v>147</v>
      </c>
      <c r="AW577" s="14" t="s">
        <v>30</v>
      </c>
      <c r="AX577" s="14" t="s">
        <v>14</v>
      </c>
      <c r="AY577" s="164" t="s">
        <v>140</v>
      </c>
    </row>
    <row r="578" spans="2:65" s="1" customFormat="1" ht="16.5" customHeight="1">
      <c r="B578" s="31"/>
      <c r="C578" s="132" t="s">
        <v>505</v>
      </c>
      <c r="D578" s="132" t="s">
        <v>143</v>
      </c>
      <c r="E578" s="133" t="s">
        <v>273</v>
      </c>
      <c r="F578" s="134" t="s">
        <v>274</v>
      </c>
      <c r="G578" s="135" t="s">
        <v>226</v>
      </c>
      <c r="H578" s="136">
        <v>1</v>
      </c>
      <c r="I578" s="137"/>
      <c r="J578" s="138">
        <f>ROUND(I578*H578,2)</f>
        <v>0</v>
      </c>
      <c r="K578" s="139"/>
      <c r="L578" s="31"/>
      <c r="M578" s="140" t="s">
        <v>1</v>
      </c>
      <c r="N578" s="141" t="s">
        <v>38</v>
      </c>
      <c r="P578" s="142">
        <f>O578*H578</f>
        <v>0</v>
      </c>
      <c r="Q578" s="142">
        <v>0</v>
      </c>
      <c r="R578" s="142">
        <f>Q578*H578</f>
        <v>0</v>
      </c>
      <c r="S578" s="142">
        <v>0</v>
      </c>
      <c r="T578" s="143">
        <f>S578*H578</f>
        <v>0</v>
      </c>
      <c r="AR578" s="144" t="s">
        <v>147</v>
      </c>
      <c r="AT578" s="144" t="s">
        <v>143</v>
      </c>
      <c r="AU578" s="144" t="s">
        <v>82</v>
      </c>
      <c r="AY578" s="16" t="s">
        <v>140</v>
      </c>
      <c r="BE578" s="145">
        <f>IF(N578="základní",J578,0)</f>
        <v>0</v>
      </c>
      <c r="BF578" s="145">
        <f>IF(N578="snížená",J578,0)</f>
        <v>0</v>
      </c>
      <c r="BG578" s="145">
        <f>IF(N578="zákl. přenesená",J578,0)</f>
        <v>0</v>
      </c>
      <c r="BH578" s="145">
        <f>IF(N578="sníž. přenesená",J578,0)</f>
        <v>0</v>
      </c>
      <c r="BI578" s="145">
        <f>IF(N578="nulová",J578,0)</f>
        <v>0</v>
      </c>
      <c r="BJ578" s="16" t="s">
        <v>14</v>
      </c>
      <c r="BK578" s="145">
        <f>ROUND(I578*H578,2)</f>
        <v>0</v>
      </c>
      <c r="BL578" s="16" t="s">
        <v>147</v>
      </c>
      <c r="BM578" s="144" t="s">
        <v>506</v>
      </c>
    </row>
    <row r="579" spans="2:65" s="1" customFormat="1" ht="10">
      <c r="B579" s="31"/>
      <c r="D579" s="146" t="s">
        <v>148</v>
      </c>
      <c r="F579" s="147" t="s">
        <v>276</v>
      </c>
      <c r="I579" s="148"/>
      <c r="L579" s="31"/>
      <c r="M579" s="149"/>
      <c r="T579" s="55"/>
      <c r="AT579" s="16" t="s">
        <v>148</v>
      </c>
      <c r="AU579" s="16" t="s">
        <v>82</v>
      </c>
    </row>
    <row r="580" spans="2:65" s="1" customFormat="1" ht="24.15" customHeight="1">
      <c r="B580" s="31"/>
      <c r="C580" s="170" t="s">
        <v>396</v>
      </c>
      <c r="D580" s="170" t="s">
        <v>258</v>
      </c>
      <c r="E580" s="171" t="s">
        <v>278</v>
      </c>
      <c r="F580" s="172" t="s">
        <v>279</v>
      </c>
      <c r="G580" s="173" t="s">
        <v>226</v>
      </c>
      <c r="H580" s="174">
        <v>1</v>
      </c>
      <c r="I580" s="175"/>
      <c r="J580" s="176">
        <f>ROUND(I580*H580,2)</f>
        <v>0</v>
      </c>
      <c r="K580" s="177"/>
      <c r="L580" s="178"/>
      <c r="M580" s="179" t="s">
        <v>1</v>
      </c>
      <c r="N580" s="180" t="s">
        <v>38</v>
      </c>
      <c r="P580" s="142">
        <f>O580*H580</f>
        <v>0</v>
      </c>
      <c r="Q580" s="142">
        <v>0</v>
      </c>
      <c r="R580" s="142">
        <f>Q580*H580</f>
        <v>0</v>
      </c>
      <c r="S580" s="142">
        <v>0</v>
      </c>
      <c r="T580" s="143">
        <f>S580*H580</f>
        <v>0</v>
      </c>
      <c r="AR580" s="144" t="s">
        <v>171</v>
      </c>
      <c r="AT580" s="144" t="s">
        <v>258</v>
      </c>
      <c r="AU580" s="144" t="s">
        <v>82</v>
      </c>
      <c r="AY580" s="16" t="s">
        <v>140</v>
      </c>
      <c r="BE580" s="145">
        <f>IF(N580="základní",J580,0)</f>
        <v>0</v>
      </c>
      <c r="BF580" s="145">
        <f>IF(N580="snížená",J580,0)</f>
        <v>0</v>
      </c>
      <c r="BG580" s="145">
        <f>IF(N580="zákl. přenesená",J580,0)</f>
        <v>0</v>
      </c>
      <c r="BH580" s="145">
        <f>IF(N580="sníž. přenesená",J580,0)</f>
        <v>0</v>
      </c>
      <c r="BI580" s="145">
        <f>IF(N580="nulová",J580,0)</f>
        <v>0</v>
      </c>
      <c r="BJ580" s="16" t="s">
        <v>14</v>
      </c>
      <c r="BK580" s="145">
        <f>ROUND(I580*H580,2)</f>
        <v>0</v>
      </c>
      <c r="BL580" s="16" t="s">
        <v>147</v>
      </c>
      <c r="BM580" s="144" t="s">
        <v>507</v>
      </c>
    </row>
    <row r="581" spans="2:65" s="1" customFormat="1" ht="10">
      <c r="B581" s="31"/>
      <c r="D581" s="146" t="s">
        <v>148</v>
      </c>
      <c r="F581" s="147" t="s">
        <v>279</v>
      </c>
      <c r="I581" s="148"/>
      <c r="L581" s="31"/>
      <c r="M581" s="149"/>
      <c r="T581" s="55"/>
      <c r="AT581" s="16" t="s">
        <v>148</v>
      </c>
      <c r="AU581" s="16" t="s">
        <v>82</v>
      </c>
    </row>
    <row r="582" spans="2:65" s="1" customFormat="1" ht="24.15" customHeight="1">
      <c r="B582" s="31"/>
      <c r="C582" s="132" t="s">
        <v>508</v>
      </c>
      <c r="D582" s="132" t="s">
        <v>143</v>
      </c>
      <c r="E582" s="133" t="s">
        <v>281</v>
      </c>
      <c r="F582" s="134" t="s">
        <v>282</v>
      </c>
      <c r="G582" s="135" t="s">
        <v>184</v>
      </c>
      <c r="H582" s="136">
        <v>0.46300000000000002</v>
      </c>
      <c r="I582" s="137"/>
      <c r="J582" s="138">
        <f>ROUND(I582*H582,2)</f>
        <v>0</v>
      </c>
      <c r="K582" s="139"/>
      <c r="L582" s="31"/>
      <c r="M582" s="140" t="s">
        <v>1</v>
      </c>
      <c r="N582" s="141" t="s">
        <v>38</v>
      </c>
      <c r="P582" s="142">
        <f>O582*H582</f>
        <v>0</v>
      </c>
      <c r="Q582" s="142">
        <v>0</v>
      </c>
      <c r="R582" s="142">
        <f>Q582*H582</f>
        <v>0</v>
      </c>
      <c r="S582" s="142">
        <v>0</v>
      </c>
      <c r="T582" s="143">
        <f>S582*H582</f>
        <v>0</v>
      </c>
      <c r="AR582" s="144" t="s">
        <v>147</v>
      </c>
      <c r="AT582" s="144" t="s">
        <v>143</v>
      </c>
      <c r="AU582" s="144" t="s">
        <v>82</v>
      </c>
      <c r="AY582" s="16" t="s">
        <v>140</v>
      </c>
      <c r="BE582" s="145">
        <f>IF(N582="základní",J582,0)</f>
        <v>0</v>
      </c>
      <c r="BF582" s="145">
        <f>IF(N582="snížená",J582,0)</f>
        <v>0</v>
      </c>
      <c r="BG582" s="145">
        <f>IF(N582="zákl. přenesená",J582,0)</f>
        <v>0</v>
      </c>
      <c r="BH582" s="145">
        <f>IF(N582="sníž. přenesená",J582,0)</f>
        <v>0</v>
      </c>
      <c r="BI582" s="145">
        <f>IF(N582="nulová",J582,0)</f>
        <v>0</v>
      </c>
      <c r="BJ582" s="16" t="s">
        <v>14</v>
      </c>
      <c r="BK582" s="145">
        <f>ROUND(I582*H582,2)</f>
        <v>0</v>
      </c>
      <c r="BL582" s="16" t="s">
        <v>147</v>
      </c>
      <c r="BM582" s="144" t="s">
        <v>509</v>
      </c>
    </row>
    <row r="583" spans="2:65" s="1" customFormat="1" ht="27">
      <c r="B583" s="31"/>
      <c r="D583" s="146" t="s">
        <v>148</v>
      </c>
      <c r="F583" s="147" t="s">
        <v>284</v>
      </c>
      <c r="I583" s="148"/>
      <c r="L583" s="31"/>
      <c r="M583" s="149"/>
      <c r="T583" s="55"/>
      <c r="AT583" s="16" t="s">
        <v>148</v>
      </c>
      <c r="AU583" s="16" t="s">
        <v>82</v>
      </c>
    </row>
    <row r="584" spans="2:65" s="11" customFormat="1" ht="22.75" customHeight="1">
      <c r="B584" s="120"/>
      <c r="D584" s="121" t="s">
        <v>72</v>
      </c>
      <c r="E584" s="130" t="s">
        <v>285</v>
      </c>
      <c r="F584" s="130" t="s">
        <v>286</v>
      </c>
      <c r="I584" s="123"/>
      <c r="J584" s="131">
        <f>BK584</f>
        <v>0</v>
      </c>
      <c r="L584" s="120"/>
      <c r="M584" s="125"/>
      <c r="P584" s="126">
        <f>SUM(P585:P632)</f>
        <v>0</v>
      </c>
      <c r="R584" s="126">
        <f>SUM(R585:R632)</f>
        <v>0</v>
      </c>
      <c r="T584" s="127">
        <f>SUM(T585:T632)</f>
        <v>0</v>
      </c>
      <c r="AR584" s="121" t="s">
        <v>14</v>
      </c>
      <c r="AT584" s="128" t="s">
        <v>72</v>
      </c>
      <c r="AU584" s="128" t="s">
        <v>14</v>
      </c>
      <c r="AY584" s="121" t="s">
        <v>140</v>
      </c>
      <c r="BK584" s="129">
        <f>SUM(BK585:BK632)</f>
        <v>0</v>
      </c>
    </row>
    <row r="585" spans="2:65" s="1" customFormat="1" ht="16.5" customHeight="1">
      <c r="B585" s="31"/>
      <c r="C585" s="132" t="s">
        <v>401</v>
      </c>
      <c r="D585" s="132" t="s">
        <v>143</v>
      </c>
      <c r="E585" s="133" t="s">
        <v>288</v>
      </c>
      <c r="F585" s="134" t="s">
        <v>289</v>
      </c>
      <c r="G585" s="135" t="s">
        <v>146</v>
      </c>
      <c r="H585" s="136">
        <v>60.18</v>
      </c>
      <c r="I585" s="137"/>
      <c r="J585" s="138">
        <f>ROUND(I585*H585,2)</f>
        <v>0</v>
      </c>
      <c r="K585" s="139"/>
      <c r="L585" s="31"/>
      <c r="M585" s="140" t="s">
        <v>1</v>
      </c>
      <c r="N585" s="141" t="s">
        <v>38</v>
      </c>
      <c r="P585" s="142">
        <f>O585*H585</f>
        <v>0</v>
      </c>
      <c r="Q585" s="142">
        <v>0</v>
      </c>
      <c r="R585" s="142">
        <f>Q585*H585</f>
        <v>0</v>
      </c>
      <c r="S585" s="142">
        <v>0</v>
      </c>
      <c r="T585" s="143">
        <f>S585*H585</f>
        <v>0</v>
      </c>
      <c r="AR585" s="144" t="s">
        <v>147</v>
      </c>
      <c r="AT585" s="144" t="s">
        <v>143</v>
      </c>
      <c r="AU585" s="144" t="s">
        <v>82</v>
      </c>
      <c r="AY585" s="16" t="s">
        <v>140</v>
      </c>
      <c r="BE585" s="145">
        <f>IF(N585="základní",J585,0)</f>
        <v>0</v>
      </c>
      <c r="BF585" s="145">
        <f>IF(N585="snížená",J585,0)</f>
        <v>0</v>
      </c>
      <c r="BG585" s="145">
        <f>IF(N585="zákl. přenesená",J585,0)</f>
        <v>0</v>
      </c>
      <c r="BH585" s="145">
        <f>IF(N585="sníž. přenesená",J585,0)</f>
        <v>0</v>
      </c>
      <c r="BI585" s="145">
        <f>IF(N585="nulová",J585,0)</f>
        <v>0</v>
      </c>
      <c r="BJ585" s="16" t="s">
        <v>14</v>
      </c>
      <c r="BK585" s="145">
        <f>ROUND(I585*H585,2)</f>
        <v>0</v>
      </c>
      <c r="BL585" s="16" t="s">
        <v>147</v>
      </c>
      <c r="BM585" s="144" t="s">
        <v>510</v>
      </c>
    </row>
    <row r="586" spans="2:65" s="1" customFormat="1" ht="10">
      <c r="B586" s="31"/>
      <c r="D586" s="146" t="s">
        <v>148</v>
      </c>
      <c r="F586" s="147" t="s">
        <v>289</v>
      </c>
      <c r="I586" s="148"/>
      <c r="L586" s="31"/>
      <c r="M586" s="149"/>
      <c r="T586" s="55"/>
      <c r="AT586" s="16" t="s">
        <v>148</v>
      </c>
      <c r="AU586" s="16" t="s">
        <v>82</v>
      </c>
    </row>
    <row r="587" spans="2:65" s="1" customFormat="1" ht="24.15" customHeight="1">
      <c r="B587" s="31"/>
      <c r="C587" s="170" t="s">
        <v>511</v>
      </c>
      <c r="D587" s="170" t="s">
        <v>258</v>
      </c>
      <c r="E587" s="171" t="s">
        <v>291</v>
      </c>
      <c r="F587" s="172" t="s">
        <v>292</v>
      </c>
      <c r="G587" s="173" t="s">
        <v>146</v>
      </c>
      <c r="H587" s="174">
        <v>66.197999999999993</v>
      </c>
      <c r="I587" s="175"/>
      <c r="J587" s="176">
        <f>ROUND(I587*H587,2)</f>
        <v>0</v>
      </c>
      <c r="K587" s="177"/>
      <c r="L587" s="178"/>
      <c r="M587" s="179" t="s">
        <v>1</v>
      </c>
      <c r="N587" s="180" t="s">
        <v>38</v>
      </c>
      <c r="P587" s="142">
        <f>O587*H587</f>
        <v>0</v>
      </c>
      <c r="Q587" s="142">
        <v>0</v>
      </c>
      <c r="R587" s="142">
        <f>Q587*H587</f>
        <v>0</v>
      </c>
      <c r="S587" s="142">
        <v>0</v>
      </c>
      <c r="T587" s="143">
        <f>S587*H587</f>
        <v>0</v>
      </c>
      <c r="AR587" s="144" t="s">
        <v>171</v>
      </c>
      <c r="AT587" s="144" t="s">
        <v>258</v>
      </c>
      <c r="AU587" s="144" t="s">
        <v>82</v>
      </c>
      <c r="AY587" s="16" t="s">
        <v>140</v>
      </c>
      <c r="BE587" s="145">
        <f>IF(N587="základní",J587,0)</f>
        <v>0</v>
      </c>
      <c r="BF587" s="145">
        <f>IF(N587="snížená",J587,0)</f>
        <v>0</v>
      </c>
      <c r="BG587" s="145">
        <f>IF(N587="zákl. přenesená",J587,0)</f>
        <v>0</v>
      </c>
      <c r="BH587" s="145">
        <f>IF(N587="sníž. přenesená",J587,0)</f>
        <v>0</v>
      </c>
      <c r="BI587" s="145">
        <f>IF(N587="nulová",J587,0)</f>
        <v>0</v>
      </c>
      <c r="BJ587" s="16" t="s">
        <v>14</v>
      </c>
      <c r="BK587" s="145">
        <f>ROUND(I587*H587,2)</f>
        <v>0</v>
      </c>
      <c r="BL587" s="16" t="s">
        <v>147</v>
      </c>
      <c r="BM587" s="144" t="s">
        <v>512</v>
      </c>
    </row>
    <row r="588" spans="2:65" s="1" customFormat="1" ht="18">
      <c r="B588" s="31"/>
      <c r="D588" s="146" t="s">
        <v>148</v>
      </c>
      <c r="F588" s="147" t="s">
        <v>292</v>
      </c>
      <c r="I588" s="148"/>
      <c r="L588" s="31"/>
      <c r="M588" s="149"/>
      <c r="T588" s="55"/>
      <c r="AT588" s="16" t="s">
        <v>148</v>
      </c>
      <c r="AU588" s="16" t="s">
        <v>82</v>
      </c>
    </row>
    <row r="589" spans="2:65" s="13" customFormat="1" ht="10">
      <c r="B589" s="156"/>
      <c r="D589" s="146" t="s">
        <v>150</v>
      </c>
      <c r="E589" s="157" t="s">
        <v>1</v>
      </c>
      <c r="F589" s="158" t="s">
        <v>500</v>
      </c>
      <c r="H589" s="159">
        <v>66.197999999999993</v>
      </c>
      <c r="I589" s="160"/>
      <c r="L589" s="156"/>
      <c r="M589" s="161"/>
      <c r="T589" s="162"/>
      <c r="AT589" s="157" t="s">
        <v>150</v>
      </c>
      <c r="AU589" s="157" t="s">
        <v>82</v>
      </c>
      <c r="AV589" s="13" t="s">
        <v>82</v>
      </c>
      <c r="AW589" s="13" t="s">
        <v>30</v>
      </c>
      <c r="AX589" s="13" t="s">
        <v>73</v>
      </c>
      <c r="AY589" s="157" t="s">
        <v>140</v>
      </c>
    </row>
    <row r="590" spans="2:65" s="14" customFormat="1" ht="10">
      <c r="B590" s="163"/>
      <c r="D590" s="146" t="s">
        <v>150</v>
      </c>
      <c r="E590" s="164" t="s">
        <v>1</v>
      </c>
      <c r="F590" s="165" t="s">
        <v>154</v>
      </c>
      <c r="H590" s="166">
        <v>66.197999999999993</v>
      </c>
      <c r="I590" s="167"/>
      <c r="L590" s="163"/>
      <c r="M590" s="168"/>
      <c r="T590" s="169"/>
      <c r="AT590" s="164" t="s">
        <v>150</v>
      </c>
      <c r="AU590" s="164" t="s">
        <v>82</v>
      </c>
      <c r="AV590" s="14" t="s">
        <v>147</v>
      </c>
      <c r="AW590" s="14" t="s">
        <v>30</v>
      </c>
      <c r="AX590" s="14" t="s">
        <v>14</v>
      </c>
      <c r="AY590" s="164" t="s">
        <v>140</v>
      </c>
    </row>
    <row r="591" spans="2:65" s="1" customFormat="1" ht="16.5" customHeight="1">
      <c r="B591" s="31"/>
      <c r="C591" s="132" t="s">
        <v>404</v>
      </c>
      <c r="D591" s="132" t="s">
        <v>143</v>
      </c>
      <c r="E591" s="133" t="s">
        <v>295</v>
      </c>
      <c r="F591" s="134" t="s">
        <v>296</v>
      </c>
      <c r="G591" s="135" t="s">
        <v>146</v>
      </c>
      <c r="H591" s="136">
        <v>153.83500000000001</v>
      </c>
      <c r="I591" s="137"/>
      <c r="J591" s="138">
        <f>ROUND(I591*H591,2)</f>
        <v>0</v>
      </c>
      <c r="K591" s="139"/>
      <c r="L591" s="31"/>
      <c r="M591" s="140" t="s">
        <v>1</v>
      </c>
      <c r="N591" s="141" t="s">
        <v>38</v>
      </c>
      <c r="P591" s="142">
        <f>O591*H591</f>
        <v>0</v>
      </c>
      <c r="Q591" s="142">
        <v>0</v>
      </c>
      <c r="R591" s="142">
        <f>Q591*H591</f>
        <v>0</v>
      </c>
      <c r="S591" s="142">
        <v>0</v>
      </c>
      <c r="T591" s="143">
        <f>S591*H591</f>
        <v>0</v>
      </c>
      <c r="AR591" s="144" t="s">
        <v>147</v>
      </c>
      <c r="AT591" s="144" t="s">
        <v>143</v>
      </c>
      <c r="AU591" s="144" t="s">
        <v>82</v>
      </c>
      <c r="AY591" s="16" t="s">
        <v>140</v>
      </c>
      <c r="BE591" s="145">
        <f>IF(N591="základní",J591,0)</f>
        <v>0</v>
      </c>
      <c r="BF591" s="145">
        <f>IF(N591="snížená",J591,0)</f>
        <v>0</v>
      </c>
      <c r="BG591" s="145">
        <f>IF(N591="zákl. přenesená",J591,0)</f>
        <v>0</v>
      </c>
      <c r="BH591" s="145">
        <f>IF(N591="sníž. přenesená",J591,0)</f>
        <v>0</v>
      </c>
      <c r="BI591" s="145">
        <f>IF(N591="nulová",J591,0)</f>
        <v>0</v>
      </c>
      <c r="BJ591" s="16" t="s">
        <v>14</v>
      </c>
      <c r="BK591" s="145">
        <f>ROUND(I591*H591,2)</f>
        <v>0</v>
      </c>
      <c r="BL591" s="16" t="s">
        <v>147</v>
      </c>
      <c r="BM591" s="144" t="s">
        <v>513</v>
      </c>
    </row>
    <row r="592" spans="2:65" s="1" customFormat="1" ht="10">
      <c r="B592" s="31"/>
      <c r="D592" s="146" t="s">
        <v>148</v>
      </c>
      <c r="F592" s="147" t="s">
        <v>298</v>
      </c>
      <c r="I592" s="148"/>
      <c r="L592" s="31"/>
      <c r="M592" s="149"/>
      <c r="T592" s="55"/>
      <c r="AT592" s="16" t="s">
        <v>148</v>
      </c>
      <c r="AU592" s="16" t="s">
        <v>82</v>
      </c>
    </row>
    <row r="593" spans="2:65" s="12" customFormat="1" ht="10">
      <c r="B593" s="150"/>
      <c r="D593" s="146" t="s">
        <v>150</v>
      </c>
      <c r="E593" s="151" t="s">
        <v>1</v>
      </c>
      <c r="F593" s="152" t="s">
        <v>152</v>
      </c>
      <c r="H593" s="151" t="s">
        <v>1</v>
      </c>
      <c r="I593" s="153"/>
      <c r="L593" s="150"/>
      <c r="M593" s="154"/>
      <c r="T593" s="155"/>
      <c r="AT593" s="151" t="s">
        <v>150</v>
      </c>
      <c r="AU593" s="151" t="s">
        <v>82</v>
      </c>
      <c r="AV593" s="12" t="s">
        <v>14</v>
      </c>
      <c r="AW593" s="12" t="s">
        <v>30</v>
      </c>
      <c r="AX593" s="12" t="s">
        <v>73</v>
      </c>
      <c r="AY593" s="151" t="s">
        <v>140</v>
      </c>
    </row>
    <row r="594" spans="2:65" s="13" customFormat="1" ht="10">
      <c r="B594" s="156"/>
      <c r="D594" s="146" t="s">
        <v>150</v>
      </c>
      <c r="E594" s="157" t="s">
        <v>1</v>
      </c>
      <c r="F594" s="158" t="s">
        <v>514</v>
      </c>
      <c r="H594" s="159">
        <v>60.18</v>
      </c>
      <c r="I594" s="160"/>
      <c r="L594" s="156"/>
      <c r="M594" s="161"/>
      <c r="T594" s="162"/>
      <c r="AT594" s="157" t="s">
        <v>150</v>
      </c>
      <c r="AU594" s="157" t="s">
        <v>82</v>
      </c>
      <c r="AV594" s="13" t="s">
        <v>82</v>
      </c>
      <c r="AW594" s="13" t="s">
        <v>30</v>
      </c>
      <c r="AX594" s="13" t="s">
        <v>73</v>
      </c>
      <c r="AY594" s="157" t="s">
        <v>140</v>
      </c>
    </row>
    <row r="595" spans="2:65" s="12" customFormat="1" ht="10">
      <c r="B595" s="150"/>
      <c r="D595" s="146" t="s">
        <v>150</v>
      </c>
      <c r="E595" s="151" t="s">
        <v>1</v>
      </c>
      <c r="F595" s="152" t="s">
        <v>300</v>
      </c>
      <c r="H595" s="151" t="s">
        <v>1</v>
      </c>
      <c r="I595" s="153"/>
      <c r="L595" s="150"/>
      <c r="M595" s="154"/>
      <c r="T595" s="155"/>
      <c r="AT595" s="151" t="s">
        <v>150</v>
      </c>
      <c r="AU595" s="151" t="s">
        <v>82</v>
      </c>
      <c r="AV595" s="12" t="s">
        <v>14</v>
      </c>
      <c r="AW595" s="12" t="s">
        <v>30</v>
      </c>
      <c r="AX595" s="12" t="s">
        <v>73</v>
      </c>
      <c r="AY595" s="151" t="s">
        <v>140</v>
      </c>
    </row>
    <row r="596" spans="2:65" s="13" customFormat="1" ht="10">
      <c r="B596" s="156"/>
      <c r="D596" s="146" t="s">
        <v>150</v>
      </c>
      <c r="E596" s="157" t="s">
        <v>1</v>
      </c>
      <c r="F596" s="158" t="s">
        <v>515</v>
      </c>
      <c r="H596" s="159">
        <v>107.515</v>
      </c>
      <c r="I596" s="160"/>
      <c r="L596" s="156"/>
      <c r="M596" s="161"/>
      <c r="T596" s="162"/>
      <c r="AT596" s="157" t="s">
        <v>150</v>
      </c>
      <c r="AU596" s="157" t="s">
        <v>82</v>
      </c>
      <c r="AV596" s="13" t="s">
        <v>82</v>
      </c>
      <c r="AW596" s="13" t="s">
        <v>30</v>
      </c>
      <c r="AX596" s="13" t="s">
        <v>73</v>
      </c>
      <c r="AY596" s="157" t="s">
        <v>140</v>
      </c>
    </row>
    <row r="597" spans="2:65" s="13" customFormat="1" ht="10">
      <c r="B597" s="156"/>
      <c r="D597" s="146" t="s">
        <v>150</v>
      </c>
      <c r="E597" s="157" t="s">
        <v>1</v>
      </c>
      <c r="F597" s="158" t="s">
        <v>302</v>
      </c>
      <c r="H597" s="159">
        <v>-13.86</v>
      </c>
      <c r="I597" s="160"/>
      <c r="L597" s="156"/>
      <c r="M597" s="161"/>
      <c r="T597" s="162"/>
      <c r="AT597" s="157" t="s">
        <v>150</v>
      </c>
      <c r="AU597" s="157" t="s">
        <v>82</v>
      </c>
      <c r="AV597" s="13" t="s">
        <v>82</v>
      </c>
      <c r="AW597" s="13" t="s">
        <v>30</v>
      </c>
      <c r="AX597" s="13" t="s">
        <v>73</v>
      </c>
      <c r="AY597" s="157" t="s">
        <v>140</v>
      </c>
    </row>
    <row r="598" spans="2:65" s="14" customFormat="1" ht="10">
      <c r="B598" s="163"/>
      <c r="D598" s="146" t="s">
        <v>150</v>
      </c>
      <c r="E598" s="164" t="s">
        <v>1</v>
      </c>
      <c r="F598" s="165" t="s">
        <v>154</v>
      </c>
      <c r="H598" s="166">
        <v>153.83500000000001</v>
      </c>
      <c r="I598" s="167"/>
      <c r="L598" s="163"/>
      <c r="M598" s="168"/>
      <c r="T598" s="169"/>
      <c r="AT598" s="164" t="s">
        <v>150</v>
      </c>
      <c r="AU598" s="164" t="s">
        <v>82</v>
      </c>
      <c r="AV598" s="14" t="s">
        <v>147</v>
      </c>
      <c r="AW598" s="14" t="s">
        <v>30</v>
      </c>
      <c r="AX598" s="14" t="s">
        <v>14</v>
      </c>
      <c r="AY598" s="164" t="s">
        <v>140</v>
      </c>
    </row>
    <row r="599" spans="2:65" s="1" customFormat="1" ht="24.15" customHeight="1">
      <c r="B599" s="31"/>
      <c r="C599" s="132" t="s">
        <v>516</v>
      </c>
      <c r="D599" s="132" t="s">
        <v>143</v>
      </c>
      <c r="E599" s="133" t="s">
        <v>303</v>
      </c>
      <c r="F599" s="134" t="s">
        <v>304</v>
      </c>
      <c r="G599" s="135" t="s">
        <v>146</v>
      </c>
      <c r="H599" s="136">
        <v>153.83500000000001</v>
      </c>
      <c r="I599" s="137"/>
      <c r="J599" s="138">
        <f>ROUND(I599*H599,2)</f>
        <v>0</v>
      </c>
      <c r="K599" s="139"/>
      <c r="L599" s="31"/>
      <c r="M599" s="140" t="s">
        <v>1</v>
      </c>
      <c r="N599" s="141" t="s">
        <v>38</v>
      </c>
      <c r="P599" s="142">
        <f>O599*H599</f>
        <v>0</v>
      </c>
      <c r="Q599" s="142">
        <v>0</v>
      </c>
      <c r="R599" s="142">
        <f>Q599*H599</f>
        <v>0</v>
      </c>
      <c r="S599" s="142">
        <v>0</v>
      </c>
      <c r="T599" s="143">
        <f>S599*H599</f>
        <v>0</v>
      </c>
      <c r="AR599" s="144" t="s">
        <v>147</v>
      </c>
      <c r="AT599" s="144" t="s">
        <v>143</v>
      </c>
      <c r="AU599" s="144" t="s">
        <v>82</v>
      </c>
      <c r="AY599" s="16" t="s">
        <v>140</v>
      </c>
      <c r="BE599" s="145">
        <f>IF(N599="základní",J599,0)</f>
        <v>0</v>
      </c>
      <c r="BF599" s="145">
        <f>IF(N599="snížená",J599,0)</f>
        <v>0</v>
      </c>
      <c r="BG599" s="145">
        <f>IF(N599="zákl. přenesená",J599,0)</f>
        <v>0</v>
      </c>
      <c r="BH599" s="145">
        <f>IF(N599="sníž. přenesená",J599,0)</f>
        <v>0</v>
      </c>
      <c r="BI599" s="145">
        <f>IF(N599="nulová",J599,0)</f>
        <v>0</v>
      </c>
      <c r="BJ599" s="16" t="s">
        <v>14</v>
      </c>
      <c r="BK599" s="145">
        <f>ROUND(I599*H599,2)</f>
        <v>0</v>
      </c>
      <c r="BL599" s="16" t="s">
        <v>147</v>
      </c>
      <c r="BM599" s="144" t="s">
        <v>517</v>
      </c>
    </row>
    <row r="600" spans="2:65" s="1" customFormat="1" ht="10">
      <c r="B600" s="31"/>
      <c r="D600" s="146" t="s">
        <v>148</v>
      </c>
      <c r="F600" s="147" t="s">
        <v>304</v>
      </c>
      <c r="I600" s="148"/>
      <c r="L600" s="31"/>
      <c r="M600" s="149"/>
      <c r="T600" s="55"/>
      <c r="AT600" s="16" t="s">
        <v>148</v>
      </c>
      <c r="AU600" s="16" t="s">
        <v>82</v>
      </c>
    </row>
    <row r="601" spans="2:65" s="12" customFormat="1" ht="10">
      <c r="B601" s="150"/>
      <c r="D601" s="146" t="s">
        <v>150</v>
      </c>
      <c r="E601" s="151" t="s">
        <v>1</v>
      </c>
      <c r="F601" s="152" t="s">
        <v>152</v>
      </c>
      <c r="H601" s="151" t="s">
        <v>1</v>
      </c>
      <c r="I601" s="153"/>
      <c r="L601" s="150"/>
      <c r="M601" s="154"/>
      <c r="T601" s="155"/>
      <c r="AT601" s="151" t="s">
        <v>150</v>
      </c>
      <c r="AU601" s="151" t="s">
        <v>82</v>
      </c>
      <c r="AV601" s="12" t="s">
        <v>14</v>
      </c>
      <c r="AW601" s="12" t="s">
        <v>30</v>
      </c>
      <c r="AX601" s="12" t="s">
        <v>73</v>
      </c>
      <c r="AY601" s="151" t="s">
        <v>140</v>
      </c>
    </row>
    <row r="602" spans="2:65" s="13" customFormat="1" ht="10">
      <c r="B602" s="156"/>
      <c r="D602" s="146" t="s">
        <v>150</v>
      </c>
      <c r="E602" s="157" t="s">
        <v>1</v>
      </c>
      <c r="F602" s="158" t="s">
        <v>514</v>
      </c>
      <c r="H602" s="159">
        <v>60.18</v>
      </c>
      <c r="I602" s="160"/>
      <c r="L602" s="156"/>
      <c r="M602" s="161"/>
      <c r="T602" s="162"/>
      <c r="AT602" s="157" t="s">
        <v>150</v>
      </c>
      <c r="AU602" s="157" t="s">
        <v>82</v>
      </c>
      <c r="AV602" s="13" t="s">
        <v>82</v>
      </c>
      <c r="AW602" s="13" t="s">
        <v>30</v>
      </c>
      <c r="AX602" s="13" t="s">
        <v>73</v>
      </c>
      <c r="AY602" s="157" t="s">
        <v>140</v>
      </c>
    </row>
    <row r="603" spans="2:65" s="12" customFormat="1" ht="10">
      <c r="B603" s="150"/>
      <c r="D603" s="146" t="s">
        <v>150</v>
      </c>
      <c r="E603" s="151" t="s">
        <v>1</v>
      </c>
      <c r="F603" s="152" t="s">
        <v>300</v>
      </c>
      <c r="H603" s="151" t="s">
        <v>1</v>
      </c>
      <c r="I603" s="153"/>
      <c r="L603" s="150"/>
      <c r="M603" s="154"/>
      <c r="T603" s="155"/>
      <c r="AT603" s="151" t="s">
        <v>150</v>
      </c>
      <c r="AU603" s="151" t="s">
        <v>82</v>
      </c>
      <c r="AV603" s="12" t="s">
        <v>14</v>
      </c>
      <c r="AW603" s="12" t="s">
        <v>30</v>
      </c>
      <c r="AX603" s="12" t="s">
        <v>73</v>
      </c>
      <c r="AY603" s="151" t="s">
        <v>140</v>
      </c>
    </row>
    <row r="604" spans="2:65" s="13" customFormat="1" ht="10">
      <c r="B604" s="156"/>
      <c r="D604" s="146" t="s">
        <v>150</v>
      </c>
      <c r="E604" s="157" t="s">
        <v>1</v>
      </c>
      <c r="F604" s="158" t="s">
        <v>515</v>
      </c>
      <c r="H604" s="159">
        <v>107.515</v>
      </c>
      <c r="I604" s="160"/>
      <c r="L604" s="156"/>
      <c r="M604" s="161"/>
      <c r="T604" s="162"/>
      <c r="AT604" s="157" t="s">
        <v>150</v>
      </c>
      <c r="AU604" s="157" t="s">
        <v>82</v>
      </c>
      <c r="AV604" s="13" t="s">
        <v>82</v>
      </c>
      <c r="AW604" s="13" t="s">
        <v>30</v>
      </c>
      <c r="AX604" s="13" t="s">
        <v>73</v>
      </c>
      <c r="AY604" s="157" t="s">
        <v>140</v>
      </c>
    </row>
    <row r="605" spans="2:65" s="13" customFormat="1" ht="10">
      <c r="B605" s="156"/>
      <c r="D605" s="146" t="s">
        <v>150</v>
      </c>
      <c r="E605" s="157" t="s">
        <v>1</v>
      </c>
      <c r="F605" s="158" t="s">
        <v>302</v>
      </c>
      <c r="H605" s="159">
        <v>-13.86</v>
      </c>
      <c r="I605" s="160"/>
      <c r="L605" s="156"/>
      <c r="M605" s="161"/>
      <c r="T605" s="162"/>
      <c r="AT605" s="157" t="s">
        <v>150</v>
      </c>
      <c r="AU605" s="157" t="s">
        <v>82</v>
      </c>
      <c r="AV605" s="13" t="s">
        <v>82</v>
      </c>
      <c r="AW605" s="13" t="s">
        <v>30</v>
      </c>
      <c r="AX605" s="13" t="s">
        <v>73</v>
      </c>
      <c r="AY605" s="157" t="s">
        <v>140</v>
      </c>
    </row>
    <row r="606" spans="2:65" s="14" customFormat="1" ht="10">
      <c r="B606" s="163"/>
      <c r="D606" s="146" t="s">
        <v>150</v>
      </c>
      <c r="E606" s="164" t="s">
        <v>1</v>
      </c>
      <c r="F606" s="165" t="s">
        <v>154</v>
      </c>
      <c r="H606" s="166">
        <v>153.83500000000001</v>
      </c>
      <c r="I606" s="167"/>
      <c r="L606" s="163"/>
      <c r="M606" s="168"/>
      <c r="T606" s="169"/>
      <c r="AT606" s="164" t="s">
        <v>150</v>
      </c>
      <c r="AU606" s="164" t="s">
        <v>82</v>
      </c>
      <c r="AV606" s="14" t="s">
        <v>147</v>
      </c>
      <c r="AW606" s="14" t="s">
        <v>30</v>
      </c>
      <c r="AX606" s="14" t="s">
        <v>14</v>
      </c>
      <c r="AY606" s="164" t="s">
        <v>140</v>
      </c>
    </row>
    <row r="607" spans="2:65" s="1" customFormat="1" ht="33" customHeight="1">
      <c r="B607" s="31"/>
      <c r="C607" s="132" t="s">
        <v>405</v>
      </c>
      <c r="D607" s="132" t="s">
        <v>143</v>
      </c>
      <c r="E607" s="133" t="s">
        <v>307</v>
      </c>
      <c r="F607" s="134" t="s">
        <v>308</v>
      </c>
      <c r="G607" s="135" t="s">
        <v>309</v>
      </c>
      <c r="H607" s="136">
        <v>15</v>
      </c>
      <c r="I607" s="137"/>
      <c r="J607" s="138">
        <f>ROUND(I607*H607,2)</f>
        <v>0</v>
      </c>
      <c r="K607" s="139"/>
      <c r="L607" s="31"/>
      <c r="M607" s="140" t="s">
        <v>1</v>
      </c>
      <c r="N607" s="141" t="s">
        <v>38</v>
      </c>
      <c r="P607" s="142">
        <f>O607*H607</f>
        <v>0</v>
      </c>
      <c r="Q607" s="142">
        <v>0</v>
      </c>
      <c r="R607" s="142">
        <f>Q607*H607</f>
        <v>0</v>
      </c>
      <c r="S607" s="142">
        <v>0</v>
      </c>
      <c r="T607" s="143">
        <f>S607*H607</f>
        <v>0</v>
      </c>
      <c r="AR607" s="144" t="s">
        <v>147</v>
      </c>
      <c r="AT607" s="144" t="s">
        <v>143</v>
      </c>
      <c r="AU607" s="144" t="s">
        <v>82</v>
      </c>
      <c r="AY607" s="16" t="s">
        <v>140</v>
      </c>
      <c r="BE607" s="145">
        <f>IF(N607="základní",J607,0)</f>
        <v>0</v>
      </c>
      <c r="BF607" s="145">
        <f>IF(N607="snížená",J607,0)</f>
        <v>0</v>
      </c>
      <c r="BG607" s="145">
        <f>IF(N607="zákl. přenesená",J607,0)</f>
        <v>0</v>
      </c>
      <c r="BH607" s="145">
        <f>IF(N607="sníž. přenesená",J607,0)</f>
        <v>0</v>
      </c>
      <c r="BI607" s="145">
        <f>IF(N607="nulová",J607,0)</f>
        <v>0</v>
      </c>
      <c r="BJ607" s="16" t="s">
        <v>14</v>
      </c>
      <c r="BK607" s="145">
        <f>ROUND(I607*H607,2)</f>
        <v>0</v>
      </c>
      <c r="BL607" s="16" t="s">
        <v>147</v>
      </c>
      <c r="BM607" s="144" t="s">
        <v>518</v>
      </c>
    </row>
    <row r="608" spans="2:65" s="1" customFormat="1" ht="18">
      <c r="B608" s="31"/>
      <c r="D608" s="146" t="s">
        <v>148</v>
      </c>
      <c r="F608" s="147" t="s">
        <v>311</v>
      </c>
      <c r="I608" s="148"/>
      <c r="L608" s="31"/>
      <c r="M608" s="149"/>
      <c r="T608" s="55"/>
      <c r="AT608" s="16" t="s">
        <v>148</v>
      </c>
      <c r="AU608" s="16" t="s">
        <v>82</v>
      </c>
    </row>
    <row r="609" spans="2:65" s="12" customFormat="1" ht="10">
      <c r="B609" s="150"/>
      <c r="D609" s="146" t="s">
        <v>150</v>
      </c>
      <c r="E609" s="151" t="s">
        <v>1</v>
      </c>
      <c r="F609" s="152" t="s">
        <v>312</v>
      </c>
      <c r="H609" s="151" t="s">
        <v>1</v>
      </c>
      <c r="I609" s="153"/>
      <c r="L609" s="150"/>
      <c r="M609" s="154"/>
      <c r="T609" s="155"/>
      <c r="AT609" s="151" t="s">
        <v>150</v>
      </c>
      <c r="AU609" s="151" t="s">
        <v>82</v>
      </c>
      <c r="AV609" s="12" t="s">
        <v>14</v>
      </c>
      <c r="AW609" s="12" t="s">
        <v>30</v>
      </c>
      <c r="AX609" s="12" t="s">
        <v>73</v>
      </c>
      <c r="AY609" s="151" t="s">
        <v>140</v>
      </c>
    </row>
    <row r="610" spans="2:65" s="13" customFormat="1" ht="10">
      <c r="B610" s="156"/>
      <c r="D610" s="146" t="s">
        <v>150</v>
      </c>
      <c r="E610" s="157" t="s">
        <v>1</v>
      </c>
      <c r="F610" s="158" t="s">
        <v>8</v>
      </c>
      <c r="H610" s="159">
        <v>15</v>
      </c>
      <c r="I610" s="160"/>
      <c r="L610" s="156"/>
      <c r="M610" s="161"/>
      <c r="T610" s="162"/>
      <c r="AT610" s="157" t="s">
        <v>150</v>
      </c>
      <c r="AU610" s="157" t="s">
        <v>82</v>
      </c>
      <c r="AV610" s="13" t="s">
        <v>82</v>
      </c>
      <c r="AW610" s="13" t="s">
        <v>30</v>
      </c>
      <c r="AX610" s="13" t="s">
        <v>73</v>
      </c>
      <c r="AY610" s="157" t="s">
        <v>140</v>
      </c>
    </row>
    <row r="611" spans="2:65" s="14" customFormat="1" ht="10">
      <c r="B611" s="163"/>
      <c r="D611" s="146" t="s">
        <v>150</v>
      </c>
      <c r="E611" s="164" t="s">
        <v>1</v>
      </c>
      <c r="F611" s="165" t="s">
        <v>154</v>
      </c>
      <c r="H611" s="166">
        <v>15</v>
      </c>
      <c r="I611" s="167"/>
      <c r="L611" s="163"/>
      <c r="M611" s="168"/>
      <c r="T611" s="169"/>
      <c r="AT611" s="164" t="s">
        <v>150</v>
      </c>
      <c r="AU611" s="164" t="s">
        <v>82</v>
      </c>
      <c r="AV611" s="14" t="s">
        <v>147</v>
      </c>
      <c r="AW611" s="14" t="s">
        <v>30</v>
      </c>
      <c r="AX611" s="14" t="s">
        <v>14</v>
      </c>
      <c r="AY611" s="164" t="s">
        <v>140</v>
      </c>
    </row>
    <row r="612" spans="2:65" s="1" customFormat="1" ht="33" customHeight="1">
      <c r="B612" s="31"/>
      <c r="C612" s="132" t="s">
        <v>519</v>
      </c>
      <c r="D612" s="132" t="s">
        <v>143</v>
      </c>
      <c r="E612" s="133" t="s">
        <v>313</v>
      </c>
      <c r="F612" s="134" t="s">
        <v>314</v>
      </c>
      <c r="G612" s="135" t="s">
        <v>309</v>
      </c>
      <c r="H612" s="136">
        <v>10</v>
      </c>
      <c r="I612" s="137"/>
      <c r="J612" s="138">
        <f>ROUND(I612*H612,2)</f>
        <v>0</v>
      </c>
      <c r="K612" s="139"/>
      <c r="L612" s="31"/>
      <c r="M612" s="140" t="s">
        <v>1</v>
      </c>
      <c r="N612" s="141" t="s">
        <v>38</v>
      </c>
      <c r="P612" s="142">
        <f>O612*H612</f>
        <v>0</v>
      </c>
      <c r="Q612" s="142">
        <v>0</v>
      </c>
      <c r="R612" s="142">
        <f>Q612*H612</f>
        <v>0</v>
      </c>
      <c r="S612" s="142">
        <v>0</v>
      </c>
      <c r="T612" s="143">
        <f>S612*H612</f>
        <v>0</v>
      </c>
      <c r="AR612" s="144" t="s">
        <v>147</v>
      </c>
      <c r="AT612" s="144" t="s">
        <v>143</v>
      </c>
      <c r="AU612" s="144" t="s">
        <v>82</v>
      </c>
      <c r="AY612" s="16" t="s">
        <v>140</v>
      </c>
      <c r="BE612" s="145">
        <f>IF(N612="základní",J612,0)</f>
        <v>0</v>
      </c>
      <c r="BF612" s="145">
        <f>IF(N612="snížená",J612,0)</f>
        <v>0</v>
      </c>
      <c r="BG612" s="145">
        <f>IF(N612="zákl. přenesená",J612,0)</f>
        <v>0</v>
      </c>
      <c r="BH612" s="145">
        <f>IF(N612="sníž. přenesená",J612,0)</f>
        <v>0</v>
      </c>
      <c r="BI612" s="145">
        <f>IF(N612="nulová",J612,0)</f>
        <v>0</v>
      </c>
      <c r="BJ612" s="16" t="s">
        <v>14</v>
      </c>
      <c r="BK612" s="145">
        <f>ROUND(I612*H612,2)</f>
        <v>0</v>
      </c>
      <c r="BL612" s="16" t="s">
        <v>147</v>
      </c>
      <c r="BM612" s="144" t="s">
        <v>520</v>
      </c>
    </row>
    <row r="613" spans="2:65" s="1" customFormat="1" ht="18">
      <c r="B613" s="31"/>
      <c r="D613" s="146" t="s">
        <v>148</v>
      </c>
      <c r="F613" s="147" t="s">
        <v>316</v>
      </c>
      <c r="I613" s="148"/>
      <c r="L613" s="31"/>
      <c r="M613" s="149"/>
      <c r="T613" s="55"/>
      <c r="AT613" s="16" t="s">
        <v>148</v>
      </c>
      <c r="AU613" s="16" t="s">
        <v>82</v>
      </c>
    </row>
    <row r="614" spans="2:65" s="12" customFormat="1" ht="10">
      <c r="B614" s="150"/>
      <c r="D614" s="146" t="s">
        <v>150</v>
      </c>
      <c r="E614" s="151" t="s">
        <v>1</v>
      </c>
      <c r="F614" s="152" t="s">
        <v>521</v>
      </c>
      <c r="H614" s="151" t="s">
        <v>1</v>
      </c>
      <c r="I614" s="153"/>
      <c r="L614" s="150"/>
      <c r="M614" s="154"/>
      <c r="T614" s="155"/>
      <c r="AT614" s="151" t="s">
        <v>150</v>
      </c>
      <c r="AU614" s="151" t="s">
        <v>82</v>
      </c>
      <c r="AV614" s="12" t="s">
        <v>14</v>
      </c>
      <c r="AW614" s="12" t="s">
        <v>30</v>
      </c>
      <c r="AX614" s="12" t="s">
        <v>73</v>
      </c>
      <c r="AY614" s="151" t="s">
        <v>140</v>
      </c>
    </row>
    <row r="615" spans="2:65" s="13" customFormat="1" ht="10">
      <c r="B615" s="156"/>
      <c r="D615" s="146" t="s">
        <v>150</v>
      </c>
      <c r="E615" s="157" t="s">
        <v>1</v>
      </c>
      <c r="F615" s="158" t="s">
        <v>179</v>
      </c>
      <c r="H615" s="159">
        <v>10</v>
      </c>
      <c r="I615" s="160"/>
      <c r="L615" s="156"/>
      <c r="M615" s="161"/>
      <c r="T615" s="162"/>
      <c r="AT615" s="157" t="s">
        <v>150</v>
      </c>
      <c r="AU615" s="157" t="s">
        <v>82</v>
      </c>
      <c r="AV615" s="13" t="s">
        <v>82</v>
      </c>
      <c r="AW615" s="13" t="s">
        <v>30</v>
      </c>
      <c r="AX615" s="13" t="s">
        <v>73</v>
      </c>
      <c r="AY615" s="157" t="s">
        <v>140</v>
      </c>
    </row>
    <row r="616" spans="2:65" s="14" customFormat="1" ht="10">
      <c r="B616" s="163"/>
      <c r="D616" s="146" t="s">
        <v>150</v>
      </c>
      <c r="E616" s="164" t="s">
        <v>1</v>
      </c>
      <c r="F616" s="165" t="s">
        <v>154</v>
      </c>
      <c r="H616" s="166">
        <v>10</v>
      </c>
      <c r="I616" s="167"/>
      <c r="L616" s="163"/>
      <c r="M616" s="168"/>
      <c r="T616" s="169"/>
      <c r="AT616" s="164" t="s">
        <v>150</v>
      </c>
      <c r="AU616" s="164" t="s">
        <v>82</v>
      </c>
      <c r="AV616" s="14" t="s">
        <v>147</v>
      </c>
      <c r="AW616" s="14" t="s">
        <v>30</v>
      </c>
      <c r="AX616" s="14" t="s">
        <v>14</v>
      </c>
      <c r="AY616" s="164" t="s">
        <v>140</v>
      </c>
    </row>
    <row r="617" spans="2:65" s="1" customFormat="1" ht="24.15" customHeight="1">
      <c r="B617" s="31"/>
      <c r="C617" s="132" t="s">
        <v>408</v>
      </c>
      <c r="D617" s="132" t="s">
        <v>143</v>
      </c>
      <c r="E617" s="133" t="s">
        <v>318</v>
      </c>
      <c r="F617" s="134" t="s">
        <v>319</v>
      </c>
      <c r="G617" s="135" t="s">
        <v>146</v>
      </c>
      <c r="H617" s="136">
        <v>153.83500000000001</v>
      </c>
      <c r="I617" s="137"/>
      <c r="J617" s="138">
        <f>ROUND(I617*H617,2)</f>
        <v>0</v>
      </c>
      <c r="K617" s="139"/>
      <c r="L617" s="31"/>
      <c r="M617" s="140" t="s">
        <v>1</v>
      </c>
      <c r="N617" s="141" t="s">
        <v>38</v>
      </c>
      <c r="P617" s="142">
        <f>O617*H617</f>
        <v>0</v>
      </c>
      <c r="Q617" s="142">
        <v>0</v>
      </c>
      <c r="R617" s="142">
        <f>Q617*H617</f>
        <v>0</v>
      </c>
      <c r="S617" s="142">
        <v>0</v>
      </c>
      <c r="T617" s="143">
        <f>S617*H617</f>
        <v>0</v>
      </c>
      <c r="AR617" s="144" t="s">
        <v>147</v>
      </c>
      <c r="AT617" s="144" t="s">
        <v>143</v>
      </c>
      <c r="AU617" s="144" t="s">
        <v>82</v>
      </c>
      <c r="AY617" s="16" t="s">
        <v>140</v>
      </c>
      <c r="BE617" s="145">
        <f>IF(N617="základní",J617,0)</f>
        <v>0</v>
      </c>
      <c r="BF617" s="145">
        <f>IF(N617="snížená",J617,0)</f>
        <v>0</v>
      </c>
      <c r="BG617" s="145">
        <f>IF(N617="zákl. přenesená",J617,0)</f>
        <v>0</v>
      </c>
      <c r="BH617" s="145">
        <f>IF(N617="sníž. přenesená",J617,0)</f>
        <v>0</v>
      </c>
      <c r="BI617" s="145">
        <f>IF(N617="nulová",J617,0)</f>
        <v>0</v>
      </c>
      <c r="BJ617" s="16" t="s">
        <v>14</v>
      </c>
      <c r="BK617" s="145">
        <f>ROUND(I617*H617,2)</f>
        <v>0</v>
      </c>
      <c r="BL617" s="16" t="s">
        <v>147</v>
      </c>
      <c r="BM617" s="144" t="s">
        <v>522</v>
      </c>
    </row>
    <row r="618" spans="2:65" s="1" customFormat="1" ht="18">
      <c r="B618" s="31"/>
      <c r="D618" s="146" t="s">
        <v>148</v>
      </c>
      <c r="F618" s="147" t="s">
        <v>319</v>
      </c>
      <c r="I618" s="148"/>
      <c r="L618" s="31"/>
      <c r="M618" s="149"/>
      <c r="T618" s="55"/>
      <c r="AT618" s="16" t="s">
        <v>148</v>
      </c>
      <c r="AU618" s="16" t="s">
        <v>82</v>
      </c>
    </row>
    <row r="619" spans="2:65" s="12" customFormat="1" ht="10">
      <c r="B619" s="150"/>
      <c r="D619" s="146" t="s">
        <v>150</v>
      </c>
      <c r="E619" s="151" t="s">
        <v>1</v>
      </c>
      <c r="F619" s="152" t="s">
        <v>152</v>
      </c>
      <c r="H619" s="151" t="s">
        <v>1</v>
      </c>
      <c r="I619" s="153"/>
      <c r="L619" s="150"/>
      <c r="M619" s="154"/>
      <c r="T619" s="155"/>
      <c r="AT619" s="151" t="s">
        <v>150</v>
      </c>
      <c r="AU619" s="151" t="s">
        <v>82</v>
      </c>
      <c r="AV619" s="12" t="s">
        <v>14</v>
      </c>
      <c r="AW619" s="12" t="s">
        <v>30</v>
      </c>
      <c r="AX619" s="12" t="s">
        <v>73</v>
      </c>
      <c r="AY619" s="151" t="s">
        <v>140</v>
      </c>
    </row>
    <row r="620" spans="2:65" s="13" customFormat="1" ht="10">
      <c r="B620" s="156"/>
      <c r="D620" s="146" t="s">
        <v>150</v>
      </c>
      <c r="E620" s="157" t="s">
        <v>1</v>
      </c>
      <c r="F620" s="158" t="s">
        <v>514</v>
      </c>
      <c r="H620" s="159">
        <v>60.18</v>
      </c>
      <c r="I620" s="160"/>
      <c r="L620" s="156"/>
      <c r="M620" s="161"/>
      <c r="T620" s="162"/>
      <c r="AT620" s="157" t="s">
        <v>150</v>
      </c>
      <c r="AU620" s="157" t="s">
        <v>82</v>
      </c>
      <c r="AV620" s="13" t="s">
        <v>82</v>
      </c>
      <c r="AW620" s="13" t="s">
        <v>30</v>
      </c>
      <c r="AX620" s="13" t="s">
        <v>73</v>
      </c>
      <c r="AY620" s="157" t="s">
        <v>140</v>
      </c>
    </row>
    <row r="621" spans="2:65" s="12" customFormat="1" ht="10">
      <c r="B621" s="150"/>
      <c r="D621" s="146" t="s">
        <v>150</v>
      </c>
      <c r="E621" s="151" t="s">
        <v>1</v>
      </c>
      <c r="F621" s="152" t="s">
        <v>300</v>
      </c>
      <c r="H621" s="151" t="s">
        <v>1</v>
      </c>
      <c r="I621" s="153"/>
      <c r="L621" s="150"/>
      <c r="M621" s="154"/>
      <c r="T621" s="155"/>
      <c r="AT621" s="151" t="s">
        <v>150</v>
      </c>
      <c r="AU621" s="151" t="s">
        <v>82</v>
      </c>
      <c r="AV621" s="12" t="s">
        <v>14</v>
      </c>
      <c r="AW621" s="12" t="s">
        <v>30</v>
      </c>
      <c r="AX621" s="12" t="s">
        <v>73</v>
      </c>
      <c r="AY621" s="151" t="s">
        <v>140</v>
      </c>
    </row>
    <row r="622" spans="2:65" s="13" customFormat="1" ht="10">
      <c r="B622" s="156"/>
      <c r="D622" s="146" t="s">
        <v>150</v>
      </c>
      <c r="E622" s="157" t="s">
        <v>1</v>
      </c>
      <c r="F622" s="158" t="s">
        <v>515</v>
      </c>
      <c r="H622" s="159">
        <v>107.515</v>
      </c>
      <c r="I622" s="160"/>
      <c r="L622" s="156"/>
      <c r="M622" s="161"/>
      <c r="T622" s="162"/>
      <c r="AT622" s="157" t="s">
        <v>150</v>
      </c>
      <c r="AU622" s="157" t="s">
        <v>82</v>
      </c>
      <c r="AV622" s="13" t="s">
        <v>82</v>
      </c>
      <c r="AW622" s="13" t="s">
        <v>30</v>
      </c>
      <c r="AX622" s="13" t="s">
        <v>73</v>
      </c>
      <c r="AY622" s="157" t="s">
        <v>140</v>
      </c>
    </row>
    <row r="623" spans="2:65" s="13" customFormat="1" ht="10">
      <c r="B623" s="156"/>
      <c r="D623" s="146" t="s">
        <v>150</v>
      </c>
      <c r="E623" s="157" t="s">
        <v>1</v>
      </c>
      <c r="F623" s="158" t="s">
        <v>302</v>
      </c>
      <c r="H623" s="159">
        <v>-13.86</v>
      </c>
      <c r="I623" s="160"/>
      <c r="L623" s="156"/>
      <c r="M623" s="161"/>
      <c r="T623" s="162"/>
      <c r="AT623" s="157" t="s">
        <v>150</v>
      </c>
      <c r="AU623" s="157" t="s">
        <v>82</v>
      </c>
      <c r="AV623" s="13" t="s">
        <v>82</v>
      </c>
      <c r="AW623" s="13" t="s">
        <v>30</v>
      </c>
      <c r="AX623" s="13" t="s">
        <v>73</v>
      </c>
      <c r="AY623" s="157" t="s">
        <v>140</v>
      </c>
    </row>
    <row r="624" spans="2:65" s="14" customFormat="1" ht="10">
      <c r="B624" s="163"/>
      <c r="D624" s="146" t="s">
        <v>150</v>
      </c>
      <c r="E624" s="164" t="s">
        <v>1</v>
      </c>
      <c r="F624" s="165" t="s">
        <v>154</v>
      </c>
      <c r="H624" s="166">
        <v>153.83500000000001</v>
      </c>
      <c r="I624" s="167"/>
      <c r="L624" s="163"/>
      <c r="M624" s="168"/>
      <c r="T624" s="169"/>
      <c r="AT624" s="164" t="s">
        <v>150</v>
      </c>
      <c r="AU624" s="164" t="s">
        <v>82</v>
      </c>
      <c r="AV624" s="14" t="s">
        <v>147</v>
      </c>
      <c r="AW624" s="14" t="s">
        <v>30</v>
      </c>
      <c r="AX624" s="14" t="s">
        <v>14</v>
      </c>
      <c r="AY624" s="164" t="s">
        <v>140</v>
      </c>
    </row>
    <row r="625" spans="2:65" s="1" customFormat="1" ht="33" customHeight="1">
      <c r="B625" s="31"/>
      <c r="C625" s="132" t="s">
        <v>523</v>
      </c>
      <c r="D625" s="132" t="s">
        <v>143</v>
      </c>
      <c r="E625" s="133" t="s">
        <v>321</v>
      </c>
      <c r="F625" s="134" t="s">
        <v>322</v>
      </c>
      <c r="G625" s="135" t="s">
        <v>146</v>
      </c>
      <c r="H625" s="136">
        <v>153.83500000000001</v>
      </c>
      <c r="I625" s="137"/>
      <c r="J625" s="138">
        <f>ROUND(I625*H625,2)</f>
        <v>0</v>
      </c>
      <c r="K625" s="139"/>
      <c r="L625" s="31"/>
      <c r="M625" s="140" t="s">
        <v>1</v>
      </c>
      <c r="N625" s="141" t="s">
        <v>38</v>
      </c>
      <c r="P625" s="142">
        <f>O625*H625</f>
        <v>0</v>
      </c>
      <c r="Q625" s="142">
        <v>0</v>
      </c>
      <c r="R625" s="142">
        <f>Q625*H625</f>
        <v>0</v>
      </c>
      <c r="S625" s="142">
        <v>0</v>
      </c>
      <c r="T625" s="143">
        <f>S625*H625</f>
        <v>0</v>
      </c>
      <c r="AR625" s="144" t="s">
        <v>147</v>
      </c>
      <c r="AT625" s="144" t="s">
        <v>143</v>
      </c>
      <c r="AU625" s="144" t="s">
        <v>82</v>
      </c>
      <c r="AY625" s="16" t="s">
        <v>140</v>
      </c>
      <c r="BE625" s="145">
        <f>IF(N625="základní",J625,0)</f>
        <v>0</v>
      </c>
      <c r="BF625" s="145">
        <f>IF(N625="snížená",J625,0)</f>
        <v>0</v>
      </c>
      <c r="BG625" s="145">
        <f>IF(N625="zákl. přenesená",J625,0)</f>
        <v>0</v>
      </c>
      <c r="BH625" s="145">
        <f>IF(N625="sníž. přenesená",J625,0)</f>
        <v>0</v>
      </c>
      <c r="BI625" s="145">
        <f>IF(N625="nulová",J625,0)</f>
        <v>0</v>
      </c>
      <c r="BJ625" s="16" t="s">
        <v>14</v>
      </c>
      <c r="BK625" s="145">
        <f>ROUND(I625*H625,2)</f>
        <v>0</v>
      </c>
      <c r="BL625" s="16" t="s">
        <v>147</v>
      </c>
      <c r="BM625" s="144" t="s">
        <v>524</v>
      </c>
    </row>
    <row r="626" spans="2:65" s="1" customFormat="1" ht="18">
      <c r="B626" s="31"/>
      <c r="D626" s="146" t="s">
        <v>148</v>
      </c>
      <c r="F626" s="147" t="s">
        <v>322</v>
      </c>
      <c r="I626" s="148"/>
      <c r="L626" s="31"/>
      <c r="M626" s="149"/>
      <c r="T626" s="55"/>
      <c r="AT626" s="16" t="s">
        <v>148</v>
      </c>
      <c r="AU626" s="16" t="s">
        <v>82</v>
      </c>
    </row>
    <row r="627" spans="2:65" s="12" customFormat="1" ht="10">
      <c r="B627" s="150"/>
      <c r="D627" s="146" t="s">
        <v>150</v>
      </c>
      <c r="E627" s="151" t="s">
        <v>1</v>
      </c>
      <c r="F627" s="152" t="s">
        <v>152</v>
      </c>
      <c r="H627" s="151" t="s">
        <v>1</v>
      </c>
      <c r="I627" s="153"/>
      <c r="L627" s="150"/>
      <c r="M627" s="154"/>
      <c r="T627" s="155"/>
      <c r="AT627" s="151" t="s">
        <v>150</v>
      </c>
      <c r="AU627" s="151" t="s">
        <v>82</v>
      </c>
      <c r="AV627" s="12" t="s">
        <v>14</v>
      </c>
      <c r="AW627" s="12" t="s">
        <v>30</v>
      </c>
      <c r="AX627" s="12" t="s">
        <v>73</v>
      </c>
      <c r="AY627" s="151" t="s">
        <v>140</v>
      </c>
    </row>
    <row r="628" spans="2:65" s="13" customFormat="1" ht="10">
      <c r="B628" s="156"/>
      <c r="D628" s="146" t="s">
        <v>150</v>
      </c>
      <c r="E628" s="157" t="s">
        <v>1</v>
      </c>
      <c r="F628" s="158" t="s">
        <v>514</v>
      </c>
      <c r="H628" s="159">
        <v>60.18</v>
      </c>
      <c r="I628" s="160"/>
      <c r="L628" s="156"/>
      <c r="M628" s="161"/>
      <c r="T628" s="162"/>
      <c r="AT628" s="157" t="s">
        <v>150</v>
      </c>
      <c r="AU628" s="157" t="s">
        <v>82</v>
      </c>
      <c r="AV628" s="13" t="s">
        <v>82</v>
      </c>
      <c r="AW628" s="13" t="s">
        <v>30</v>
      </c>
      <c r="AX628" s="13" t="s">
        <v>73</v>
      </c>
      <c r="AY628" s="157" t="s">
        <v>140</v>
      </c>
    </row>
    <row r="629" spans="2:65" s="12" customFormat="1" ht="10">
      <c r="B629" s="150"/>
      <c r="D629" s="146" t="s">
        <v>150</v>
      </c>
      <c r="E629" s="151" t="s">
        <v>1</v>
      </c>
      <c r="F629" s="152" t="s">
        <v>300</v>
      </c>
      <c r="H629" s="151" t="s">
        <v>1</v>
      </c>
      <c r="I629" s="153"/>
      <c r="L629" s="150"/>
      <c r="M629" s="154"/>
      <c r="T629" s="155"/>
      <c r="AT629" s="151" t="s">
        <v>150</v>
      </c>
      <c r="AU629" s="151" t="s">
        <v>82</v>
      </c>
      <c r="AV629" s="12" t="s">
        <v>14</v>
      </c>
      <c r="AW629" s="12" t="s">
        <v>30</v>
      </c>
      <c r="AX629" s="12" t="s">
        <v>73</v>
      </c>
      <c r="AY629" s="151" t="s">
        <v>140</v>
      </c>
    </row>
    <row r="630" spans="2:65" s="13" customFormat="1" ht="10">
      <c r="B630" s="156"/>
      <c r="D630" s="146" t="s">
        <v>150</v>
      </c>
      <c r="E630" s="157" t="s">
        <v>1</v>
      </c>
      <c r="F630" s="158" t="s">
        <v>515</v>
      </c>
      <c r="H630" s="159">
        <v>107.515</v>
      </c>
      <c r="I630" s="160"/>
      <c r="L630" s="156"/>
      <c r="M630" s="161"/>
      <c r="T630" s="162"/>
      <c r="AT630" s="157" t="s">
        <v>150</v>
      </c>
      <c r="AU630" s="157" t="s">
        <v>82</v>
      </c>
      <c r="AV630" s="13" t="s">
        <v>82</v>
      </c>
      <c r="AW630" s="13" t="s">
        <v>30</v>
      </c>
      <c r="AX630" s="13" t="s">
        <v>73</v>
      </c>
      <c r="AY630" s="157" t="s">
        <v>140</v>
      </c>
    </row>
    <row r="631" spans="2:65" s="13" customFormat="1" ht="10">
      <c r="B631" s="156"/>
      <c r="D631" s="146" t="s">
        <v>150</v>
      </c>
      <c r="E631" s="157" t="s">
        <v>1</v>
      </c>
      <c r="F631" s="158" t="s">
        <v>302</v>
      </c>
      <c r="H631" s="159">
        <v>-13.86</v>
      </c>
      <c r="I631" s="160"/>
      <c r="L631" s="156"/>
      <c r="M631" s="161"/>
      <c r="T631" s="162"/>
      <c r="AT631" s="157" t="s">
        <v>150</v>
      </c>
      <c r="AU631" s="157" t="s">
        <v>82</v>
      </c>
      <c r="AV631" s="13" t="s">
        <v>82</v>
      </c>
      <c r="AW631" s="13" t="s">
        <v>30</v>
      </c>
      <c r="AX631" s="13" t="s">
        <v>73</v>
      </c>
      <c r="AY631" s="157" t="s">
        <v>140</v>
      </c>
    </row>
    <row r="632" spans="2:65" s="14" customFormat="1" ht="10">
      <c r="B632" s="163"/>
      <c r="D632" s="146" t="s">
        <v>150</v>
      </c>
      <c r="E632" s="164" t="s">
        <v>1</v>
      </c>
      <c r="F632" s="165" t="s">
        <v>154</v>
      </c>
      <c r="H632" s="166">
        <v>153.83500000000001</v>
      </c>
      <c r="I632" s="167"/>
      <c r="L632" s="163"/>
      <c r="M632" s="168"/>
      <c r="T632" s="169"/>
      <c r="AT632" s="164" t="s">
        <v>150</v>
      </c>
      <c r="AU632" s="164" t="s">
        <v>82</v>
      </c>
      <c r="AV632" s="14" t="s">
        <v>147</v>
      </c>
      <c r="AW632" s="14" t="s">
        <v>30</v>
      </c>
      <c r="AX632" s="14" t="s">
        <v>14</v>
      </c>
      <c r="AY632" s="164" t="s">
        <v>140</v>
      </c>
    </row>
    <row r="633" spans="2:65" s="11" customFormat="1" ht="22.75" customHeight="1">
      <c r="B633" s="120"/>
      <c r="D633" s="121" t="s">
        <v>72</v>
      </c>
      <c r="E633" s="130" t="s">
        <v>324</v>
      </c>
      <c r="F633" s="130" t="s">
        <v>325</v>
      </c>
      <c r="I633" s="123"/>
      <c r="J633" s="131">
        <f>BK633</f>
        <v>0</v>
      </c>
      <c r="L633" s="120"/>
      <c r="M633" s="125"/>
      <c r="P633" s="126">
        <f>SUM(P634:P635)</f>
        <v>0</v>
      </c>
      <c r="R633" s="126">
        <f>SUM(R634:R635)</f>
        <v>0</v>
      </c>
      <c r="T633" s="127">
        <f>SUM(T634:T635)</f>
        <v>0</v>
      </c>
      <c r="AR633" s="121" t="s">
        <v>82</v>
      </c>
      <c r="AT633" s="128" t="s">
        <v>72</v>
      </c>
      <c r="AU633" s="128" t="s">
        <v>14</v>
      </c>
      <c r="AY633" s="121" t="s">
        <v>140</v>
      </c>
      <c r="BK633" s="129">
        <f>SUM(BK634:BK635)</f>
        <v>0</v>
      </c>
    </row>
    <row r="634" spans="2:65" s="1" customFormat="1" ht="16.5" customHeight="1">
      <c r="B634" s="31"/>
      <c r="C634" s="132" t="s">
        <v>409</v>
      </c>
      <c r="D634" s="132" t="s">
        <v>143</v>
      </c>
      <c r="E634" s="133" t="s">
        <v>525</v>
      </c>
      <c r="F634" s="134" t="s">
        <v>328</v>
      </c>
      <c r="G634" s="135" t="s">
        <v>309</v>
      </c>
      <c r="H634" s="136">
        <v>3</v>
      </c>
      <c r="I634" s="137"/>
      <c r="J634" s="138">
        <f>ROUND(I634*H634,2)</f>
        <v>0</v>
      </c>
      <c r="K634" s="139"/>
      <c r="L634" s="31"/>
      <c r="M634" s="140" t="s">
        <v>1</v>
      </c>
      <c r="N634" s="141" t="s">
        <v>38</v>
      </c>
      <c r="P634" s="142">
        <f>O634*H634</f>
        <v>0</v>
      </c>
      <c r="Q634" s="142">
        <v>0</v>
      </c>
      <c r="R634" s="142">
        <f>Q634*H634</f>
        <v>0</v>
      </c>
      <c r="S634" s="142">
        <v>0</v>
      </c>
      <c r="T634" s="143">
        <f>S634*H634</f>
        <v>0</v>
      </c>
      <c r="AR634" s="144" t="s">
        <v>147</v>
      </c>
      <c r="AT634" s="144" t="s">
        <v>143</v>
      </c>
      <c r="AU634" s="144" t="s">
        <v>82</v>
      </c>
      <c r="AY634" s="16" t="s">
        <v>140</v>
      </c>
      <c r="BE634" s="145">
        <f>IF(N634="základní",J634,0)</f>
        <v>0</v>
      </c>
      <c r="BF634" s="145">
        <f>IF(N634="snížená",J634,0)</f>
        <v>0</v>
      </c>
      <c r="BG634" s="145">
        <f>IF(N634="zákl. přenesená",J634,0)</f>
        <v>0</v>
      </c>
      <c r="BH634" s="145">
        <f>IF(N634="sníž. přenesená",J634,0)</f>
        <v>0</v>
      </c>
      <c r="BI634" s="145">
        <f>IF(N634="nulová",J634,0)</f>
        <v>0</v>
      </c>
      <c r="BJ634" s="16" t="s">
        <v>14</v>
      </c>
      <c r="BK634" s="145">
        <f>ROUND(I634*H634,2)</f>
        <v>0</v>
      </c>
      <c r="BL634" s="16" t="s">
        <v>147</v>
      </c>
      <c r="BM634" s="144" t="s">
        <v>526</v>
      </c>
    </row>
    <row r="635" spans="2:65" s="1" customFormat="1" ht="10">
      <c r="B635" s="31"/>
      <c r="D635" s="146" t="s">
        <v>148</v>
      </c>
      <c r="F635" s="147" t="s">
        <v>328</v>
      </c>
      <c r="I635" s="148"/>
      <c r="L635" s="31"/>
      <c r="M635" s="149"/>
      <c r="T635" s="55"/>
      <c r="AT635" s="16" t="s">
        <v>148</v>
      </c>
      <c r="AU635" s="16" t="s">
        <v>82</v>
      </c>
    </row>
    <row r="636" spans="2:65" s="11" customFormat="1" ht="25.9" customHeight="1">
      <c r="B636" s="120"/>
      <c r="D636" s="121" t="s">
        <v>72</v>
      </c>
      <c r="E636" s="122" t="s">
        <v>527</v>
      </c>
      <c r="F636" s="122" t="s">
        <v>528</v>
      </c>
      <c r="I636" s="123"/>
      <c r="J636" s="124">
        <f>BK636</f>
        <v>0</v>
      </c>
      <c r="L636" s="120"/>
      <c r="M636" s="125"/>
      <c r="P636" s="126">
        <f>P637+P650+P671+P674+P684+P694+P719+P725+P728+P743+P746+P761+P770+P799+P847+P947</f>
        <v>0</v>
      </c>
      <c r="R636" s="126">
        <f>R637+R650+R671+R674+R684+R694+R719+R725+R728+R743+R746+R761+R770+R799+R847+R947</f>
        <v>0</v>
      </c>
      <c r="T636" s="127">
        <f>T637+T650+T671+T674+T684+T694+T719+T725+T728+T743+T746+T761+T770+T799+T847+T947</f>
        <v>0</v>
      </c>
      <c r="AR636" s="121" t="s">
        <v>14</v>
      </c>
      <c r="AT636" s="128" t="s">
        <v>72</v>
      </c>
      <c r="AU636" s="128" t="s">
        <v>73</v>
      </c>
      <c r="AY636" s="121" t="s">
        <v>140</v>
      </c>
      <c r="BK636" s="129">
        <f>BK637+BK650+BK671+BK674+BK684+BK694+BK719+BK725+BK728+BK743+BK746+BK761+BK770+BK799+BK847+BK947</f>
        <v>0</v>
      </c>
    </row>
    <row r="637" spans="2:65" s="11" customFormat="1" ht="22.75" customHeight="1">
      <c r="B637" s="120"/>
      <c r="D637" s="121" t="s">
        <v>72</v>
      </c>
      <c r="E637" s="130" t="s">
        <v>141</v>
      </c>
      <c r="F637" s="130" t="s">
        <v>142</v>
      </c>
      <c r="I637" s="123"/>
      <c r="J637" s="131">
        <f>BK637</f>
        <v>0</v>
      </c>
      <c r="L637" s="120"/>
      <c r="M637" s="125"/>
      <c r="P637" s="126">
        <f>SUM(P638:P649)</f>
        <v>0</v>
      </c>
      <c r="R637" s="126">
        <f>SUM(R638:R649)</f>
        <v>0</v>
      </c>
      <c r="T637" s="127">
        <f>SUM(T638:T649)</f>
        <v>0</v>
      </c>
      <c r="AR637" s="121" t="s">
        <v>14</v>
      </c>
      <c r="AT637" s="128" t="s">
        <v>72</v>
      </c>
      <c r="AU637" s="128" t="s">
        <v>14</v>
      </c>
      <c r="AY637" s="121" t="s">
        <v>140</v>
      </c>
      <c r="BK637" s="129">
        <f>SUM(BK638:BK649)</f>
        <v>0</v>
      </c>
    </row>
    <row r="638" spans="2:65" s="1" customFormat="1" ht="24.15" customHeight="1">
      <c r="B638" s="31"/>
      <c r="C638" s="132" t="s">
        <v>529</v>
      </c>
      <c r="D638" s="132" t="s">
        <v>143</v>
      </c>
      <c r="E638" s="133" t="s">
        <v>144</v>
      </c>
      <c r="F638" s="134" t="s">
        <v>145</v>
      </c>
      <c r="G638" s="135" t="s">
        <v>146</v>
      </c>
      <c r="H638" s="136">
        <v>4.734</v>
      </c>
      <c r="I638" s="137"/>
      <c r="J638" s="138">
        <f>ROUND(I638*H638,2)</f>
        <v>0</v>
      </c>
      <c r="K638" s="139"/>
      <c r="L638" s="31"/>
      <c r="M638" s="140" t="s">
        <v>1</v>
      </c>
      <c r="N638" s="141" t="s">
        <v>38</v>
      </c>
      <c r="P638" s="142">
        <f>O638*H638</f>
        <v>0</v>
      </c>
      <c r="Q638" s="142">
        <v>0</v>
      </c>
      <c r="R638" s="142">
        <f>Q638*H638</f>
        <v>0</v>
      </c>
      <c r="S638" s="142">
        <v>0</v>
      </c>
      <c r="T638" s="143">
        <f>S638*H638</f>
        <v>0</v>
      </c>
      <c r="AR638" s="144" t="s">
        <v>147</v>
      </c>
      <c r="AT638" s="144" t="s">
        <v>143</v>
      </c>
      <c r="AU638" s="144" t="s">
        <v>82</v>
      </c>
      <c r="AY638" s="16" t="s">
        <v>140</v>
      </c>
      <c r="BE638" s="145">
        <f>IF(N638="základní",J638,0)</f>
        <v>0</v>
      </c>
      <c r="BF638" s="145">
        <f>IF(N638="snížená",J638,0)</f>
        <v>0</v>
      </c>
      <c r="BG638" s="145">
        <f>IF(N638="zákl. přenesená",J638,0)</f>
        <v>0</v>
      </c>
      <c r="BH638" s="145">
        <f>IF(N638="sníž. přenesená",J638,0)</f>
        <v>0</v>
      </c>
      <c r="BI638" s="145">
        <f>IF(N638="nulová",J638,0)</f>
        <v>0</v>
      </c>
      <c r="BJ638" s="16" t="s">
        <v>14</v>
      </c>
      <c r="BK638" s="145">
        <f>ROUND(I638*H638,2)</f>
        <v>0</v>
      </c>
      <c r="BL638" s="16" t="s">
        <v>147</v>
      </c>
      <c r="BM638" s="144" t="s">
        <v>530</v>
      </c>
    </row>
    <row r="639" spans="2:65" s="1" customFormat="1" ht="18">
      <c r="B639" s="31"/>
      <c r="D639" s="146" t="s">
        <v>148</v>
      </c>
      <c r="F639" s="147" t="s">
        <v>149</v>
      </c>
      <c r="I639" s="148"/>
      <c r="L639" s="31"/>
      <c r="M639" s="149"/>
      <c r="T639" s="55"/>
      <c r="AT639" s="16" t="s">
        <v>148</v>
      </c>
      <c r="AU639" s="16" t="s">
        <v>82</v>
      </c>
    </row>
    <row r="640" spans="2:65" s="12" customFormat="1" ht="10">
      <c r="B640" s="150"/>
      <c r="D640" s="146" t="s">
        <v>150</v>
      </c>
      <c r="E640" s="151" t="s">
        <v>1</v>
      </c>
      <c r="F640" s="152" t="s">
        <v>151</v>
      </c>
      <c r="H640" s="151" t="s">
        <v>1</v>
      </c>
      <c r="I640" s="153"/>
      <c r="L640" s="150"/>
      <c r="M640" s="154"/>
      <c r="T640" s="155"/>
      <c r="AT640" s="151" t="s">
        <v>150</v>
      </c>
      <c r="AU640" s="151" t="s">
        <v>82</v>
      </c>
      <c r="AV640" s="12" t="s">
        <v>14</v>
      </c>
      <c r="AW640" s="12" t="s">
        <v>30</v>
      </c>
      <c r="AX640" s="12" t="s">
        <v>73</v>
      </c>
      <c r="AY640" s="151" t="s">
        <v>140</v>
      </c>
    </row>
    <row r="641" spans="2:65" s="12" customFormat="1" ht="10">
      <c r="B641" s="150"/>
      <c r="D641" s="146" t="s">
        <v>150</v>
      </c>
      <c r="E641" s="151" t="s">
        <v>1</v>
      </c>
      <c r="F641" s="152" t="s">
        <v>152</v>
      </c>
      <c r="H641" s="151" t="s">
        <v>1</v>
      </c>
      <c r="I641" s="153"/>
      <c r="L641" s="150"/>
      <c r="M641" s="154"/>
      <c r="T641" s="155"/>
      <c r="AT641" s="151" t="s">
        <v>150</v>
      </c>
      <c r="AU641" s="151" t="s">
        <v>82</v>
      </c>
      <c r="AV641" s="12" t="s">
        <v>14</v>
      </c>
      <c r="AW641" s="12" t="s">
        <v>30</v>
      </c>
      <c r="AX641" s="12" t="s">
        <v>73</v>
      </c>
      <c r="AY641" s="151" t="s">
        <v>140</v>
      </c>
    </row>
    <row r="642" spans="2:65" s="13" customFormat="1" ht="10">
      <c r="B642" s="156"/>
      <c r="D642" s="146" t="s">
        <v>150</v>
      </c>
      <c r="E642" s="157" t="s">
        <v>1</v>
      </c>
      <c r="F642" s="158" t="s">
        <v>531</v>
      </c>
      <c r="H642" s="159">
        <v>4.734</v>
      </c>
      <c r="I642" s="160"/>
      <c r="L642" s="156"/>
      <c r="M642" s="161"/>
      <c r="T642" s="162"/>
      <c r="AT642" s="157" t="s">
        <v>150</v>
      </c>
      <c r="AU642" s="157" t="s">
        <v>82</v>
      </c>
      <c r="AV642" s="13" t="s">
        <v>82</v>
      </c>
      <c r="AW642" s="13" t="s">
        <v>30</v>
      </c>
      <c r="AX642" s="13" t="s">
        <v>73</v>
      </c>
      <c r="AY642" s="157" t="s">
        <v>140</v>
      </c>
    </row>
    <row r="643" spans="2:65" s="14" customFormat="1" ht="10">
      <c r="B643" s="163"/>
      <c r="D643" s="146" t="s">
        <v>150</v>
      </c>
      <c r="E643" s="164" t="s">
        <v>1</v>
      </c>
      <c r="F643" s="165" t="s">
        <v>154</v>
      </c>
      <c r="H643" s="166">
        <v>4.734</v>
      </c>
      <c r="I643" s="167"/>
      <c r="L643" s="163"/>
      <c r="M643" s="168"/>
      <c r="T643" s="169"/>
      <c r="AT643" s="164" t="s">
        <v>150</v>
      </c>
      <c r="AU643" s="164" t="s">
        <v>82</v>
      </c>
      <c r="AV643" s="14" t="s">
        <v>147</v>
      </c>
      <c r="AW643" s="14" t="s">
        <v>30</v>
      </c>
      <c r="AX643" s="14" t="s">
        <v>14</v>
      </c>
      <c r="AY643" s="164" t="s">
        <v>140</v>
      </c>
    </row>
    <row r="644" spans="2:65" s="1" customFormat="1" ht="24.15" customHeight="1">
      <c r="B644" s="31"/>
      <c r="C644" s="132" t="s">
        <v>411</v>
      </c>
      <c r="D644" s="132" t="s">
        <v>143</v>
      </c>
      <c r="E644" s="133" t="s">
        <v>155</v>
      </c>
      <c r="F644" s="134" t="s">
        <v>156</v>
      </c>
      <c r="G644" s="135" t="s">
        <v>146</v>
      </c>
      <c r="H644" s="136">
        <v>3.915</v>
      </c>
      <c r="I644" s="137"/>
      <c r="J644" s="138">
        <f>ROUND(I644*H644,2)</f>
        <v>0</v>
      </c>
      <c r="K644" s="139"/>
      <c r="L644" s="31"/>
      <c r="M644" s="140" t="s">
        <v>1</v>
      </c>
      <c r="N644" s="141" t="s">
        <v>38</v>
      </c>
      <c r="P644" s="142">
        <f>O644*H644</f>
        <v>0</v>
      </c>
      <c r="Q644" s="142">
        <v>0</v>
      </c>
      <c r="R644" s="142">
        <f>Q644*H644</f>
        <v>0</v>
      </c>
      <c r="S644" s="142">
        <v>0</v>
      </c>
      <c r="T644" s="143">
        <f>S644*H644</f>
        <v>0</v>
      </c>
      <c r="AR644" s="144" t="s">
        <v>147</v>
      </c>
      <c r="AT644" s="144" t="s">
        <v>143</v>
      </c>
      <c r="AU644" s="144" t="s">
        <v>82</v>
      </c>
      <c r="AY644" s="16" t="s">
        <v>140</v>
      </c>
      <c r="BE644" s="145">
        <f>IF(N644="základní",J644,0)</f>
        <v>0</v>
      </c>
      <c r="BF644" s="145">
        <f>IF(N644="snížená",J644,0)</f>
        <v>0</v>
      </c>
      <c r="BG644" s="145">
        <f>IF(N644="zákl. přenesená",J644,0)</f>
        <v>0</v>
      </c>
      <c r="BH644" s="145">
        <f>IF(N644="sníž. přenesená",J644,0)</f>
        <v>0</v>
      </c>
      <c r="BI644" s="145">
        <f>IF(N644="nulová",J644,0)</f>
        <v>0</v>
      </c>
      <c r="BJ644" s="16" t="s">
        <v>14</v>
      </c>
      <c r="BK644" s="145">
        <f>ROUND(I644*H644,2)</f>
        <v>0</v>
      </c>
      <c r="BL644" s="16" t="s">
        <v>147</v>
      </c>
      <c r="BM644" s="144" t="s">
        <v>532</v>
      </c>
    </row>
    <row r="645" spans="2:65" s="1" customFormat="1" ht="18">
      <c r="B645" s="31"/>
      <c r="D645" s="146" t="s">
        <v>148</v>
      </c>
      <c r="F645" s="147" t="s">
        <v>157</v>
      </c>
      <c r="I645" s="148"/>
      <c r="L645" s="31"/>
      <c r="M645" s="149"/>
      <c r="T645" s="55"/>
      <c r="AT645" s="16" t="s">
        <v>148</v>
      </c>
      <c r="AU645" s="16" t="s">
        <v>82</v>
      </c>
    </row>
    <row r="646" spans="2:65" s="12" customFormat="1" ht="10">
      <c r="B646" s="150"/>
      <c r="D646" s="146" t="s">
        <v>150</v>
      </c>
      <c r="E646" s="151" t="s">
        <v>1</v>
      </c>
      <c r="F646" s="152" t="s">
        <v>151</v>
      </c>
      <c r="H646" s="151" t="s">
        <v>1</v>
      </c>
      <c r="I646" s="153"/>
      <c r="L646" s="150"/>
      <c r="M646" s="154"/>
      <c r="T646" s="155"/>
      <c r="AT646" s="151" t="s">
        <v>150</v>
      </c>
      <c r="AU646" s="151" t="s">
        <v>82</v>
      </c>
      <c r="AV646" s="12" t="s">
        <v>14</v>
      </c>
      <c r="AW646" s="12" t="s">
        <v>30</v>
      </c>
      <c r="AX646" s="12" t="s">
        <v>73</v>
      </c>
      <c r="AY646" s="151" t="s">
        <v>140</v>
      </c>
    </row>
    <row r="647" spans="2:65" s="13" customFormat="1" ht="10">
      <c r="B647" s="156"/>
      <c r="D647" s="146" t="s">
        <v>150</v>
      </c>
      <c r="E647" s="157" t="s">
        <v>1</v>
      </c>
      <c r="F647" s="158" t="s">
        <v>533</v>
      </c>
      <c r="H647" s="159">
        <v>2.34</v>
      </c>
      <c r="I647" s="160"/>
      <c r="L647" s="156"/>
      <c r="M647" s="161"/>
      <c r="T647" s="162"/>
      <c r="AT647" s="157" t="s">
        <v>150</v>
      </c>
      <c r="AU647" s="157" t="s">
        <v>82</v>
      </c>
      <c r="AV647" s="13" t="s">
        <v>82</v>
      </c>
      <c r="AW647" s="13" t="s">
        <v>30</v>
      </c>
      <c r="AX647" s="13" t="s">
        <v>73</v>
      </c>
      <c r="AY647" s="157" t="s">
        <v>140</v>
      </c>
    </row>
    <row r="648" spans="2:65" s="13" customFormat="1" ht="10">
      <c r="B648" s="156"/>
      <c r="D648" s="146" t="s">
        <v>150</v>
      </c>
      <c r="E648" s="157" t="s">
        <v>1</v>
      </c>
      <c r="F648" s="158" t="s">
        <v>450</v>
      </c>
      <c r="H648" s="159">
        <v>1.575</v>
      </c>
      <c r="I648" s="160"/>
      <c r="L648" s="156"/>
      <c r="M648" s="161"/>
      <c r="T648" s="162"/>
      <c r="AT648" s="157" t="s">
        <v>150</v>
      </c>
      <c r="AU648" s="157" t="s">
        <v>82</v>
      </c>
      <c r="AV648" s="13" t="s">
        <v>82</v>
      </c>
      <c r="AW648" s="13" t="s">
        <v>30</v>
      </c>
      <c r="AX648" s="13" t="s">
        <v>73</v>
      </c>
      <c r="AY648" s="157" t="s">
        <v>140</v>
      </c>
    </row>
    <row r="649" spans="2:65" s="14" customFormat="1" ht="10">
      <c r="B649" s="163"/>
      <c r="D649" s="146" t="s">
        <v>150</v>
      </c>
      <c r="E649" s="164" t="s">
        <v>1</v>
      </c>
      <c r="F649" s="165" t="s">
        <v>154</v>
      </c>
      <c r="H649" s="166">
        <v>3.915</v>
      </c>
      <c r="I649" s="167"/>
      <c r="L649" s="163"/>
      <c r="M649" s="168"/>
      <c r="T649" s="169"/>
      <c r="AT649" s="164" t="s">
        <v>150</v>
      </c>
      <c r="AU649" s="164" t="s">
        <v>82</v>
      </c>
      <c r="AV649" s="14" t="s">
        <v>147</v>
      </c>
      <c r="AW649" s="14" t="s">
        <v>30</v>
      </c>
      <c r="AX649" s="14" t="s">
        <v>14</v>
      </c>
      <c r="AY649" s="164" t="s">
        <v>140</v>
      </c>
    </row>
    <row r="650" spans="2:65" s="11" customFormat="1" ht="22.75" customHeight="1">
      <c r="B650" s="120"/>
      <c r="D650" s="121" t="s">
        <v>72</v>
      </c>
      <c r="E650" s="130" t="s">
        <v>534</v>
      </c>
      <c r="F650" s="130" t="s">
        <v>535</v>
      </c>
      <c r="I650" s="123"/>
      <c r="J650" s="131">
        <f>BK650</f>
        <v>0</v>
      </c>
      <c r="L650" s="120"/>
      <c r="M650" s="125"/>
      <c r="P650" s="126">
        <f>SUM(P651:P670)</f>
        <v>0</v>
      </c>
      <c r="R650" s="126">
        <f>SUM(R651:R670)</f>
        <v>0</v>
      </c>
      <c r="T650" s="127">
        <f>SUM(T651:T670)</f>
        <v>0</v>
      </c>
      <c r="AR650" s="121" t="s">
        <v>14</v>
      </c>
      <c r="AT650" s="128" t="s">
        <v>72</v>
      </c>
      <c r="AU650" s="128" t="s">
        <v>14</v>
      </c>
      <c r="AY650" s="121" t="s">
        <v>140</v>
      </c>
      <c r="BK650" s="129">
        <f>SUM(BK651:BK670)</f>
        <v>0</v>
      </c>
    </row>
    <row r="651" spans="2:65" s="1" customFormat="1" ht="33" customHeight="1">
      <c r="B651" s="31"/>
      <c r="C651" s="132" t="s">
        <v>536</v>
      </c>
      <c r="D651" s="132" t="s">
        <v>143</v>
      </c>
      <c r="E651" s="133" t="s">
        <v>537</v>
      </c>
      <c r="F651" s="134" t="s">
        <v>538</v>
      </c>
      <c r="G651" s="135" t="s">
        <v>539</v>
      </c>
      <c r="H651" s="136">
        <v>0.88</v>
      </c>
      <c r="I651" s="137"/>
      <c r="J651" s="138">
        <f>ROUND(I651*H651,2)</f>
        <v>0</v>
      </c>
      <c r="K651" s="139"/>
      <c r="L651" s="31"/>
      <c r="M651" s="140" t="s">
        <v>1</v>
      </c>
      <c r="N651" s="141" t="s">
        <v>38</v>
      </c>
      <c r="P651" s="142">
        <f>O651*H651</f>
        <v>0</v>
      </c>
      <c r="Q651" s="142">
        <v>0</v>
      </c>
      <c r="R651" s="142">
        <f>Q651*H651</f>
        <v>0</v>
      </c>
      <c r="S651" s="142">
        <v>0</v>
      </c>
      <c r="T651" s="143">
        <f>S651*H651</f>
        <v>0</v>
      </c>
      <c r="AR651" s="144" t="s">
        <v>147</v>
      </c>
      <c r="AT651" s="144" t="s">
        <v>143</v>
      </c>
      <c r="AU651" s="144" t="s">
        <v>82</v>
      </c>
      <c r="AY651" s="16" t="s">
        <v>140</v>
      </c>
      <c r="BE651" s="145">
        <f>IF(N651="základní",J651,0)</f>
        <v>0</v>
      </c>
      <c r="BF651" s="145">
        <f>IF(N651="snížená",J651,0)</f>
        <v>0</v>
      </c>
      <c r="BG651" s="145">
        <f>IF(N651="zákl. přenesená",J651,0)</f>
        <v>0</v>
      </c>
      <c r="BH651" s="145">
        <f>IF(N651="sníž. přenesená",J651,0)</f>
        <v>0</v>
      </c>
      <c r="BI651" s="145">
        <f>IF(N651="nulová",J651,0)</f>
        <v>0</v>
      </c>
      <c r="BJ651" s="16" t="s">
        <v>14</v>
      </c>
      <c r="BK651" s="145">
        <f>ROUND(I651*H651,2)</f>
        <v>0</v>
      </c>
      <c r="BL651" s="16" t="s">
        <v>147</v>
      </c>
      <c r="BM651" s="144" t="s">
        <v>540</v>
      </c>
    </row>
    <row r="652" spans="2:65" s="1" customFormat="1" ht="18">
      <c r="B652" s="31"/>
      <c r="D652" s="146" t="s">
        <v>148</v>
      </c>
      <c r="F652" s="147" t="s">
        <v>541</v>
      </c>
      <c r="I652" s="148"/>
      <c r="L652" s="31"/>
      <c r="M652" s="149"/>
      <c r="T652" s="55"/>
      <c r="AT652" s="16" t="s">
        <v>148</v>
      </c>
      <c r="AU652" s="16" t="s">
        <v>82</v>
      </c>
    </row>
    <row r="653" spans="2:65" s="12" customFormat="1" ht="10">
      <c r="B653" s="150"/>
      <c r="D653" s="146" t="s">
        <v>150</v>
      </c>
      <c r="E653" s="151" t="s">
        <v>1</v>
      </c>
      <c r="F653" s="152" t="s">
        <v>542</v>
      </c>
      <c r="H653" s="151" t="s">
        <v>1</v>
      </c>
      <c r="I653" s="153"/>
      <c r="L653" s="150"/>
      <c r="M653" s="154"/>
      <c r="T653" s="155"/>
      <c r="AT653" s="151" t="s">
        <v>150</v>
      </c>
      <c r="AU653" s="151" t="s">
        <v>82</v>
      </c>
      <c r="AV653" s="12" t="s">
        <v>14</v>
      </c>
      <c r="AW653" s="12" t="s">
        <v>30</v>
      </c>
      <c r="AX653" s="12" t="s">
        <v>73</v>
      </c>
      <c r="AY653" s="151" t="s">
        <v>140</v>
      </c>
    </row>
    <row r="654" spans="2:65" s="13" customFormat="1" ht="10">
      <c r="B654" s="156"/>
      <c r="D654" s="146" t="s">
        <v>150</v>
      </c>
      <c r="E654" s="157" t="s">
        <v>1</v>
      </c>
      <c r="F654" s="158" t="s">
        <v>543</v>
      </c>
      <c r="H654" s="159">
        <v>0.88</v>
      </c>
      <c r="I654" s="160"/>
      <c r="L654" s="156"/>
      <c r="M654" s="161"/>
      <c r="T654" s="162"/>
      <c r="AT654" s="157" t="s">
        <v>150</v>
      </c>
      <c r="AU654" s="157" t="s">
        <v>82</v>
      </c>
      <c r="AV654" s="13" t="s">
        <v>82</v>
      </c>
      <c r="AW654" s="13" t="s">
        <v>30</v>
      </c>
      <c r="AX654" s="13" t="s">
        <v>73</v>
      </c>
      <c r="AY654" s="157" t="s">
        <v>140</v>
      </c>
    </row>
    <row r="655" spans="2:65" s="14" customFormat="1" ht="10">
      <c r="B655" s="163"/>
      <c r="D655" s="146" t="s">
        <v>150</v>
      </c>
      <c r="E655" s="164" t="s">
        <v>1</v>
      </c>
      <c r="F655" s="165" t="s">
        <v>154</v>
      </c>
      <c r="H655" s="166">
        <v>0.88</v>
      </c>
      <c r="I655" s="167"/>
      <c r="L655" s="163"/>
      <c r="M655" s="168"/>
      <c r="T655" s="169"/>
      <c r="AT655" s="164" t="s">
        <v>150</v>
      </c>
      <c r="AU655" s="164" t="s">
        <v>82</v>
      </c>
      <c r="AV655" s="14" t="s">
        <v>147</v>
      </c>
      <c r="AW655" s="14" t="s">
        <v>30</v>
      </c>
      <c r="AX655" s="14" t="s">
        <v>14</v>
      </c>
      <c r="AY655" s="164" t="s">
        <v>140</v>
      </c>
    </row>
    <row r="656" spans="2:65" s="1" customFormat="1" ht="24.15" customHeight="1">
      <c r="B656" s="31"/>
      <c r="C656" s="132" t="s">
        <v>412</v>
      </c>
      <c r="D656" s="132" t="s">
        <v>143</v>
      </c>
      <c r="E656" s="133" t="s">
        <v>544</v>
      </c>
      <c r="F656" s="134" t="s">
        <v>545</v>
      </c>
      <c r="G656" s="135" t="s">
        <v>539</v>
      </c>
      <c r="H656" s="136">
        <v>0.88</v>
      </c>
      <c r="I656" s="137"/>
      <c r="J656" s="138">
        <f>ROUND(I656*H656,2)</f>
        <v>0</v>
      </c>
      <c r="K656" s="139"/>
      <c r="L656" s="31"/>
      <c r="M656" s="140" t="s">
        <v>1</v>
      </c>
      <c r="N656" s="141" t="s">
        <v>38</v>
      </c>
      <c r="P656" s="142">
        <f>O656*H656</f>
        <v>0</v>
      </c>
      <c r="Q656" s="142">
        <v>0</v>
      </c>
      <c r="R656" s="142">
        <f>Q656*H656</f>
        <v>0</v>
      </c>
      <c r="S656" s="142">
        <v>0</v>
      </c>
      <c r="T656" s="143">
        <f>S656*H656</f>
        <v>0</v>
      </c>
      <c r="AR656" s="144" t="s">
        <v>147</v>
      </c>
      <c r="AT656" s="144" t="s">
        <v>143</v>
      </c>
      <c r="AU656" s="144" t="s">
        <v>82</v>
      </c>
      <c r="AY656" s="16" t="s">
        <v>140</v>
      </c>
      <c r="BE656" s="145">
        <f>IF(N656="základní",J656,0)</f>
        <v>0</v>
      </c>
      <c r="BF656" s="145">
        <f>IF(N656="snížená",J656,0)</f>
        <v>0</v>
      </c>
      <c r="BG656" s="145">
        <f>IF(N656="zákl. přenesená",J656,0)</f>
        <v>0</v>
      </c>
      <c r="BH656" s="145">
        <f>IF(N656="sníž. přenesená",J656,0)</f>
        <v>0</v>
      </c>
      <c r="BI656" s="145">
        <f>IF(N656="nulová",J656,0)</f>
        <v>0</v>
      </c>
      <c r="BJ656" s="16" t="s">
        <v>14</v>
      </c>
      <c r="BK656" s="145">
        <f>ROUND(I656*H656,2)</f>
        <v>0</v>
      </c>
      <c r="BL656" s="16" t="s">
        <v>147</v>
      </c>
      <c r="BM656" s="144" t="s">
        <v>546</v>
      </c>
    </row>
    <row r="657" spans="2:65" s="1" customFormat="1" ht="18">
      <c r="B657" s="31"/>
      <c r="D657" s="146" t="s">
        <v>148</v>
      </c>
      <c r="F657" s="147" t="s">
        <v>547</v>
      </c>
      <c r="I657" s="148"/>
      <c r="L657" s="31"/>
      <c r="M657" s="149"/>
      <c r="T657" s="55"/>
      <c r="AT657" s="16" t="s">
        <v>148</v>
      </c>
      <c r="AU657" s="16" t="s">
        <v>82</v>
      </c>
    </row>
    <row r="658" spans="2:65" s="1" customFormat="1" ht="33" customHeight="1">
      <c r="B658" s="31"/>
      <c r="C658" s="132" t="s">
        <v>548</v>
      </c>
      <c r="D658" s="132" t="s">
        <v>143</v>
      </c>
      <c r="E658" s="133" t="s">
        <v>549</v>
      </c>
      <c r="F658" s="134" t="s">
        <v>550</v>
      </c>
      <c r="G658" s="135" t="s">
        <v>539</v>
      </c>
      <c r="H658" s="136">
        <v>0.88</v>
      </c>
      <c r="I658" s="137"/>
      <c r="J658" s="138">
        <f>ROUND(I658*H658,2)</f>
        <v>0</v>
      </c>
      <c r="K658" s="139"/>
      <c r="L658" s="31"/>
      <c r="M658" s="140" t="s">
        <v>1</v>
      </c>
      <c r="N658" s="141" t="s">
        <v>38</v>
      </c>
      <c r="P658" s="142">
        <f>O658*H658</f>
        <v>0</v>
      </c>
      <c r="Q658" s="142">
        <v>0</v>
      </c>
      <c r="R658" s="142">
        <f>Q658*H658</f>
        <v>0</v>
      </c>
      <c r="S658" s="142">
        <v>0</v>
      </c>
      <c r="T658" s="143">
        <f>S658*H658</f>
        <v>0</v>
      </c>
      <c r="AR658" s="144" t="s">
        <v>147</v>
      </c>
      <c r="AT658" s="144" t="s">
        <v>143</v>
      </c>
      <c r="AU658" s="144" t="s">
        <v>82</v>
      </c>
      <c r="AY658" s="16" t="s">
        <v>140</v>
      </c>
      <c r="BE658" s="145">
        <f>IF(N658="základní",J658,0)</f>
        <v>0</v>
      </c>
      <c r="BF658" s="145">
        <f>IF(N658="snížená",J658,0)</f>
        <v>0</v>
      </c>
      <c r="BG658" s="145">
        <f>IF(N658="zákl. přenesená",J658,0)</f>
        <v>0</v>
      </c>
      <c r="BH658" s="145">
        <f>IF(N658="sníž. přenesená",J658,0)</f>
        <v>0</v>
      </c>
      <c r="BI658" s="145">
        <f>IF(N658="nulová",J658,0)</f>
        <v>0</v>
      </c>
      <c r="BJ658" s="16" t="s">
        <v>14</v>
      </c>
      <c r="BK658" s="145">
        <f>ROUND(I658*H658,2)</f>
        <v>0</v>
      </c>
      <c r="BL658" s="16" t="s">
        <v>147</v>
      </c>
      <c r="BM658" s="144" t="s">
        <v>551</v>
      </c>
    </row>
    <row r="659" spans="2:65" s="1" customFormat="1" ht="27">
      <c r="B659" s="31"/>
      <c r="D659" s="146" t="s">
        <v>148</v>
      </c>
      <c r="F659" s="147" t="s">
        <v>552</v>
      </c>
      <c r="I659" s="148"/>
      <c r="L659" s="31"/>
      <c r="M659" s="149"/>
      <c r="T659" s="55"/>
      <c r="AT659" s="16" t="s">
        <v>148</v>
      </c>
      <c r="AU659" s="16" t="s">
        <v>82</v>
      </c>
    </row>
    <row r="660" spans="2:65" s="1" customFormat="1" ht="24.15" customHeight="1">
      <c r="B660" s="31"/>
      <c r="C660" s="132" t="s">
        <v>414</v>
      </c>
      <c r="D660" s="132" t="s">
        <v>143</v>
      </c>
      <c r="E660" s="133" t="s">
        <v>553</v>
      </c>
      <c r="F660" s="134" t="s">
        <v>554</v>
      </c>
      <c r="G660" s="135" t="s">
        <v>539</v>
      </c>
      <c r="H660" s="136">
        <v>0.88</v>
      </c>
      <c r="I660" s="137"/>
      <c r="J660" s="138">
        <f>ROUND(I660*H660,2)</f>
        <v>0</v>
      </c>
      <c r="K660" s="139"/>
      <c r="L660" s="31"/>
      <c r="M660" s="140" t="s">
        <v>1</v>
      </c>
      <c r="N660" s="141" t="s">
        <v>38</v>
      </c>
      <c r="P660" s="142">
        <f>O660*H660</f>
        <v>0</v>
      </c>
      <c r="Q660" s="142">
        <v>0</v>
      </c>
      <c r="R660" s="142">
        <f>Q660*H660</f>
        <v>0</v>
      </c>
      <c r="S660" s="142">
        <v>0</v>
      </c>
      <c r="T660" s="143">
        <f>S660*H660</f>
        <v>0</v>
      </c>
      <c r="AR660" s="144" t="s">
        <v>147</v>
      </c>
      <c r="AT660" s="144" t="s">
        <v>143</v>
      </c>
      <c r="AU660" s="144" t="s">
        <v>82</v>
      </c>
      <c r="AY660" s="16" t="s">
        <v>140</v>
      </c>
      <c r="BE660" s="145">
        <f>IF(N660="základní",J660,0)</f>
        <v>0</v>
      </c>
      <c r="BF660" s="145">
        <f>IF(N660="snížená",J660,0)</f>
        <v>0</v>
      </c>
      <c r="BG660" s="145">
        <f>IF(N660="zákl. přenesená",J660,0)</f>
        <v>0</v>
      </c>
      <c r="BH660" s="145">
        <f>IF(N660="sníž. přenesená",J660,0)</f>
        <v>0</v>
      </c>
      <c r="BI660" s="145">
        <f>IF(N660="nulová",J660,0)</f>
        <v>0</v>
      </c>
      <c r="BJ660" s="16" t="s">
        <v>14</v>
      </c>
      <c r="BK660" s="145">
        <f>ROUND(I660*H660,2)</f>
        <v>0</v>
      </c>
      <c r="BL660" s="16" t="s">
        <v>147</v>
      </c>
      <c r="BM660" s="144" t="s">
        <v>555</v>
      </c>
    </row>
    <row r="661" spans="2:65" s="1" customFormat="1" ht="18">
      <c r="B661" s="31"/>
      <c r="D661" s="146" t="s">
        <v>148</v>
      </c>
      <c r="F661" s="147" t="s">
        <v>556</v>
      </c>
      <c r="I661" s="148"/>
      <c r="L661" s="31"/>
      <c r="M661" s="149"/>
      <c r="T661" s="55"/>
      <c r="AT661" s="16" t="s">
        <v>148</v>
      </c>
      <c r="AU661" s="16" t="s">
        <v>82</v>
      </c>
    </row>
    <row r="662" spans="2:65" s="1" customFormat="1" ht="16.5" customHeight="1">
      <c r="B662" s="31"/>
      <c r="C662" s="132" t="s">
        <v>557</v>
      </c>
      <c r="D662" s="132" t="s">
        <v>143</v>
      </c>
      <c r="E662" s="133" t="s">
        <v>558</v>
      </c>
      <c r="F662" s="134" t="s">
        <v>559</v>
      </c>
      <c r="G662" s="135" t="s">
        <v>184</v>
      </c>
      <c r="H662" s="136">
        <v>1.7999999999999999E-2</v>
      </c>
      <c r="I662" s="137"/>
      <c r="J662" s="138">
        <f>ROUND(I662*H662,2)</f>
        <v>0</v>
      </c>
      <c r="K662" s="139"/>
      <c r="L662" s="31"/>
      <c r="M662" s="140" t="s">
        <v>1</v>
      </c>
      <c r="N662" s="141" t="s">
        <v>38</v>
      </c>
      <c r="P662" s="142">
        <f>O662*H662</f>
        <v>0</v>
      </c>
      <c r="Q662" s="142">
        <v>0</v>
      </c>
      <c r="R662" s="142">
        <f>Q662*H662</f>
        <v>0</v>
      </c>
      <c r="S662" s="142">
        <v>0</v>
      </c>
      <c r="T662" s="143">
        <f>S662*H662</f>
        <v>0</v>
      </c>
      <c r="AR662" s="144" t="s">
        <v>147</v>
      </c>
      <c r="AT662" s="144" t="s">
        <v>143</v>
      </c>
      <c r="AU662" s="144" t="s">
        <v>82</v>
      </c>
      <c r="AY662" s="16" t="s">
        <v>140</v>
      </c>
      <c r="BE662" s="145">
        <f>IF(N662="základní",J662,0)</f>
        <v>0</v>
      </c>
      <c r="BF662" s="145">
        <f>IF(N662="snížená",J662,0)</f>
        <v>0</v>
      </c>
      <c r="BG662" s="145">
        <f>IF(N662="zákl. přenesená",J662,0)</f>
        <v>0</v>
      </c>
      <c r="BH662" s="145">
        <f>IF(N662="sníž. přenesená",J662,0)</f>
        <v>0</v>
      </c>
      <c r="BI662" s="145">
        <f>IF(N662="nulová",J662,0)</f>
        <v>0</v>
      </c>
      <c r="BJ662" s="16" t="s">
        <v>14</v>
      </c>
      <c r="BK662" s="145">
        <f>ROUND(I662*H662,2)</f>
        <v>0</v>
      </c>
      <c r="BL662" s="16" t="s">
        <v>147</v>
      </c>
      <c r="BM662" s="144" t="s">
        <v>560</v>
      </c>
    </row>
    <row r="663" spans="2:65" s="1" customFormat="1" ht="10">
      <c r="B663" s="31"/>
      <c r="D663" s="146" t="s">
        <v>148</v>
      </c>
      <c r="F663" s="147" t="s">
        <v>559</v>
      </c>
      <c r="I663" s="148"/>
      <c r="L663" s="31"/>
      <c r="M663" s="149"/>
      <c r="T663" s="55"/>
      <c r="AT663" s="16" t="s">
        <v>148</v>
      </c>
      <c r="AU663" s="16" t="s">
        <v>82</v>
      </c>
    </row>
    <row r="664" spans="2:65" s="12" customFormat="1" ht="10">
      <c r="B664" s="150"/>
      <c r="D664" s="146" t="s">
        <v>150</v>
      </c>
      <c r="E664" s="151" t="s">
        <v>1</v>
      </c>
      <c r="F664" s="152" t="s">
        <v>542</v>
      </c>
      <c r="H664" s="151" t="s">
        <v>1</v>
      </c>
      <c r="I664" s="153"/>
      <c r="L664" s="150"/>
      <c r="M664" s="154"/>
      <c r="T664" s="155"/>
      <c r="AT664" s="151" t="s">
        <v>150</v>
      </c>
      <c r="AU664" s="151" t="s">
        <v>82</v>
      </c>
      <c r="AV664" s="12" t="s">
        <v>14</v>
      </c>
      <c r="AW664" s="12" t="s">
        <v>30</v>
      </c>
      <c r="AX664" s="12" t="s">
        <v>73</v>
      </c>
      <c r="AY664" s="151" t="s">
        <v>140</v>
      </c>
    </row>
    <row r="665" spans="2:65" s="13" customFormat="1" ht="10">
      <c r="B665" s="156"/>
      <c r="D665" s="146" t="s">
        <v>150</v>
      </c>
      <c r="E665" s="157" t="s">
        <v>1</v>
      </c>
      <c r="F665" s="158" t="s">
        <v>561</v>
      </c>
      <c r="H665" s="159">
        <v>1.7999999999999999E-2</v>
      </c>
      <c r="I665" s="160"/>
      <c r="L665" s="156"/>
      <c r="M665" s="161"/>
      <c r="T665" s="162"/>
      <c r="AT665" s="157" t="s">
        <v>150</v>
      </c>
      <c r="AU665" s="157" t="s">
        <v>82</v>
      </c>
      <c r="AV665" s="13" t="s">
        <v>82</v>
      </c>
      <c r="AW665" s="13" t="s">
        <v>30</v>
      </c>
      <c r="AX665" s="13" t="s">
        <v>73</v>
      </c>
      <c r="AY665" s="157" t="s">
        <v>140</v>
      </c>
    </row>
    <row r="666" spans="2:65" s="14" customFormat="1" ht="10">
      <c r="B666" s="163"/>
      <c r="D666" s="146" t="s">
        <v>150</v>
      </c>
      <c r="E666" s="164" t="s">
        <v>1</v>
      </c>
      <c r="F666" s="165" t="s">
        <v>154</v>
      </c>
      <c r="H666" s="166">
        <v>1.7999999999999999E-2</v>
      </c>
      <c r="I666" s="167"/>
      <c r="L666" s="163"/>
      <c r="M666" s="168"/>
      <c r="T666" s="169"/>
      <c r="AT666" s="164" t="s">
        <v>150</v>
      </c>
      <c r="AU666" s="164" t="s">
        <v>82</v>
      </c>
      <c r="AV666" s="14" t="s">
        <v>147</v>
      </c>
      <c r="AW666" s="14" t="s">
        <v>30</v>
      </c>
      <c r="AX666" s="14" t="s">
        <v>14</v>
      </c>
      <c r="AY666" s="164" t="s">
        <v>140</v>
      </c>
    </row>
    <row r="667" spans="2:65" s="1" customFormat="1" ht="24.15" customHeight="1">
      <c r="B667" s="31"/>
      <c r="C667" s="132" t="s">
        <v>415</v>
      </c>
      <c r="D667" s="132" t="s">
        <v>143</v>
      </c>
      <c r="E667" s="133" t="s">
        <v>562</v>
      </c>
      <c r="F667" s="134" t="s">
        <v>563</v>
      </c>
      <c r="G667" s="135" t="s">
        <v>226</v>
      </c>
      <c r="H667" s="136">
        <v>8.7260000000000009</v>
      </c>
      <c r="I667" s="137"/>
      <c r="J667" s="138">
        <f>ROUND(I667*H667,2)</f>
        <v>0</v>
      </c>
      <c r="K667" s="139"/>
      <c r="L667" s="31"/>
      <c r="M667" s="140" t="s">
        <v>1</v>
      </c>
      <c r="N667" s="141" t="s">
        <v>38</v>
      </c>
      <c r="P667" s="142">
        <f>O667*H667</f>
        <v>0</v>
      </c>
      <c r="Q667" s="142">
        <v>0</v>
      </c>
      <c r="R667" s="142">
        <f>Q667*H667</f>
        <v>0</v>
      </c>
      <c r="S667" s="142">
        <v>0</v>
      </c>
      <c r="T667" s="143">
        <f>S667*H667</f>
        <v>0</v>
      </c>
      <c r="AR667" s="144" t="s">
        <v>147</v>
      </c>
      <c r="AT667" s="144" t="s">
        <v>143</v>
      </c>
      <c r="AU667" s="144" t="s">
        <v>82</v>
      </c>
      <c r="AY667" s="16" t="s">
        <v>140</v>
      </c>
      <c r="BE667" s="145">
        <f>IF(N667="základní",J667,0)</f>
        <v>0</v>
      </c>
      <c r="BF667" s="145">
        <f>IF(N667="snížená",J667,0)</f>
        <v>0</v>
      </c>
      <c r="BG667" s="145">
        <f>IF(N667="zákl. přenesená",J667,0)</f>
        <v>0</v>
      </c>
      <c r="BH667" s="145">
        <f>IF(N667="sníž. přenesená",J667,0)</f>
        <v>0</v>
      </c>
      <c r="BI667" s="145">
        <f>IF(N667="nulová",J667,0)</f>
        <v>0</v>
      </c>
      <c r="BJ667" s="16" t="s">
        <v>14</v>
      </c>
      <c r="BK667" s="145">
        <f>ROUND(I667*H667,2)</f>
        <v>0</v>
      </c>
      <c r="BL667" s="16" t="s">
        <v>147</v>
      </c>
      <c r="BM667" s="144" t="s">
        <v>564</v>
      </c>
    </row>
    <row r="668" spans="2:65" s="1" customFormat="1" ht="18">
      <c r="B668" s="31"/>
      <c r="D668" s="146" t="s">
        <v>148</v>
      </c>
      <c r="F668" s="147" t="s">
        <v>565</v>
      </c>
      <c r="I668" s="148"/>
      <c r="L668" s="31"/>
      <c r="M668" s="149"/>
      <c r="T668" s="55"/>
      <c r="AT668" s="16" t="s">
        <v>148</v>
      </c>
      <c r="AU668" s="16" t="s">
        <v>82</v>
      </c>
    </row>
    <row r="669" spans="2:65" s="13" customFormat="1" ht="10">
      <c r="B669" s="156"/>
      <c r="D669" s="146" t="s">
        <v>150</v>
      </c>
      <c r="E669" s="157" t="s">
        <v>1</v>
      </c>
      <c r="F669" s="158" t="s">
        <v>566</v>
      </c>
      <c r="H669" s="159">
        <v>8.7260000000000009</v>
      </c>
      <c r="I669" s="160"/>
      <c r="L669" s="156"/>
      <c r="M669" s="161"/>
      <c r="T669" s="162"/>
      <c r="AT669" s="157" t="s">
        <v>150</v>
      </c>
      <c r="AU669" s="157" t="s">
        <v>82</v>
      </c>
      <c r="AV669" s="13" t="s">
        <v>82</v>
      </c>
      <c r="AW669" s="13" t="s">
        <v>30</v>
      </c>
      <c r="AX669" s="13" t="s">
        <v>73</v>
      </c>
      <c r="AY669" s="157" t="s">
        <v>140</v>
      </c>
    </row>
    <row r="670" spans="2:65" s="14" customFormat="1" ht="10">
      <c r="B670" s="163"/>
      <c r="D670" s="146" t="s">
        <v>150</v>
      </c>
      <c r="E670" s="164" t="s">
        <v>1</v>
      </c>
      <c r="F670" s="165" t="s">
        <v>154</v>
      </c>
      <c r="H670" s="166">
        <v>8.7260000000000009</v>
      </c>
      <c r="I670" s="167"/>
      <c r="L670" s="163"/>
      <c r="M670" s="168"/>
      <c r="T670" s="169"/>
      <c r="AT670" s="164" t="s">
        <v>150</v>
      </c>
      <c r="AU670" s="164" t="s">
        <v>82</v>
      </c>
      <c r="AV670" s="14" t="s">
        <v>147</v>
      </c>
      <c r="AW670" s="14" t="s">
        <v>30</v>
      </c>
      <c r="AX670" s="14" t="s">
        <v>14</v>
      </c>
      <c r="AY670" s="164" t="s">
        <v>140</v>
      </c>
    </row>
    <row r="671" spans="2:65" s="11" customFormat="1" ht="22.75" customHeight="1">
      <c r="B671" s="120"/>
      <c r="D671" s="121" t="s">
        <v>72</v>
      </c>
      <c r="E671" s="130" t="s">
        <v>567</v>
      </c>
      <c r="F671" s="130" t="s">
        <v>568</v>
      </c>
      <c r="I671" s="123"/>
      <c r="J671" s="131">
        <f>BK671</f>
        <v>0</v>
      </c>
      <c r="L671" s="120"/>
      <c r="M671" s="125"/>
      <c r="P671" s="126">
        <f>SUM(P672:P673)</f>
        <v>0</v>
      </c>
      <c r="R671" s="126">
        <f>SUM(R672:R673)</f>
        <v>0</v>
      </c>
      <c r="T671" s="127">
        <f>SUM(T672:T673)</f>
        <v>0</v>
      </c>
      <c r="AR671" s="121" t="s">
        <v>14</v>
      </c>
      <c r="AT671" s="128" t="s">
        <v>72</v>
      </c>
      <c r="AU671" s="128" t="s">
        <v>14</v>
      </c>
      <c r="AY671" s="121" t="s">
        <v>140</v>
      </c>
      <c r="BK671" s="129">
        <f>SUM(BK672:BK673)</f>
        <v>0</v>
      </c>
    </row>
    <row r="672" spans="2:65" s="1" customFormat="1" ht="24.15" customHeight="1">
      <c r="B672" s="31"/>
      <c r="C672" s="132" t="s">
        <v>569</v>
      </c>
      <c r="D672" s="132" t="s">
        <v>143</v>
      </c>
      <c r="E672" s="133" t="s">
        <v>570</v>
      </c>
      <c r="F672" s="134" t="s">
        <v>571</v>
      </c>
      <c r="G672" s="135" t="s">
        <v>309</v>
      </c>
      <c r="H672" s="136">
        <v>1</v>
      </c>
      <c r="I672" s="137"/>
      <c r="J672" s="138">
        <f>ROUND(I672*H672,2)</f>
        <v>0</v>
      </c>
      <c r="K672" s="139"/>
      <c r="L672" s="31"/>
      <c r="M672" s="140" t="s">
        <v>1</v>
      </c>
      <c r="N672" s="141" t="s">
        <v>38</v>
      </c>
      <c r="P672" s="142">
        <f>O672*H672</f>
        <v>0</v>
      </c>
      <c r="Q672" s="142">
        <v>0</v>
      </c>
      <c r="R672" s="142">
        <f>Q672*H672</f>
        <v>0</v>
      </c>
      <c r="S672" s="142">
        <v>0</v>
      </c>
      <c r="T672" s="143">
        <f>S672*H672</f>
        <v>0</v>
      </c>
      <c r="AR672" s="144" t="s">
        <v>147</v>
      </c>
      <c r="AT672" s="144" t="s">
        <v>143</v>
      </c>
      <c r="AU672" s="144" t="s">
        <v>82</v>
      </c>
      <c r="AY672" s="16" t="s">
        <v>140</v>
      </c>
      <c r="BE672" s="145">
        <f>IF(N672="základní",J672,0)</f>
        <v>0</v>
      </c>
      <c r="BF672" s="145">
        <f>IF(N672="snížená",J672,0)</f>
        <v>0</v>
      </c>
      <c r="BG672" s="145">
        <f>IF(N672="zákl. přenesená",J672,0)</f>
        <v>0</v>
      </c>
      <c r="BH672" s="145">
        <f>IF(N672="sníž. přenesená",J672,0)</f>
        <v>0</v>
      </c>
      <c r="BI672" s="145">
        <f>IF(N672="nulová",J672,0)</f>
        <v>0</v>
      </c>
      <c r="BJ672" s="16" t="s">
        <v>14</v>
      </c>
      <c r="BK672" s="145">
        <f>ROUND(I672*H672,2)</f>
        <v>0</v>
      </c>
      <c r="BL672" s="16" t="s">
        <v>147</v>
      </c>
      <c r="BM672" s="144" t="s">
        <v>572</v>
      </c>
    </row>
    <row r="673" spans="2:65" s="1" customFormat="1" ht="18">
      <c r="B673" s="31"/>
      <c r="D673" s="146" t="s">
        <v>148</v>
      </c>
      <c r="F673" s="147" t="s">
        <v>573</v>
      </c>
      <c r="I673" s="148"/>
      <c r="L673" s="31"/>
      <c r="M673" s="149"/>
      <c r="T673" s="55"/>
      <c r="AT673" s="16" t="s">
        <v>148</v>
      </c>
      <c r="AU673" s="16" t="s">
        <v>82</v>
      </c>
    </row>
    <row r="674" spans="2:65" s="11" customFormat="1" ht="22.75" customHeight="1">
      <c r="B674" s="120"/>
      <c r="D674" s="121" t="s">
        <v>72</v>
      </c>
      <c r="E674" s="130" t="s">
        <v>160</v>
      </c>
      <c r="F674" s="130" t="s">
        <v>161</v>
      </c>
      <c r="I674" s="123"/>
      <c r="J674" s="131">
        <f>BK674</f>
        <v>0</v>
      </c>
      <c r="L674" s="120"/>
      <c r="M674" s="125"/>
      <c r="P674" s="126">
        <f>SUM(P675:P683)</f>
        <v>0</v>
      </c>
      <c r="R674" s="126">
        <f>SUM(R675:R683)</f>
        <v>0</v>
      </c>
      <c r="T674" s="127">
        <f>SUM(T675:T683)</f>
        <v>0</v>
      </c>
      <c r="AR674" s="121" t="s">
        <v>14</v>
      </c>
      <c r="AT674" s="128" t="s">
        <v>72</v>
      </c>
      <c r="AU674" s="128" t="s">
        <v>14</v>
      </c>
      <c r="AY674" s="121" t="s">
        <v>140</v>
      </c>
      <c r="BK674" s="129">
        <f>SUM(BK675:BK683)</f>
        <v>0</v>
      </c>
    </row>
    <row r="675" spans="2:65" s="1" customFormat="1" ht="33" customHeight="1">
      <c r="B675" s="31"/>
      <c r="C675" s="132" t="s">
        <v>418</v>
      </c>
      <c r="D675" s="132" t="s">
        <v>143</v>
      </c>
      <c r="E675" s="133" t="s">
        <v>163</v>
      </c>
      <c r="F675" s="134" t="s">
        <v>164</v>
      </c>
      <c r="G675" s="135" t="s">
        <v>146</v>
      </c>
      <c r="H675" s="136">
        <v>95.09</v>
      </c>
      <c r="I675" s="137"/>
      <c r="J675" s="138">
        <f>ROUND(I675*H675,2)</f>
        <v>0</v>
      </c>
      <c r="K675" s="139"/>
      <c r="L675" s="31"/>
      <c r="M675" s="140" t="s">
        <v>1</v>
      </c>
      <c r="N675" s="141" t="s">
        <v>38</v>
      </c>
      <c r="P675" s="142">
        <f>O675*H675</f>
        <v>0</v>
      </c>
      <c r="Q675" s="142">
        <v>0</v>
      </c>
      <c r="R675" s="142">
        <f>Q675*H675</f>
        <v>0</v>
      </c>
      <c r="S675" s="142">
        <v>0</v>
      </c>
      <c r="T675" s="143">
        <f>S675*H675</f>
        <v>0</v>
      </c>
      <c r="AR675" s="144" t="s">
        <v>147</v>
      </c>
      <c r="AT675" s="144" t="s">
        <v>143</v>
      </c>
      <c r="AU675" s="144" t="s">
        <v>82</v>
      </c>
      <c r="AY675" s="16" t="s">
        <v>140</v>
      </c>
      <c r="BE675" s="145">
        <f>IF(N675="základní",J675,0)</f>
        <v>0</v>
      </c>
      <c r="BF675" s="145">
        <f>IF(N675="snížená",J675,0)</f>
        <v>0</v>
      </c>
      <c r="BG675" s="145">
        <f>IF(N675="zákl. přenesená",J675,0)</f>
        <v>0</v>
      </c>
      <c r="BH675" s="145">
        <f>IF(N675="sníž. přenesená",J675,0)</f>
        <v>0</v>
      </c>
      <c r="BI675" s="145">
        <f>IF(N675="nulová",J675,0)</f>
        <v>0</v>
      </c>
      <c r="BJ675" s="16" t="s">
        <v>14</v>
      </c>
      <c r="BK675" s="145">
        <f>ROUND(I675*H675,2)</f>
        <v>0</v>
      </c>
      <c r="BL675" s="16" t="s">
        <v>147</v>
      </c>
      <c r="BM675" s="144" t="s">
        <v>574</v>
      </c>
    </row>
    <row r="676" spans="2:65" s="1" customFormat="1" ht="18">
      <c r="B676" s="31"/>
      <c r="D676" s="146" t="s">
        <v>148</v>
      </c>
      <c r="F676" s="147" t="s">
        <v>166</v>
      </c>
      <c r="I676" s="148"/>
      <c r="L676" s="31"/>
      <c r="M676" s="149"/>
      <c r="T676" s="55"/>
      <c r="AT676" s="16" t="s">
        <v>148</v>
      </c>
      <c r="AU676" s="16" t="s">
        <v>82</v>
      </c>
    </row>
    <row r="677" spans="2:65" s="12" customFormat="1" ht="10">
      <c r="B677" s="150"/>
      <c r="D677" s="146" t="s">
        <v>150</v>
      </c>
      <c r="E677" s="151" t="s">
        <v>1</v>
      </c>
      <c r="F677" s="152" t="s">
        <v>542</v>
      </c>
      <c r="H677" s="151" t="s">
        <v>1</v>
      </c>
      <c r="I677" s="153"/>
      <c r="L677" s="150"/>
      <c r="M677" s="154"/>
      <c r="T677" s="155"/>
      <c r="AT677" s="151" t="s">
        <v>150</v>
      </c>
      <c r="AU677" s="151" t="s">
        <v>82</v>
      </c>
      <c r="AV677" s="12" t="s">
        <v>14</v>
      </c>
      <c r="AW677" s="12" t="s">
        <v>30</v>
      </c>
      <c r="AX677" s="12" t="s">
        <v>73</v>
      </c>
      <c r="AY677" s="151" t="s">
        <v>140</v>
      </c>
    </row>
    <row r="678" spans="2:65" s="13" customFormat="1" ht="10">
      <c r="B678" s="156"/>
      <c r="D678" s="146" t="s">
        <v>150</v>
      </c>
      <c r="E678" s="157" t="s">
        <v>1</v>
      </c>
      <c r="F678" s="158" t="s">
        <v>575</v>
      </c>
      <c r="H678" s="159">
        <v>5.5</v>
      </c>
      <c r="I678" s="160"/>
      <c r="L678" s="156"/>
      <c r="M678" s="161"/>
      <c r="T678" s="162"/>
      <c r="AT678" s="157" t="s">
        <v>150</v>
      </c>
      <c r="AU678" s="157" t="s">
        <v>82</v>
      </c>
      <c r="AV678" s="13" t="s">
        <v>82</v>
      </c>
      <c r="AW678" s="13" t="s">
        <v>30</v>
      </c>
      <c r="AX678" s="13" t="s">
        <v>73</v>
      </c>
      <c r="AY678" s="157" t="s">
        <v>140</v>
      </c>
    </row>
    <row r="679" spans="2:65" s="12" customFormat="1" ht="10">
      <c r="B679" s="150"/>
      <c r="D679" s="146" t="s">
        <v>150</v>
      </c>
      <c r="E679" s="151" t="s">
        <v>1</v>
      </c>
      <c r="F679" s="152" t="s">
        <v>576</v>
      </c>
      <c r="H679" s="151" t="s">
        <v>1</v>
      </c>
      <c r="I679" s="153"/>
      <c r="L679" s="150"/>
      <c r="M679" s="154"/>
      <c r="T679" s="155"/>
      <c r="AT679" s="151" t="s">
        <v>150</v>
      </c>
      <c r="AU679" s="151" t="s">
        <v>82</v>
      </c>
      <c r="AV679" s="12" t="s">
        <v>14</v>
      </c>
      <c r="AW679" s="12" t="s">
        <v>30</v>
      </c>
      <c r="AX679" s="12" t="s">
        <v>73</v>
      </c>
      <c r="AY679" s="151" t="s">
        <v>140</v>
      </c>
    </row>
    <row r="680" spans="2:65" s="13" customFormat="1" ht="10">
      <c r="B680" s="156"/>
      <c r="D680" s="146" t="s">
        <v>150</v>
      </c>
      <c r="E680" s="157" t="s">
        <v>1</v>
      </c>
      <c r="F680" s="158" t="s">
        <v>577</v>
      </c>
      <c r="H680" s="159">
        <v>73.13</v>
      </c>
      <c r="I680" s="160"/>
      <c r="L680" s="156"/>
      <c r="M680" s="161"/>
      <c r="T680" s="162"/>
      <c r="AT680" s="157" t="s">
        <v>150</v>
      </c>
      <c r="AU680" s="157" t="s">
        <v>82</v>
      </c>
      <c r="AV680" s="13" t="s">
        <v>82</v>
      </c>
      <c r="AW680" s="13" t="s">
        <v>30</v>
      </c>
      <c r="AX680" s="13" t="s">
        <v>73</v>
      </c>
      <c r="AY680" s="157" t="s">
        <v>140</v>
      </c>
    </row>
    <row r="681" spans="2:65" s="12" customFormat="1" ht="10">
      <c r="B681" s="150"/>
      <c r="D681" s="146" t="s">
        <v>150</v>
      </c>
      <c r="E681" s="151" t="s">
        <v>1</v>
      </c>
      <c r="F681" s="152" t="s">
        <v>578</v>
      </c>
      <c r="H681" s="151" t="s">
        <v>1</v>
      </c>
      <c r="I681" s="153"/>
      <c r="L681" s="150"/>
      <c r="M681" s="154"/>
      <c r="T681" s="155"/>
      <c r="AT681" s="151" t="s">
        <v>150</v>
      </c>
      <c r="AU681" s="151" t="s">
        <v>82</v>
      </c>
      <c r="AV681" s="12" t="s">
        <v>14</v>
      </c>
      <c r="AW681" s="12" t="s">
        <v>30</v>
      </c>
      <c r="AX681" s="12" t="s">
        <v>73</v>
      </c>
      <c r="AY681" s="151" t="s">
        <v>140</v>
      </c>
    </row>
    <row r="682" spans="2:65" s="13" customFormat="1" ht="10">
      <c r="B682" s="156"/>
      <c r="D682" s="146" t="s">
        <v>150</v>
      </c>
      <c r="E682" s="157" t="s">
        <v>1</v>
      </c>
      <c r="F682" s="158" t="s">
        <v>579</v>
      </c>
      <c r="H682" s="159">
        <v>16.46</v>
      </c>
      <c r="I682" s="160"/>
      <c r="L682" s="156"/>
      <c r="M682" s="161"/>
      <c r="T682" s="162"/>
      <c r="AT682" s="157" t="s">
        <v>150</v>
      </c>
      <c r="AU682" s="157" t="s">
        <v>82</v>
      </c>
      <c r="AV682" s="13" t="s">
        <v>82</v>
      </c>
      <c r="AW682" s="13" t="s">
        <v>30</v>
      </c>
      <c r="AX682" s="13" t="s">
        <v>73</v>
      </c>
      <c r="AY682" s="157" t="s">
        <v>140</v>
      </c>
    </row>
    <row r="683" spans="2:65" s="14" customFormat="1" ht="10">
      <c r="B683" s="163"/>
      <c r="D683" s="146" t="s">
        <v>150</v>
      </c>
      <c r="E683" s="164" t="s">
        <v>1</v>
      </c>
      <c r="F683" s="165" t="s">
        <v>154</v>
      </c>
      <c r="H683" s="166">
        <v>95.09</v>
      </c>
      <c r="I683" s="167"/>
      <c r="L683" s="163"/>
      <c r="M683" s="168"/>
      <c r="T683" s="169"/>
      <c r="AT683" s="164" t="s">
        <v>150</v>
      </c>
      <c r="AU683" s="164" t="s">
        <v>82</v>
      </c>
      <c r="AV683" s="14" t="s">
        <v>147</v>
      </c>
      <c r="AW683" s="14" t="s">
        <v>30</v>
      </c>
      <c r="AX683" s="14" t="s">
        <v>14</v>
      </c>
      <c r="AY683" s="164" t="s">
        <v>140</v>
      </c>
    </row>
    <row r="684" spans="2:65" s="11" customFormat="1" ht="22.75" customHeight="1">
      <c r="B684" s="120"/>
      <c r="D684" s="121" t="s">
        <v>72</v>
      </c>
      <c r="E684" s="130" t="s">
        <v>167</v>
      </c>
      <c r="F684" s="130" t="s">
        <v>168</v>
      </c>
      <c r="I684" s="123"/>
      <c r="J684" s="131">
        <f>BK684</f>
        <v>0</v>
      </c>
      <c r="L684" s="120"/>
      <c r="M684" s="125"/>
      <c r="P684" s="126">
        <f>SUM(P685:P693)</f>
        <v>0</v>
      </c>
      <c r="R684" s="126">
        <f>SUM(R685:R693)</f>
        <v>0</v>
      </c>
      <c r="T684" s="127">
        <f>SUM(T685:T693)</f>
        <v>0</v>
      </c>
      <c r="AR684" s="121" t="s">
        <v>14</v>
      </c>
      <c r="AT684" s="128" t="s">
        <v>72</v>
      </c>
      <c r="AU684" s="128" t="s">
        <v>14</v>
      </c>
      <c r="AY684" s="121" t="s">
        <v>140</v>
      </c>
      <c r="BK684" s="129">
        <f>SUM(BK685:BK693)</f>
        <v>0</v>
      </c>
    </row>
    <row r="685" spans="2:65" s="1" customFormat="1" ht="24.15" customHeight="1">
      <c r="B685" s="31"/>
      <c r="C685" s="132" t="s">
        <v>580</v>
      </c>
      <c r="D685" s="132" t="s">
        <v>143</v>
      </c>
      <c r="E685" s="133" t="s">
        <v>169</v>
      </c>
      <c r="F685" s="134" t="s">
        <v>170</v>
      </c>
      <c r="G685" s="135" t="s">
        <v>146</v>
      </c>
      <c r="H685" s="136">
        <v>95.09</v>
      </c>
      <c r="I685" s="137"/>
      <c r="J685" s="138">
        <f>ROUND(I685*H685,2)</f>
        <v>0</v>
      </c>
      <c r="K685" s="139"/>
      <c r="L685" s="31"/>
      <c r="M685" s="140" t="s">
        <v>1</v>
      </c>
      <c r="N685" s="141" t="s">
        <v>38</v>
      </c>
      <c r="P685" s="142">
        <f>O685*H685</f>
        <v>0</v>
      </c>
      <c r="Q685" s="142">
        <v>0</v>
      </c>
      <c r="R685" s="142">
        <f>Q685*H685</f>
        <v>0</v>
      </c>
      <c r="S685" s="142">
        <v>0</v>
      </c>
      <c r="T685" s="143">
        <f>S685*H685</f>
        <v>0</v>
      </c>
      <c r="AR685" s="144" t="s">
        <v>147</v>
      </c>
      <c r="AT685" s="144" t="s">
        <v>143</v>
      </c>
      <c r="AU685" s="144" t="s">
        <v>82</v>
      </c>
      <c r="AY685" s="16" t="s">
        <v>140</v>
      </c>
      <c r="BE685" s="145">
        <f>IF(N685="základní",J685,0)</f>
        <v>0</v>
      </c>
      <c r="BF685" s="145">
        <f>IF(N685="snížená",J685,0)</f>
        <v>0</v>
      </c>
      <c r="BG685" s="145">
        <f>IF(N685="zákl. přenesená",J685,0)</f>
        <v>0</v>
      </c>
      <c r="BH685" s="145">
        <f>IF(N685="sníž. přenesená",J685,0)</f>
        <v>0</v>
      </c>
      <c r="BI685" s="145">
        <f>IF(N685="nulová",J685,0)</f>
        <v>0</v>
      </c>
      <c r="BJ685" s="16" t="s">
        <v>14</v>
      </c>
      <c r="BK685" s="145">
        <f>ROUND(I685*H685,2)</f>
        <v>0</v>
      </c>
      <c r="BL685" s="16" t="s">
        <v>147</v>
      </c>
      <c r="BM685" s="144" t="s">
        <v>581</v>
      </c>
    </row>
    <row r="686" spans="2:65" s="1" customFormat="1" ht="18">
      <c r="B686" s="31"/>
      <c r="D686" s="146" t="s">
        <v>148</v>
      </c>
      <c r="F686" s="147" t="s">
        <v>172</v>
      </c>
      <c r="I686" s="148"/>
      <c r="L686" s="31"/>
      <c r="M686" s="149"/>
      <c r="T686" s="55"/>
      <c r="AT686" s="16" t="s">
        <v>148</v>
      </c>
      <c r="AU686" s="16" t="s">
        <v>82</v>
      </c>
    </row>
    <row r="687" spans="2:65" s="12" customFormat="1" ht="10">
      <c r="B687" s="150"/>
      <c r="D687" s="146" t="s">
        <v>150</v>
      </c>
      <c r="E687" s="151" t="s">
        <v>1</v>
      </c>
      <c r="F687" s="152" t="s">
        <v>542</v>
      </c>
      <c r="H687" s="151" t="s">
        <v>1</v>
      </c>
      <c r="I687" s="153"/>
      <c r="L687" s="150"/>
      <c r="M687" s="154"/>
      <c r="T687" s="155"/>
      <c r="AT687" s="151" t="s">
        <v>150</v>
      </c>
      <c r="AU687" s="151" t="s">
        <v>82</v>
      </c>
      <c r="AV687" s="12" t="s">
        <v>14</v>
      </c>
      <c r="AW687" s="12" t="s">
        <v>30</v>
      </c>
      <c r="AX687" s="12" t="s">
        <v>73</v>
      </c>
      <c r="AY687" s="151" t="s">
        <v>140</v>
      </c>
    </row>
    <row r="688" spans="2:65" s="13" customFormat="1" ht="10">
      <c r="B688" s="156"/>
      <c r="D688" s="146" t="s">
        <v>150</v>
      </c>
      <c r="E688" s="157" t="s">
        <v>1</v>
      </c>
      <c r="F688" s="158" t="s">
        <v>575</v>
      </c>
      <c r="H688" s="159">
        <v>5.5</v>
      </c>
      <c r="I688" s="160"/>
      <c r="L688" s="156"/>
      <c r="M688" s="161"/>
      <c r="T688" s="162"/>
      <c r="AT688" s="157" t="s">
        <v>150</v>
      </c>
      <c r="AU688" s="157" t="s">
        <v>82</v>
      </c>
      <c r="AV688" s="13" t="s">
        <v>82</v>
      </c>
      <c r="AW688" s="13" t="s">
        <v>30</v>
      </c>
      <c r="AX688" s="13" t="s">
        <v>73</v>
      </c>
      <c r="AY688" s="157" t="s">
        <v>140</v>
      </c>
    </row>
    <row r="689" spans="2:65" s="12" customFormat="1" ht="10">
      <c r="B689" s="150"/>
      <c r="D689" s="146" t="s">
        <v>150</v>
      </c>
      <c r="E689" s="151" t="s">
        <v>1</v>
      </c>
      <c r="F689" s="152" t="s">
        <v>576</v>
      </c>
      <c r="H689" s="151" t="s">
        <v>1</v>
      </c>
      <c r="I689" s="153"/>
      <c r="L689" s="150"/>
      <c r="M689" s="154"/>
      <c r="T689" s="155"/>
      <c r="AT689" s="151" t="s">
        <v>150</v>
      </c>
      <c r="AU689" s="151" t="s">
        <v>82</v>
      </c>
      <c r="AV689" s="12" t="s">
        <v>14</v>
      </c>
      <c r="AW689" s="12" t="s">
        <v>30</v>
      </c>
      <c r="AX689" s="12" t="s">
        <v>73</v>
      </c>
      <c r="AY689" s="151" t="s">
        <v>140</v>
      </c>
    </row>
    <row r="690" spans="2:65" s="13" customFormat="1" ht="10">
      <c r="B690" s="156"/>
      <c r="D690" s="146" t="s">
        <v>150</v>
      </c>
      <c r="E690" s="157" t="s">
        <v>1</v>
      </c>
      <c r="F690" s="158" t="s">
        <v>577</v>
      </c>
      <c r="H690" s="159">
        <v>73.13</v>
      </c>
      <c r="I690" s="160"/>
      <c r="L690" s="156"/>
      <c r="M690" s="161"/>
      <c r="T690" s="162"/>
      <c r="AT690" s="157" t="s">
        <v>150</v>
      </c>
      <c r="AU690" s="157" t="s">
        <v>82</v>
      </c>
      <c r="AV690" s="13" t="s">
        <v>82</v>
      </c>
      <c r="AW690" s="13" t="s">
        <v>30</v>
      </c>
      <c r="AX690" s="13" t="s">
        <v>73</v>
      </c>
      <c r="AY690" s="157" t="s">
        <v>140</v>
      </c>
    </row>
    <row r="691" spans="2:65" s="12" customFormat="1" ht="10">
      <c r="B691" s="150"/>
      <c r="D691" s="146" t="s">
        <v>150</v>
      </c>
      <c r="E691" s="151" t="s">
        <v>1</v>
      </c>
      <c r="F691" s="152" t="s">
        <v>578</v>
      </c>
      <c r="H691" s="151" t="s">
        <v>1</v>
      </c>
      <c r="I691" s="153"/>
      <c r="L691" s="150"/>
      <c r="M691" s="154"/>
      <c r="T691" s="155"/>
      <c r="AT691" s="151" t="s">
        <v>150</v>
      </c>
      <c r="AU691" s="151" t="s">
        <v>82</v>
      </c>
      <c r="AV691" s="12" t="s">
        <v>14</v>
      </c>
      <c r="AW691" s="12" t="s">
        <v>30</v>
      </c>
      <c r="AX691" s="12" t="s">
        <v>73</v>
      </c>
      <c r="AY691" s="151" t="s">
        <v>140</v>
      </c>
    </row>
    <row r="692" spans="2:65" s="13" customFormat="1" ht="10">
      <c r="B692" s="156"/>
      <c r="D692" s="146" t="s">
        <v>150</v>
      </c>
      <c r="E692" s="157" t="s">
        <v>1</v>
      </c>
      <c r="F692" s="158" t="s">
        <v>579</v>
      </c>
      <c r="H692" s="159">
        <v>16.46</v>
      </c>
      <c r="I692" s="160"/>
      <c r="L692" s="156"/>
      <c r="M692" s="161"/>
      <c r="T692" s="162"/>
      <c r="AT692" s="157" t="s">
        <v>150</v>
      </c>
      <c r="AU692" s="157" t="s">
        <v>82</v>
      </c>
      <c r="AV692" s="13" t="s">
        <v>82</v>
      </c>
      <c r="AW692" s="13" t="s">
        <v>30</v>
      </c>
      <c r="AX692" s="13" t="s">
        <v>73</v>
      </c>
      <c r="AY692" s="157" t="s">
        <v>140</v>
      </c>
    </row>
    <row r="693" spans="2:65" s="14" customFormat="1" ht="10">
      <c r="B693" s="163"/>
      <c r="D693" s="146" t="s">
        <v>150</v>
      </c>
      <c r="E693" s="164" t="s">
        <v>1</v>
      </c>
      <c r="F693" s="165" t="s">
        <v>154</v>
      </c>
      <c r="H693" s="166">
        <v>95.09</v>
      </c>
      <c r="I693" s="167"/>
      <c r="L693" s="163"/>
      <c r="M693" s="168"/>
      <c r="T693" s="169"/>
      <c r="AT693" s="164" t="s">
        <v>150</v>
      </c>
      <c r="AU693" s="164" t="s">
        <v>82</v>
      </c>
      <c r="AV693" s="14" t="s">
        <v>147</v>
      </c>
      <c r="AW693" s="14" t="s">
        <v>30</v>
      </c>
      <c r="AX693" s="14" t="s">
        <v>14</v>
      </c>
      <c r="AY693" s="164" t="s">
        <v>140</v>
      </c>
    </row>
    <row r="694" spans="2:65" s="11" customFormat="1" ht="22.75" customHeight="1">
      <c r="B694" s="120"/>
      <c r="D694" s="121" t="s">
        <v>72</v>
      </c>
      <c r="E694" s="130" t="s">
        <v>358</v>
      </c>
      <c r="F694" s="130" t="s">
        <v>359</v>
      </c>
      <c r="I694" s="123"/>
      <c r="J694" s="131">
        <f>BK694</f>
        <v>0</v>
      </c>
      <c r="L694" s="120"/>
      <c r="M694" s="125"/>
      <c r="P694" s="126">
        <f>SUM(P695:P718)</f>
        <v>0</v>
      </c>
      <c r="R694" s="126">
        <f>SUM(R695:R718)</f>
        <v>0</v>
      </c>
      <c r="T694" s="127">
        <f>SUM(T695:T718)</f>
        <v>0</v>
      </c>
      <c r="AR694" s="121" t="s">
        <v>14</v>
      </c>
      <c r="AT694" s="128" t="s">
        <v>72</v>
      </c>
      <c r="AU694" s="128" t="s">
        <v>14</v>
      </c>
      <c r="AY694" s="121" t="s">
        <v>140</v>
      </c>
      <c r="BK694" s="129">
        <f>SUM(BK695:BK718)</f>
        <v>0</v>
      </c>
    </row>
    <row r="695" spans="2:65" s="1" customFormat="1" ht="21.75" customHeight="1">
      <c r="B695" s="31"/>
      <c r="C695" s="132" t="s">
        <v>420</v>
      </c>
      <c r="D695" s="132" t="s">
        <v>143</v>
      </c>
      <c r="E695" s="133" t="s">
        <v>582</v>
      </c>
      <c r="F695" s="134" t="s">
        <v>583</v>
      </c>
      <c r="G695" s="135" t="s">
        <v>146</v>
      </c>
      <c r="H695" s="136">
        <v>3.125</v>
      </c>
      <c r="I695" s="137"/>
      <c r="J695" s="138">
        <f>ROUND(I695*H695,2)</f>
        <v>0</v>
      </c>
      <c r="K695" s="139"/>
      <c r="L695" s="31"/>
      <c r="M695" s="140" t="s">
        <v>1</v>
      </c>
      <c r="N695" s="141" t="s">
        <v>38</v>
      </c>
      <c r="P695" s="142">
        <f>O695*H695</f>
        <v>0</v>
      </c>
      <c r="Q695" s="142">
        <v>0</v>
      </c>
      <c r="R695" s="142">
        <f>Q695*H695</f>
        <v>0</v>
      </c>
      <c r="S695" s="142">
        <v>0</v>
      </c>
      <c r="T695" s="143">
        <f>S695*H695</f>
        <v>0</v>
      </c>
      <c r="AR695" s="144" t="s">
        <v>147</v>
      </c>
      <c r="AT695" s="144" t="s">
        <v>143</v>
      </c>
      <c r="AU695" s="144" t="s">
        <v>82</v>
      </c>
      <c r="AY695" s="16" t="s">
        <v>140</v>
      </c>
      <c r="BE695" s="145">
        <f>IF(N695="základní",J695,0)</f>
        <v>0</v>
      </c>
      <c r="BF695" s="145">
        <f>IF(N695="snížená",J695,0)</f>
        <v>0</v>
      </c>
      <c r="BG695" s="145">
        <f>IF(N695="zákl. přenesená",J695,0)</f>
        <v>0</v>
      </c>
      <c r="BH695" s="145">
        <f>IF(N695="sníž. přenesená",J695,0)</f>
        <v>0</v>
      </c>
      <c r="BI695" s="145">
        <f>IF(N695="nulová",J695,0)</f>
        <v>0</v>
      </c>
      <c r="BJ695" s="16" t="s">
        <v>14</v>
      </c>
      <c r="BK695" s="145">
        <f>ROUND(I695*H695,2)</f>
        <v>0</v>
      </c>
      <c r="BL695" s="16" t="s">
        <v>147</v>
      </c>
      <c r="BM695" s="144" t="s">
        <v>584</v>
      </c>
    </row>
    <row r="696" spans="2:65" s="1" customFormat="1" ht="18">
      <c r="B696" s="31"/>
      <c r="D696" s="146" t="s">
        <v>148</v>
      </c>
      <c r="F696" s="147" t="s">
        <v>585</v>
      </c>
      <c r="I696" s="148"/>
      <c r="L696" s="31"/>
      <c r="M696" s="149"/>
      <c r="T696" s="55"/>
      <c r="AT696" s="16" t="s">
        <v>148</v>
      </c>
      <c r="AU696" s="16" t="s">
        <v>82</v>
      </c>
    </row>
    <row r="697" spans="2:65" s="13" customFormat="1" ht="10">
      <c r="B697" s="156"/>
      <c r="D697" s="146" t="s">
        <v>150</v>
      </c>
      <c r="E697" s="157" t="s">
        <v>1</v>
      </c>
      <c r="F697" s="158" t="s">
        <v>586</v>
      </c>
      <c r="H697" s="159">
        <v>3.125</v>
      </c>
      <c r="I697" s="160"/>
      <c r="L697" s="156"/>
      <c r="M697" s="161"/>
      <c r="T697" s="162"/>
      <c r="AT697" s="157" t="s">
        <v>150</v>
      </c>
      <c r="AU697" s="157" t="s">
        <v>82</v>
      </c>
      <c r="AV697" s="13" t="s">
        <v>82</v>
      </c>
      <c r="AW697" s="13" t="s">
        <v>30</v>
      </c>
      <c r="AX697" s="13" t="s">
        <v>73</v>
      </c>
      <c r="AY697" s="157" t="s">
        <v>140</v>
      </c>
    </row>
    <row r="698" spans="2:65" s="14" customFormat="1" ht="10">
      <c r="B698" s="163"/>
      <c r="D698" s="146" t="s">
        <v>150</v>
      </c>
      <c r="E698" s="164" t="s">
        <v>1</v>
      </c>
      <c r="F698" s="165" t="s">
        <v>154</v>
      </c>
      <c r="H698" s="166">
        <v>3.125</v>
      </c>
      <c r="I698" s="167"/>
      <c r="L698" s="163"/>
      <c r="M698" s="168"/>
      <c r="T698" s="169"/>
      <c r="AT698" s="164" t="s">
        <v>150</v>
      </c>
      <c r="AU698" s="164" t="s">
        <v>82</v>
      </c>
      <c r="AV698" s="14" t="s">
        <v>147</v>
      </c>
      <c r="AW698" s="14" t="s">
        <v>30</v>
      </c>
      <c r="AX698" s="14" t="s">
        <v>14</v>
      </c>
      <c r="AY698" s="164" t="s">
        <v>140</v>
      </c>
    </row>
    <row r="699" spans="2:65" s="1" customFormat="1" ht="24.15" customHeight="1">
      <c r="B699" s="31"/>
      <c r="C699" s="132" t="s">
        <v>587</v>
      </c>
      <c r="D699" s="132" t="s">
        <v>143</v>
      </c>
      <c r="E699" s="133" t="s">
        <v>588</v>
      </c>
      <c r="F699" s="134" t="s">
        <v>589</v>
      </c>
      <c r="G699" s="135" t="s">
        <v>146</v>
      </c>
      <c r="H699" s="136">
        <v>5.5</v>
      </c>
      <c r="I699" s="137"/>
      <c r="J699" s="138">
        <f>ROUND(I699*H699,2)</f>
        <v>0</v>
      </c>
      <c r="K699" s="139"/>
      <c r="L699" s="31"/>
      <c r="M699" s="140" t="s">
        <v>1</v>
      </c>
      <c r="N699" s="141" t="s">
        <v>38</v>
      </c>
      <c r="P699" s="142">
        <f>O699*H699</f>
        <v>0</v>
      </c>
      <c r="Q699" s="142">
        <v>0</v>
      </c>
      <c r="R699" s="142">
        <f>Q699*H699</f>
        <v>0</v>
      </c>
      <c r="S699" s="142">
        <v>0</v>
      </c>
      <c r="T699" s="143">
        <f>S699*H699</f>
        <v>0</v>
      </c>
      <c r="AR699" s="144" t="s">
        <v>147</v>
      </c>
      <c r="AT699" s="144" t="s">
        <v>143</v>
      </c>
      <c r="AU699" s="144" t="s">
        <v>82</v>
      </c>
      <c r="AY699" s="16" t="s">
        <v>140</v>
      </c>
      <c r="BE699" s="145">
        <f>IF(N699="základní",J699,0)</f>
        <v>0</v>
      </c>
      <c r="BF699" s="145">
        <f>IF(N699="snížená",J699,0)</f>
        <v>0</v>
      </c>
      <c r="BG699" s="145">
        <f>IF(N699="zákl. přenesená",J699,0)</f>
        <v>0</v>
      </c>
      <c r="BH699" s="145">
        <f>IF(N699="sníž. přenesená",J699,0)</f>
        <v>0</v>
      </c>
      <c r="BI699" s="145">
        <f>IF(N699="nulová",J699,0)</f>
        <v>0</v>
      </c>
      <c r="BJ699" s="16" t="s">
        <v>14</v>
      </c>
      <c r="BK699" s="145">
        <f>ROUND(I699*H699,2)</f>
        <v>0</v>
      </c>
      <c r="BL699" s="16" t="s">
        <v>147</v>
      </c>
      <c r="BM699" s="144" t="s">
        <v>590</v>
      </c>
    </row>
    <row r="700" spans="2:65" s="1" customFormat="1" ht="27">
      <c r="B700" s="31"/>
      <c r="D700" s="146" t="s">
        <v>148</v>
      </c>
      <c r="F700" s="147" t="s">
        <v>591</v>
      </c>
      <c r="I700" s="148"/>
      <c r="L700" s="31"/>
      <c r="M700" s="149"/>
      <c r="T700" s="55"/>
      <c r="AT700" s="16" t="s">
        <v>148</v>
      </c>
      <c r="AU700" s="16" t="s">
        <v>82</v>
      </c>
    </row>
    <row r="701" spans="2:65" s="12" customFormat="1" ht="10">
      <c r="B701" s="150"/>
      <c r="D701" s="146" t="s">
        <v>150</v>
      </c>
      <c r="E701" s="151" t="s">
        <v>1</v>
      </c>
      <c r="F701" s="152" t="s">
        <v>542</v>
      </c>
      <c r="H701" s="151" t="s">
        <v>1</v>
      </c>
      <c r="I701" s="153"/>
      <c r="L701" s="150"/>
      <c r="M701" s="154"/>
      <c r="T701" s="155"/>
      <c r="AT701" s="151" t="s">
        <v>150</v>
      </c>
      <c r="AU701" s="151" t="s">
        <v>82</v>
      </c>
      <c r="AV701" s="12" t="s">
        <v>14</v>
      </c>
      <c r="AW701" s="12" t="s">
        <v>30</v>
      </c>
      <c r="AX701" s="12" t="s">
        <v>73</v>
      </c>
      <c r="AY701" s="151" t="s">
        <v>140</v>
      </c>
    </row>
    <row r="702" spans="2:65" s="13" customFormat="1" ht="10">
      <c r="B702" s="156"/>
      <c r="D702" s="146" t="s">
        <v>150</v>
      </c>
      <c r="E702" s="157" t="s">
        <v>1</v>
      </c>
      <c r="F702" s="158" t="s">
        <v>592</v>
      </c>
      <c r="H702" s="159">
        <v>5.5</v>
      </c>
      <c r="I702" s="160"/>
      <c r="L702" s="156"/>
      <c r="M702" s="161"/>
      <c r="T702" s="162"/>
      <c r="AT702" s="157" t="s">
        <v>150</v>
      </c>
      <c r="AU702" s="157" t="s">
        <v>82</v>
      </c>
      <c r="AV702" s="13" t="s">
        <v>82</v>
      </c>
      <c r="AW702" s="13" t="s">
        <v>30</v>
      </c>
      <c r="AX702" s="13" t="s">
        <v>73</v>
      </c>
      <c r="AY702" s="157" t="s">
        <v>140</v>
      </c>
    </row>
    <row r="703" spans="2:65" s="14" customFormat="1" ht="10">
      <c r="B703" s="163"/>
      <c r="D703" s="146" t="s">
        <v>150</v>
      </c>
      <c r="E703" s="164" t="s">
        <v>1</v>
      </c>
      <c r="F703" s="165" t="s">
        <v>154</v>
      </c>
      <c r="H703" s="166">
        <v>5.5</v>
      </c>
      <c r="I703" s="167"/>
      <c r="L703" s="163"/>
      <c r="M703" s="168"/>
      <c r="T703" s="169"/>
      <c r="AT703" s="164" t="s">
        <v>150</v>
      </c>
      <c r="AU703" s="164" t="s">
        <v>82</v>
      </c>
      <c r="AV703" s="14" t="s">
        <v>147</v>
      </c>
      <c r="AW703" s="14" t="s">
        <v>30</v>
      </c>
      <c r="AX703" s="14" t="s">
        <v>14</v>
      </c>
      <c r="AY703" s="164" t="s">
        <v>140</v>
      </c>
    </row>
    <row r="704" spans="2:65" s="1" customFormat="1" ht="16.5" customHeight="1">
      <c r="B704" s="31"/>
      <c r="C704" s="132" t="s">
        <v>422</v>
      </c>
      <c r="D704" s="132" t="s">
        <v>143</v>
      </c>
      <c r="E704" s="133" t="s">
        <v>593</v>
      </c>
      <c r="F704" s="134" t="s">
        <v>594</v>
      </c>
      <c r="G704" s="135" t="s">
        <v>226</v>
      </c>
      <c r="H704" s="136">
        <v>5.12</v>
      </c>
      <c r="I704" s="137"/>
      <c r="J704" s="138">
        <f>ROUND(I704*H704,2)</f>
        <v>0</v>
      </c>
      <c r="K704" s="139"/>
      <c r="L704" s="31"/>
      <c r="M704" s="140" t="s">
        <v>1</v>
      </c>
      <c r="N704" s="141" t="s">
        <v>38</v>
      </c>
      <c r="P704" s="142">
        <f>O704*H704</f>
        <v>0</v>
      </c>
      <c r="Q704" s="142">
        <v>0</v>
      </c>
      <c r="R704" s="142">
        <f>Q704*H704</f>
        <v>0</v>
      </c>
      <c r="S704" s="142">
        <v>0</v>
      </c>
      <c r="T704" s="143">
        <f>S704*H704</f>
        <v>0</v>
      </c>
      <c r="AR704" s="144" t="s">
        <v>147</v>
      </c>
      <c r="AT704" s="144" t="s">
        <v>143</v>
      </c>
      <c r="AU704" s="144" t="s">
        <v>82</v>
      </c>
      <c r="AY704" s="16" t="s">
        <v>140</v>
      </c>
      <c r="BE704" s="145">
        <f>IF(N704="základní",J704,0)</f>
        <v>0</v>
      </c>
      <c r="BF704" s="145">
        <f>IF(N704="snížená",J704,0)</f>
        <v>0</v>
      </c>
      <c r="BG704" s="145">
        <f>IF(N704="zákl. přenesená",J704,0)</f>
        <v>0</v>
      </c>
      <c r="BH704" s="145">
        <f>IF(N704="sníž. přenesená",J704,0)</f>
        <v>0</v>
      </c>
      <c r="BI704" s="145">
        <f>IF(N704="nulová",J704,0)</f>
        <v>0</v>
      </c>
      <c r="BJ704" s="16" t="s">
        <v>14</v>
      </c>
      <c r="BK704" s="145">
        <f>ROUND(I704*H704,2)</f>
        <v>0</v>
      </c>
      <c r="BL704" s="16" t="s">
        <v>147</v>
      </c>
      <c r="BM704" s="144" t="s">
        <v>595</v>
      </c>
    </row>
    <row r="705" spans="2:65" s="1" customFormat="1" ht="18">
      <c r="B705" s="31"/>
      <c r="D705" s="146" t="s">
        <v>148</v>
      </c>
      <c r="F705" s="147" t="s">
        <v>596</v>
      </c>
      <c r="I705" s="148"/>
      <c r="L705" s="31"/>
      <c r="M705" s="149"/>
      <c r="T705" s="55"/>
      <c r="AT705" s="16" t="s">
        <v>148</v>
      </c>
      <c r="AU705" s="16" t="s">
        <v>82</v>
      </c>
    </row>
    <row r="706" spans="2:65" s="12" customFormat="1" ht="10">
      <c r="B706" s="150"/>
      <c r="D706" s="146" t="s">
        <v>150</v>
      </c>
      <c r="E706" s="151" t="s">
        <v>1</v>
      </c>
      <c r="F706" s="152" t="s">
        <v>542</v>
      </c>
      <c r="H706" s="151" t="s">
        <v>1</v>
      </c>
      <c r="I706" s="153"/>
      <c r="L706" s="150"/>
      <c r="M706" s="154"/>
      <c r="T706" s="155"/>
      <c r="AT706" s="151" t="s">
        <v>150</v>
      </c>
      <c r="AU706" s="151" t="s">
        <v>82</v>
      </c>
      <c r="AV706" s="12" t="s">
        <v>14</v>
      </c>
      <c r="AW706" s="12" t="s">
        <v>30</v>
      </c>
      <c r="AX706" s="12" t="s">
        <v>73</v>
      </c>
      <c r="AY706" s="151" t="s">
        <v>140</v>
      </c>
    </row>
    <row r="707" spans="2:65" s="13" customFormat="1" ht="10">
      <c r="B707" s="156"/>
      <c r="D707" s="146" t="s">
        <v>150</v>
      </c>
      <c r="E707" s="157" t="s">
        <v>1</v>
      </c>
      <c r="F707" s="158" t="s">
        <v>597</v>
      </c>
      <c r="H707" s="159">
        <v>5.12</v>
      </c>
      <c r="I707" s="160"/>
      <c r="L707" s="156"/>
      <c r="M707" s="161"/>
      <c r="T707" s="162"/>
      <c r="AT707" s="157" t="s">
        <v>150</v>
      </c>
      <c r="AU707" s="157" t="s">
        <v>82</v>
      </c>
      <c r="AV707" s="13" t="s">
        <v>82</v>
      </c>
      <c r="AW707" s="13" t="s">
        <v>30</v>
      </c>
      <c r="AX707" s="13" t="s">
        <v>73</v>
      </c>
      <c r="AY707" s="157" t="s">
        <v>140</v>
      </c>
    </row>
    <row r="708" spans="2:65" s="14" customFormat="1" ht="10">
      <c r="B708" s="163"/>
      <c r="D708" s="146" t="s">
        <v>150</v>
      </c>
      <c r="E708" s="164" t="s">
        <v>1</v>
      </c>
      <c r="F708" s="165" t="s">
        <v>154</v>
      </c>
      <c r="H708" s="166">
        <v>5.12</v>
      </c>
      <c r="I708" s="167"/>
      <c r="L708" s="163"/>
      <c r="M708" s="168"/>
      <c r="T708" s="169"/>
      <c r="AT708" s="164" t="s">
        <v>150</v>
      </c>
      <c r="AU708" s="164" t="s">
        <v>82</v>
      </c>
      <c r="AV708" s="14" t="s">
        <v>147</v>
      </c>
      <c r="AW708" s="14" t="s">
        <v>30</v>
      </c>
      <c r="AX708" s="14" t="s">
        <v>14</v>
      </c>
      <c r="AY708" s="164" t="s">
        <v>140</v>
      </c>
    </row>
    <row r="709" spans="2:65" s="1" customFormat="1" ht="37.75" customHeight="1">
      <c r="B709" s="31"/>
      <c r="C709" s="132" t="s">
        <v>598</v>
      </c>
      <c r="D709" s="132" t="s">
        <v>143</v>
      </c>
      <c r="E709" s="133" t="s">
        <v>599</v>
      </c>
      <c r="F709" s="134" t="s">
        <v>600</v>
      </c>
      <c r="G709" s="135" t="s">
        <v>539</v>
      </c>
      <c r="H709" s="136">
        <v>0.55000000000000004</v>
      </c>
      <c r="I709" s="137"/>
      <c r="J709" s="138">
        <f>ROUND(I709*H709,2)</f>
        <v>0</v>
      </c>
      <c r="K709" s="139"/>
      <c r="L709" s="31"/>
      <c r="M709" s="140" t="s">
        <v>1</v>
      </c>
      <c r="N709" s="141" t="s">
        <v>38</v>
      </c>
      <c r="P709" s="142">
        <f>O709*H709</f>
        <v>0</v>
      </c>
      <c r="Q709" s="142">
        <v>0</v>
      </c>
      <c r="R709" s="142">
        <f>Q709*H709</f>
        <v>0</v>
      </c>
      <c r="S709" s="142">
        <v>0</v>
      </c>
      <c r="T709" s="143">
        <f>S709*H709</f>
        <v>0</v>
      </c>
      <c r="AR709" s="144" t="s">
        <v>147</v>
      </c>
      <c r="AT709" s="144" t="s">
        <v>143</v>
      </c>
      <c r="AU709" s="144" t="s">
        <v>82</v>
      </c>
      <c r="AY709" s="16" t="s">
        <v>140</v>
      </c>
      <c r="BE709" s="145">
        <f>IF(N709="základní",J709,0)</f>
        <v>0</v>
      </c>
      <c r="BF709" s="145">
        <f>IF(N709="snížená",J709,0)</f>
        <v>0</v>
      </c>
      <c r="BG709" s="145">
        <f>IF(N709="zákl. přenesená",J709,0)</f>
        <v>0</v>
      </c>
      <c r="BH709" s="145">
        <f>IF(N709="sníž. přenesená",J709,0)</f>
        <v>0</v>
      </c>
      <c r="BI709" s="145">
        <f>IF(N709="nulová",J709,0)</f>
        <v>0</v>
      </c>
      <c r="BJ709" s="16" t="s">
        <v>14</v>
      </c>
      <c r="BK709" s="145">
        <f>ROUND(I709*H709,2)</f>
        <v>0</v>
      </c>
      <c r="BL709" s="16" t="s">
        <v>147</v>
      </c>
      <c r="BM709" s="144" t="s">
        <v>601</v>
      </c>
    </row>
    <row r="710" spans="2:65" s="1" customFormat="1" ht="18">
      <c r="B710" s="31"/>
      <c r="D710" s="146" t="s">
        <v>148</v>
      </c>
      <c r="F710" s="147" t="s">
        <v>602</v>
      </c>
      <c r="I710" s="148"/>
      <c r="L710" s="31"/>
      <c r="M710" s="149"/>
      <c r="T710" s="55"/>
      <c r="AT710" s="16" t="s">
        <v>148</v>
      </c>
      <c r="AU710" s="16" t="s">
        <v>82</v>
      </c>
    </row>
    <row r="711" spans="2:65" s="12" customFormat="1" ht="10">
      <c r="B711" s="150"/>
      <c r="D711" s="146" t="s">
        <v>150</v>
      </c>
      <c r="E711" s="151" t="s">
        <v>1</v>
      </c>
      <c r="F711" s="152" t="s">
        <v>542</v>
      </c>
      <c r="H711" s="151" t="s">
        <v>1</v>
      </c>
      <c r="I711" s="153"/>
      <c r="L711" s="150"/>
      <c r="M711" s="154"/>
      <c r="T711" s="155"/>
      <c r="AT711" s="151" t="s">
        <v>150</v>
      </c>
      <c r="AU711" s="151" t="s">
        <v>82</v>
      </c>
      <c r="AV711" s="12" t="s">
        <v>14</v>
      </c>
      <c r="AW711" s="12" t="s">
        <v>30</v>
      </c>
      <c r="AX711" s="12" t="s">
        <v>73</v>
      </c>
      <c r="AY711" s="151" t="s">
        <v>140</v>
      </c>
    </row>
    <row r="712" spans="2:65" s="13" customFormat="1" ht="10">
      <c r="B712" s="156"/>
      <c r="D712" s="146" t="s">
        <v>150</v>
      </c>
      <c r="E712" s="157" t="s">
        <v>1</v>
      </c>
      <c r="F712" s="158" t="s">
        <v>603</v>
      </c>
      <c r="H712" s="159">
        <v>0.55000000000000004</v>
      </c>
      <c r="I712" s="160"/>
      <c r="L712" s="156"/>
      <c r="M712" s="161"/>
      <c r="T712" s="162"/>
      <c r="AT712" s="157" t="s">
        <v>150</v>
      </c>
      <c r="AU712" s="157" t="s">
        <v>82</v>
      </c>
      <c r="AV712" s="13" t="s">
        <v>82</v>
      </c>
      <c r="AW712" s="13" t="s">
        <v>30</v>
      </c>
      <c r="AX712" s="13" t="s">
        <v>73</v>
      </c>
      <c r="AY712" s="157" t="s">
        <v>140</v>
      </c>
    </row>
    <row r="713" spans="2:65" s="14" customFormat="1" ht="10">
      <c r="B713" s="163"/>
      <c r="D713" s="146" t="s">
        <v>150</v>
      </c>
      <c r="E713" s="164" t="s">
        <v>1</v>
      </c>
      <c r="F713" s="165" t="s">
        <v>154</v>
      </c>
      <c r="H713" s="166">
        <v>0.55000000000000004</v>
      </c>
      <c r="I713" s="167"/>
      <c r="L713" s="163"/>
      <c r="M713" s="168"/>
      <c r="T713" s="169"/>
      <c r="AT713" s="164" t="s">
        <v>150</v>
      </c>
      <c r="AU713" s="164" t="s">
        <v>82</v>
      </c>
      <c r="AV713" s="14" t="s">
        <v>147</v>
      </c>
      <c r="AW713" s="14" t="s">
        <v>30</v>
      </c>
      <c r="AX713" s="14" t="s">
        <v>14</v>
      </c>
      <c r="AY713" s="164" t="s">
        <v>140</v>
      </c>
    </row>
    <row r="714" spans="2:65" s="1" customFormat="1" ht="33" customHeight="1">
      <c r="B714" s="31"/>
      <c r="C714" s="132" t="s">
        <v>424</v>
      </c>
      <c r="D714" s="132" t="s">
        <v>143</v>
      </c>
      <c r="E714" s="133" t="s">
        <v>604</v>
      </c>
      <c r="F714" s="134" t="s">
        <v>605</v>
      </c>
      <c r="G714" s="135" t="s">
        <v>539</v>
      </c>
      <c r="H714" s="136">
        <v>0.55000000000000004</v>
      </c>
      <c r="I714" s="137"/>
      <c r="J714" s="138">
        <f>ROUND(I714*H714,2)</f>
        <v>0</v>
      </c>
      <c r="K714" s="139"/>
      <c r="L714" s="31"/>
      <c r="M714" s="140" t="s">
        <v>1</v>
      </c>
      <c r="N714" s="141" t="s">
        <v>38</v>
      </c>
      <c r="P714" s="142">
        <f>O714*H714</f>
        <v>0</v>
      </c>
      <c r="Q714" s="142">
        <v>0</v>
      </c>
      <c r="R714" s="142">
        <f>Q714*H714</f>
        <v>0</v>
      </c>
      <c r="S714" s="142">
        <v>0</v>
      </c>
      <c r="T714" s="143">
        <f>S714*H714</f>
        <v>0</v>
      </c>
      <c r="AR714" s="144" t="s">
        <v>147</v>
      </c>
      <c r="AT714" s="144" t="s">
        <v>143</v>
      </c>
      <c r="AU714" s="144" t="s">
        <v>82</v>
      </c>
      <c r="AY714" s="16" t="s">
        <v>140</v>
      </c>
      <c r="BE714" s="145">
        <f>IF(N714="základní",J714,0)</f>
        <v>0</v>
      </c>
      <c r="BF714" s="145">
        <f>IF(N714="snížená",J714,0)</f>
        <v>0</v>
      </c>
      <c r="BG714" s="145">
        <f>IF(N714="zákl. přenesená",J714,0)</f>
        <v>0</v>
      </c>
      <c r="BH714" s="145">
        <f>IF(N714="sníž. přenesená",J714,0)</f>
        <v>0</v>
      </c>
      <c r="BI714" s="145">
        <f>IF(N714="nulová",J714,0)</f>
        <v>0</v>
      </c>
      <c r="BJ714" s="16" t="s">
        <v>14</v>
      </c>
      <c r="BK714" s="145">
        <f>ROUND(I714*H714,2)</f>
        <v>0</v>
      </c>
      <c r="BL714" s="16" t="s">
        <v>147</v>
      </c>
      <c r="BM714" s="144" t="s">
        <v>606</v>
      </c>
    </row>
    <row r="715" spans="2:65" s="1" customFormat="1" ht="18">
      <c r="B715" s="31"/>
      <c r="D715" s="146" t="s">
        <v>148</v>
      </c>
      <c r="F715" s="147" t="s">
        <v>607</v>
      </c>
      <c r="I715" s="148"/>
      <c r="L715" s="31"/>
      <c r="M715" s="149"/>
      <c r="T715" s="55"/>
      <c r="AT715" s="16" t="s">
        <v>148</v>
      </c>
      <c r="AU715" s="16" t="s">
        <v>82</v>
      </c>
    </row>
    <row r="716" spans="2:65" s="12" customFormat="1" ht="10">
      <c r="B716" s="150"/>
      <c r="D716" s="146" t="s">
        <v>150</v>
      </c>
      <c r="E716" s="151" t="s">
        <v>1</v>
      </c>
      <c r="F716" s="152" t="s">
        <v>542</v>
      </c>
      <c r="H716" s="151" t="s">
        <v>1</v>
      </c>
      <c r="I716" s="153"/>
      <c r="L716" s="150"/>
      <c r="M716" s="154"/>
      <c r="T716" s="155"/>
      <c r="AT716" s="151" t="s">
        <v>150</v>
      </c>
      <c r="AU716" s="151" t="s">
        <v>82</v>
      </c>
      <c r="AV716" s="12" t="s">
        <v>14</v>
      </c>
      <c r="AW716" s="12" t="s">
        <v>30</v>
      </c>
      <c r="AX716" s="12" t="s">
        <v>73</v>
      </c>
      <c r="AY716" s="151" t="s">
        <v>140</v>
      </c>
    </row>
    <row r="717" spans="2:65" s="13" customFormat="1" ht="10">
      <c r="B717" s="156"/>
      <c r="D717" s="146" t="s">
        <v>150</v>
      </c>
      <c r="E717" s="157" t="s">
        <v>1</v>
      </c>
      <c r="F717" s="158" t="s">
        <v>603</v>
      </c>
      <c r="H717" s="159">
        <v>0.55000000000000004</v>
      </c>
      <c r="I717" s="160"/>
      <c r="L717" s="156"/>
      <c r="M717" s="161"/>
      <c r="T717" s="162"/>
      <c r="AT717" s="157" t="s">
        <v>150</v>
      </c>
      <c r="AU717" s="157" t="s">
        <v>82</v>
      </c>
      <c r="AV717" s="13" t="s">
        <v>82</v>
      </c>
      <c r="AW717" s="13" t="s">
        <v>30</v>
      </c>
      <c r="AX717" s="13" t="s">
        <v>73</v>
      </c>
      <c r="AY717" s="157" t="s">
        <v>140</v>
      </c>
    </row>
    <row r="718" spans="2:65" s="14" customFormat="1" ht="10">
      <c r="B718" s="163"/>
      <c r="D718" s="146" t="s">
        <v>150</v>
      </c>
      <c r="E718" s="164" t="s">
        <v>1</v>
      </c>
      <c r="F718" s="165" t="s">
        <v>154</v>
      </c>
      <c r="H718" s="166">
        <v>0.55000000000000004</v>
      </c>
      <c r="I718" s="167"/>
      <c r="L718" s="163"/>
      <c r="M718" s="168"/>
      <c r="T718" s="169"/>
      <c r="AT718" s="164" t="s">
        <v>150</v>
      </c>
      <c r="AU718" s="164" t="s">
        <v>82</v>
      </c>
      <c r="AV718" s="14" t="s">
        <v>147</v>
      </c>
      <c r="AW718" s="14" t="s">
        <v>30</v>
      </c>
      <c r="AX718" s="14" t="s">
        <v>14</v>
      </c>
      <c r="AY718" s="164" t="s">
        <v>140</v>
      </c>
    </row>
    <row r="719" spans="2:65" s="11" customFormat="1" ht="22.75" customHeight="1">
      <c r="B719" s="120"/>
      <c r="D719" s="121" t="s">
        <v>72</v>
      </c>
      <c r="E719" s="130" t="s">
        <v>608</v>
      </c>
      <c r="F719" s="130" t="s">
        <v>609</v>
      </c>
      <c r="I719" s="123"/>
      <c r="J719" s="131">
        <f>BK719</f>
        <v>0</v>
      </c>
      <c r="L719" s="120"/>
      <c r="M719" s="125"/>
      <c r="P719" s="126">
        <f>SUM(P720:P724)</f>
        <v>0</v>
      </c>
      <c r="R719" s="126">
        <f>SUM(R720:R724)</f>
        <v>0</v>
      </c>
      <c r="T719" s="127">
        <f>SUM(T720:T724)</f>
        <v>0</v>
      </c>
      <c r="AR719" s="121" t="s">
        <v>14</v>
      </c>
      <c r="AT719" s="128" t="s">
        <v>72</v>
      </c>
      <c r="AU719" s="128" t="s">
        <v>14</v>
      </c>
      <c r="AY719" s="121" t="s">
        <v>140</v>
      </c>
      <c r="BK719" s="129">
        <f>SUM(BK720:BK724)</f>
        <v>0</v>
      </c>
    </row>
    <row r="720" spans="2:65" s="1" customFormat="1" ht="24.15" customHeight="1">
      <c r="B720" s="31"/>
      <c r="C720" s="132" t="s">
        <v>610</v>
      </c>
      <c r="D720" s="132" t="s">
        <v>143</v>
      </c>
      <c r="E720" s="133" t="s">
        <v>611</v>
      </c>
      <c r="F720" s="134" t="s">
        <v>612</v>
      </c>
      <c r="G720" s="135" t="s">
        <v>226</v>
      </c>
      <c r="H720" s="136">
        <v>2.57</v>
      </c>
      <c r="I720" s="137"/>
      <c r="J720" s="138">
        <f>ROUND(I720*H720,2)</f>
        <v>0</v>
      </c>
      <c r="K720" s="139"/>
      <c r="L720" s="31"/>
      <c r="M720" s="140" t="s">
        <v>1</v>
      </c>
      <c r="N720" s="141" t="s">
        <v>38</v>
      </c>
      <c r="P720" s="142">
        <f>O720*H720</f>
        <v>0</v>
      </c>
      <c r="Q720" s="142">
        <v>0</v>
      </c>
      <c r="R720" s="142">
        <f>Q720*H720</f>
        <v>0</v>
      </c>
      <c r="S720" s="142">
        <v>0</v>
      </c>
      <c r="T720" s="143">
        <f>S720*H720</f>
        <v>0</v>
      </c>
      <c r="AR720" s="144" t="s">
        <v>147</v>
      </c>
      <c r="AT720" s="144" t="s">
        <v>143</v>
      </c>
      <c r="AU720" s="144" t="s">
        <v>82</v>
      </c>
      <c r="AY720" s="16" t="s">
        <v>140</v>
      </c>
      <c r="BE720" s="145">
        <f>IF(N720="základní",J720,0)</f>
        <v>0</v>
      </c>
      <c r="BF720" s="145">
        <f>IF(N720="snížená",J720,0)</f>
        <v>0</v>
      </c>
      <c r="BG720" s="145">
        <f>IF(N720="zákl. přenesená",J720,0)</f>
        <v>0</v>
      </c>
      <c r="BH720" s="145">
        <f>IF(N720="sníž. přenesená",J720,0)</f>
        <v>0</v>
      </c>
      <c r="BI720" s="145">
        <f>IF(N720="nulová",J720,0)</f>
        <v>0</v>
      </c>
      <c r="BJ720" s="16" t="s">
        <v>14</v>
      </c>
      <c r="BK720" s="145">
        <f>ROUND(I720*H720,2)</f>
        <v>0</v>
      </c>
      <c r="BL720" s="16" t="s">
        <v>147</v>
      </c>
      <c r="BM720" s="144" t="s">
        <v>613</v>
      </c>
    </row>
    <row r="721" spans="2:65" s="1" customFormat="1" ht="18">
      <c r="B721" s="31"/>
      <c r="D721" s="146" t="s">
        <v>148</v>
      </c>
      <c r="F721" s="147" t="s">
        <v>614</v>
      </c>
      <c r="I721" s="148"/>
      <c r="L721" s="31"/>
      <c r="M721" s="149"/>
      <c r="T721" s="55"/>
      <c r="AT721" s="16" t="s">
        <v>148</v>
      </c>
      <c r="AU721" s="16" t="s">
        <v>82</v>
      </c>
    </row>
    <row r="722" spans="2:65" s="12" customFormat="1" ht="10">
      <c r="B722" s="150"/>
      <c r="D722" s="146" t="s">
        <v>150</v>
      </c>
      <c r="E722" s="151" t="s">
        <v>1</v>
      </c>
      <c r="F722" s="152" t="s">
        <v>542</v>
      </c>
      <c r="H722" s="151" t="s">
        <v>1</v>
      </c>
      <c r="I722" s="153"/>
      <c r="L722" s="150"/>
      <c r="M722" s="154"/>
      <c r="T722" s="155"/>
      <c r="AT722" s="151" t="s">
        <v>150</v>
      </c>
      <c r="AU722" s="151" t="s">
        <v>82</v>
      </c>
      <c r="AV722" s="12" t="s">
        <v>14</v>
      </c>
      <c r="AW722" s="12" t="s">
        <v>30</v>
      </c>
      <c r="AX722" s="12" t="s">
        <v>73</v>
      </c>
      <c r="AY722" s="151" t="s">
        <v>140</v>
      </c>
    </row>
    <row r="723" spans="2:65" s="13" customFormat="1" ht="10">
      <c r="B723" s="156"/>
      <c r="D723" s="146" t="s">
        <v>150</v>
      </c>
      <c r="E723" s="157" t="s">
        <v>1</v>
      </c>
      <c r="F723" s="158" t="s">
        <v>615</v>
      </c>
      <c r="H723" s="159">
        <v>2.57</v>
      </c>
      <c r="I723" s="160"/>
      <c r="L723" s="156"/>
      <c r="M723" s="161"/>
      <c r="T723" s="162"/>
      <c r="AT723" s="157" t="s">
        <v>150</v>
      </c>
      <c r="AU723" s="157" t="s">
        <v>82</v>
      </c>
      <c r="AV723" s="13" t="s">
        <v>82</v>
      </c>
      <c r="AW723" s="13" t="s">
        <v>30</v>
      </c>
      <c r="AX723" s="13" t="s">
        <v>73</v>
      </c>
      <c r="AY723" s="157" t="s">
        <v>140</v>
      </c>
    </row>
    <row r="724" spans="2:65" s="14" customFormat="1" ht="10">
      <c r="B724" s="163"/>
      <c r="D724" s="146" t="s">
        <v>150</v>
      </c>
      <c r="E724" s="164" t="s">
        <v>1</v>
      </c>
      <c r="F724" s="165" t="s">
        <v>154</v>
      </c>
      <c r="H724" s="166">
        <v>2.57</v>
      </c>
      <c r="I724" s="167"/>
      <c r="L724" s="163"/>
      <c r="M724" s="168"/>
      <c r="T724" s="169"/>
      <c r="AT724" s="164" t="s">
        <v>150</v>
      </c>
      <c r="AU724" s="164" t="s">
        <v>82</v>
      </c>
      <c r="AV724" s="14" t="s">
        <v>147</v>
      </c>
      <c r="AW724" s="14" t="s">
        <v>30</v>
      </c>
      <c r="AX724" s="14" t="s">
        <v>14</v>
      </c>
      <c r="AY724" s="164" t="s">
        <v>140</v>
      </c>
    </row>
    <row r="725" spans="2:65" s="11" customFormat="1" ht="22.75" customHeight="1">
      <c r="B725" s="120"/>
      <c r="D725" s="121" t="s">
        <v>72</v>
      </c>
      <c r="E725" s="130" t="s">
        <v>173</v>
      </c>
      <c r="F725" s="130" t="s">
        <v>174</v>
      </c>
      <c r="I725" s="123"/>
      <c r="J725" s="131">
        <f>BK725</f>
        <v>0</v>
      </c>
      <c r="L725" s="120"/>
      <c r="M725" s="125"/>
      <c r="P725" s="126">
        <f>SUM(P726:P727)</f>
        <v>0</v>
      </c>
      <c r="R725" s="126">
        <f>SUM(R726:R727)</f>
        <v>0</v>
      </c>
      <c r="T725" s="127">
        <f>SUM(T726:T727)</f>
        <v>0</v>
      </c>
      <c r="AR725" s="121" t="s">
        <v>14</v>
      </c>
      <c r="AT725" s="128" t="s">
        <v>72</v>
      </c>
      <c r="AU725" s="128" t="s">
        <v>14</v>
      </c>
      <c r="AY725" s="121" t="s">
        <v>140</v>
      </c>
      <c r="BK725" s="129">
        <f>SUM(BK726:BK727)</f>
        <v>0</v>
      </c>
    </row>
    <row r="726" spans="2:65" s="1" customFormat="1" ht="21.75" customHeight="1">
      <c r="B726" s="31"/>
      <c r="C726" s="132" t="s">
        <v>426</v>
      </c>
      <c r="D726" s="132" t="s">
        <v>143</v>
      </c>
      <c r="E726" s="133" t="s">
        <v>176</v>
      </c>
      <c r="F726" s="134" t="s">
        <v>177</v>
      </c>
      <c r="G726" s="135" t="s">
        <v>178</v>
      </c>
      <c r="H726" s="136">
        <v>1</v>
      </c>
      <c r="I726" s="137"/>
      <c r="J726" s="138">
        <f>ROUND(I726*H726,2)</f>
        <v>0</v>
      </c>
      <c r="K726" s="139"/>
      <c r="L726" s="31"/>
      <c r="M726" s="140" t="s">
        <v>1</v>
      </c>
      <c r="N726" s="141" t="s">
        <v>38</v>
      </c>
      <c r="P726" s="142">
        <f>O726*H726</f>
        <v>0</v>
      </c>
      <c r="Q726" s="142">
        <v>0</v>
      </c>
      <c r="R726" s="142">
        <f>Q726*H726</f>
        <v>0</v>
      </c>
      <c r="S726" s="142">
        <v>0</v>
      </c>
      <c r="T726" s="143">
        <f>S726*H726</f>
        <v>0</v>
      </c>
      <c r="AR726" s="144" t="s">
        <v>147</v>
      </c>
      <c r="AT726" s="144" t="s">
        <v>143</v>
      </c>
      <c r="AU726" s="144" t="s">
        <v>82</v>
      </c>
      <c r="AY726" s="16" t="s">
        <v>140</v>
      </c>
      <c r="BE726" s="145">
        <f>IF(N726="základní",J726,0)</f>
        <v>0</v>
      </c>
      <c r="BF726" s="145">
        <f>IF(N726="snížená",J726,0)</f>
        <v>0</v>
      </c>
      <c r="BG726" s="145">
        <f>IF(N726="zákl. přenesená",J726,0)</f>
        <v>0</v>
      </c>
      <c r="BH726" s="145">
        <f>IF(N726="sníž. přenesená",J726,0)</f>
        <v>0</v>
      </c>
      <c r="BI726" s="145">
        <f>IF(N726="nulová",J726,0)</f>
        <v>0</v>
      </c>
      <c r="BJ726" s="16" t="s">
        <v>14</v>
      </c>
      <c r="BK726" s="145">
        <f>ROUND(I726*H726,2)</f>
        <v>0</v>
      </c>
      <c r="BL726" s="16" t="s">
        <v>147</v>
      </c>
      <c r="BM726" s="144" t="s">
        <v>616</v>
      </c>
    </row>
    <row r="727" spans="2:65" s="1" customFormat="1" ht="10">
      <c r="B727" s="31"/>
      <c r="D727" s="146" t="s">
        <v>148</v>
      </c>
      <c r="F727" s="147" t="s">
        <v>177</v>
      </c>
      <c r="I727" s="148"/>
      <c r="L727" s="31"/>
      <c r="M727" s="149"/>
      <c r="T727" s="55"/>
      <c r="AT727" s="16" t="s">
        <v>148</v>
      </c>
      <c r="AU727" s="16" t="s">
        <v>82</v>
      </c>
    </row>
    <row r="728" spans="2:65" s="11" customFormat="1" ht="22.75" customHeight="1">
      <c r="B728" s="120"/>
      <c r="D728" s="121" t="s">
        <v>72</v>
      </c>
      <c r="E728" s="130" t="s">
        <v>180</v>
      </c>
      <c r="F728" s="130" t="s">
        <v>181</v>
      </c>
      <c r="I728" s="123"/>
      <c r="J728" s="131">
        <f>BK728</f>
        <v>0</v>
      </c>
      <c r="L728" s="120"/>
      <c r="M728" s="125"/>
      <c r="P728" s="126">
        <f>SUM(P729:P742)</f>
        <v>0</v>
      </c>
      <c r="R728" s="126">
        <f>SUM(R729:R742)</f>
        <v>0</v>
      </c>
      <c r="T728" s="127">
        <f>SUM(T729:T742)</f>
        <v>0</v>
      </c>
      <c r="AR728" s="121" t="s">
        <v>14</v>
      </c>
      <c r="AT728" s="128" t="s">
        <v>72</v>
      </c>
      <c r="AU728" s="128" t="s">
        <v>14</v>
      </c>
      <c r="AY728" s="121" t="s">
        <v>140</v>
      </c>
      <c r="BK728" s="129">
        <f>SUM(BK729:BK742)</f>
        <v>0</v>
      </c>
    </row>
    <row r="729" spans="2:65" s="1" customFormat="1" ht="24.15" customHeight="1">
      <c r="B729" s="31"/>
      <c r="C729" s="132" t="s">
        <v>617</v>
      </c>
      <c r="D729" s="132" t="s">
        <v>143</v>
      </c>
      <c r="E729" s="133" t="s">
        <v>182</v>
      </c>
      <c r="F729" s="134" t="s">
        <v>183</v>
      </c>
      <c r="G729" s="135" t="s">
        <v>184</v>
      </c>
      <c r="H729" s="136">
        <v>2.15</v>
      </c>
      <c r="I729" s="137"/>
      <c r="J729" s="138">
        <f>ROUND(I729*H729,2)</f>
        <v>0</v>
      </c>
      <c r="K729" s="139"/>
      <c r="L729" s="31"/>
      <c r="M729" s="140" t="s">
        <v>1</v>
      </c>
      <c r="N729" s="141" t="s">
        <v>38</v>
      </c>
      <c r="P729" s="142">
        <f>O729*H729</f>
        <v>0</v>
      </c>
      <c r="Q729" s="142">
        <v>0</v>
      </c>
      <c r="R729" s="142">
        <f>Q729*H729</f>
        <v>0</v>
      </c>
      <c r="S729" s="142">
        <v>0</v>
      </c>
      <c r="T729" s="143">
        <f>S729*H729</f>
        <v>0</v>
      </c>
      <c r="AR729" s="144" t="s">
        <v>147</v>
      </c>
      <c r="AT729" s="144" t="s">
        <v>143</v>
      </c>
      <c r="AU729" s="144" t="s">
        <v>82</v>
      </c>
      <c r="AY729" s="16" t="s">
        <v>140</v>
      </c>
      <c r="BE729" s="145">
        <f>IF(N729="základní",J729,0)</f>
        <v>0</v>
      </c>
      <c r="BF729" s="145">
        <f>IF(N729="snížená",J729,0)</f>
        <v>0</v>
      </c>
      <c r="BG729" s="145">
        <f>IF(N729="zákl. přenesená",J729,0)</f>
        <v>0</v>
      </c>
      <c r="BH729" s="145">
        <f>IF(N729="sníž. přenesená",J729,0)</f>
        <v>0</v>
      </c>
      <c r="BI729" s="145">
        <f>IF(N729="nulová",J729,0)</f>
        <v>0</v>
      </c>
      <c r="BJ729" s="16" t="s">
        <v>14</v>
      </c>
      <c r="BK729" s="145">
        <f>ROUND(I729*H729,2)</f>
        <v>0</v>
      </c>
      <c r="BL729" s="16" t="s">
        <v>147</v>
      </c>
      <c r="BM729" s="144" t="s">
        <v>618</v>
      </c>
    </row>
    <row r="730" spans="2:65" s="1" customFormat="1" ht="18">
      <c r="B730" s="31"/>
      <c r="D730" s="146" t="s">
        <v>148</v>
      </c>
      <c r="F730" s="147" t="s">
        <v>186</v>
      </c>
      <c r="I730" s="148"/>
      <c r="L730" s="31"/>
      <c r="M730" s="149"/>
      <c r="T730" s="55"/>
      <c r="AT730" s="16" t="s">
        <v>148</v>
      </c>
      <c r="AU730" s="16" t="s">
        <v>82</v>
      </c>
    </row>
    <row r="731" spans="2:65" s="1" customFormat="1" ht="16.5" customHeight="1">
      <c r="B731" s="31"/>
      <c r="C731" s="132" t="s">
        <v>427</v>
      </c>
      <c r="D731" s="132" t="s">
        <v>143</v>
      </c>
      <c r="E731" s="133" t="s">
        <v>188</v>
      </c>
      <c r="F731" s="134" t="s">
        <v>189</v>
      </c>
      <c r="G731" s="135" t="s">
        <v>184</v>
      </c>
      <c r="H731" s="136">
        <v>2.15</v>
      </c>
      <c r="I731" s="137"/>
      <c r="J731" s="138">
        <f>ROUND(I731*H731,2)</f>
        <v>0</v>
      </c>
      <c r="K731" s="139"/>
      <c r="L731" s="31"/>
      <c r="M731" s="140" t="s">
        <v>1</v>
      </c>
      <c r="N731" s="141" t="s">
        <v>38</v>
      </c>
      <c r="P731" s="142">
        <f>O731*H731</f>
        <v>0</v>
      </c>
      <c r="Q731" s="142">
        <v>0</v>
      </c>
      <c r="R731" s="142">
        <f>Q731*H731</f>
        <v>0</v>
      </c>
      <c r="S731" s="142">
        <v>0</v>
      </c>
      <c r="T731" s="143">
        <f>S731*H731</f>
        <v>0</v>
      </c>
      <c r="AR731" s="144" t="s">
        <v>147</v>
      </c>
      <c r="AT731" s="144" t="s">
        <v>143</v>
      </c>
      <c r="AU731" s="144" t="s">
        <v>82</v>
      </c>
      <c r="AY731" s="16" t="s">
        <v>140</v>
      </c>
      <c r="BE731" s="145">
        <f>IF(N731="základní",J731,0)</f>
        <v>0</v>
      </c>
      <c r="BF731" s="145">
        <f>IF(N731="snížená",J731,0)</f>
        <v>0</v>
      </c>
      <c r="BG731" s="145">
        <f>IF(N731="zákl. přenesená",J731,0)</f>
        <v>0</v>
      </c>
      <c r="BH731" s="145">
        <f>IF(N731="sníž. přenesená",J731,0)</f>
        <v>0</v>
      </c>
      <c r="BI731" s="145">
        <f>IF(N731="nulová",J731,0)</f>
        <v>0</v>
      </c>
      <c r="BJ731" s="16" t="s">
        <v>14</v>
      </c>
      <c r="BK731" s="145">
        <f>ROUND(I731*H731,2)</f>
        <v>0</v>
      </c>
      <c r="BL731" s="16" t="s">
        <v>147</v>
      </c>
      <c r="BM731" s="144" t="s">
        <v>619</v>
      </c>
    </row>
    <row r="732" spans="2:65" s="1" customFormat="1" ht="36">
      <c r="B732" s="31"/>
      <c r="D732" s="146" t="s">
        <v>148</v>
      </c>
      <c r="F732" s="147" t="s">
        <v>191</v>
      </c>
      <c r="I732" s="148"/>
      <c r="L732" s="31"/>
      <c r="M732" s="149"/>
      <c r="T732" s="55"/>
      <c r="AT732" s="16" t="s">
        <v>148</v>
      </c>
      <c r="AU732" s="16" t="s">
        <v>82</v>
      </c>
    </row>
    <row r="733" spans="2:65" s="1" customFormat="1" ht="16.5" customHeight="1">
      <c r="B733" s="31"/>
      <c r="C733" s="132" t="s">
        <v>620</v>
      </c>
      <c r="D733" s="132" t="s">
        <v>143</v>
      </c>
      <c r="E733" s="133" t="s">
        <v>192</v>
      </c>
      <c r="F733" s="134" t="s">
        <v>193</v>
      </c>
      <c r="G733" s="135" t="s">
        <v>184</v>
      </c>
      <c r="H733" s="136">
        <v>2.15</v>
      </c>
      <c r="I733" s="137"/>
      <c r="J733" s="138">
        <f>ROUND(I733*H733,2)</f>
        <v>0</v>
      </c>
      <c r="K733" s="139"/>
      <c r="L733" s="31"/>
      <c r="M733" s="140" t="s">
        <v>1</v>
      </c>
      <c r="N733" s="141" t="s">
        <v>38</v>
      </c>
      <c r="P733" s="142">
        <f>O733*H733</f>
        <v>0</v>
      </c>
      <c r="Q733" s="142">
        <v>0</v>
      </c>
      <c r="R733" s="142">
        <f>Q733*H733</f>
        <v>0</v>
      </c>
      <c r="S733" s="142">
        <v>0</v>
      </c>
      <c r="T733" s="143">
        <f>S733*H733</f>
        <v>0</v>
      </c>
      <c r="AR733" s="144" t="s">
        <v>147</v>
      </c>
      <c r="AT733" s="144" t="s">
        <v>143</v>
      </c>
      <c r="AU733" s="144" t="s">
        <v>82</v>
      </c>
      <c r="AY733" s="16" t="s">
        <v>140</v>
      </c>
      <c r="BE733" s="145">
        <f>IF(N733="základní",J733,0)</f>
        <v>0</v>
      </c>
      <c r="BF733" s="145">
        <f>IF(N733="snížená",J733,0)</f>
        <v>0</v>
      </c>
      <c r="BG733" s="145">
        <f>IF(N733="zákl. přenesená",J733,0)</f>
        <v>0</v>
      </c>
      <c r="BH733" s="145">
        <f>IF(N733="sníž. přenesená",J733,0)</f>
        <v>0</v>
      </c>
      <c r="BI733" s="145">
        <f>IF(N733="nulová",J733,0)</f>
        <v>0</v>
      </c>
      <c r="BJ733" s="16" t="s">
        <v>14</v>
      </c>
      <c r="BK733" s="145">
        <f>ROUND(I733*H733,2)</f>
        <v>0</v>
      </c>
      <c r="BL733" s="16" t="s">
        <v>147</v>
      </c>
      <c r="BM733" s="144" t="s">
        <v>621</v>
      </c>
    </row>
    <row r="734" spans="2:65" s="1" customFormat="1" ht="18">
      <c r="B734" s="31"/>
      <c r="D734" s="146" t="s">
        <v>148</v>
      </c>
      <c r="F734" s="147" t="s">
        <v>195</v>
      </c>
      <c r="I734" s="148"/>
      <c r="L734" s="31"/>
      <c r="M734" s="149"/>
      <c r="T734" s="55"/>
      <c r="AT734" s="16" t="s">
        <v>148</v>
      </c>
      <c r="AU734" s="16" t="s">
        <v>82</v>
      </c>
    </row>
    <row r="735" spans="2:65" s="1" customFormat="1" ht="24.15" customHeight="1">
      <c r="B735" s="31"/>
      <c r="C735" s="132" t="s">
        <v>429</v>
      </c>
      <c r="D735" s="132" t="s">
        <v>143</v>
      </c>
      <c r="E735" s="133" t="s">
        <v>197</v>
      </c>
      <c r="F735" s="134" t="s">
        <v>198</v>
      </c>
      <c r="G735" s="135" t="s">
        <v>184</v>
      </c>
      <c r="H735" s="136">
        <v>2.15</v>
      </c>
      <c r="I735" s="137"/>
      <c r="J735" s="138">
        <f>ROUND(I735*H735,2)</f>
        <v>0</v>
      </c>
      <c r="K735" s="139"/>
      <c r="L735" s="31"/>
      <c r="M735" s="140" t="s">
        <v>1</v>
      </c>
      <c r="N735" s="141" t="s">
        <v>38</v>
      </c>
      <c r="P735" s="142">
        <f>O735*H735</f>
        <v>0</v>
      </c>
      <c r="Q735" s="142">
        <v>0</v>
      </c>
      <c r="R735" s="142">
        <f>Q735*H735</f>
        <v>0</v>
      </c>
      <c r="S735" s="142">
        <v>0</v>
      </c>
      <c r="T735" s="143">
        <f>S735*H735</f>
        <v>0</v>
      </c>
      <c r="AR735" s="144" t="s">
        <v>147</v>
      </c>
      <c r="AT735" s="144" t="s">
        <v>143</v>
      </c>
      <c r="AU735" s="144" t="s">
        <v>82</v>
      </c>
      <c r="AY735" s="16" t="s">
        <v>140</v>
      </c>
      <c r="BE735" s="145">
        <f>IF(N735="základní",J735,0)</f>
        <v>0</v>
      </c>
      <c r="BF735" s="145">
        <f>IF(N735="snížená",J735,0)</f>
        <v>0</v>
      </c>
      <c r="BG735" s="145">
        <f>IF(N735="zákl. přenesená",J735,0)</f>
        <v>0</v>
      </c>
      <c r="BH735" s="145">
        <f>IF(N735="sníž. přenesená",J735,0)</f>
        <v>0</v>
      </c>
      <c r="BI735" s="145">
        <f>IF(N735="nulová",J735,0)</f>
        <v>0</v>
      </c>
      <c r="BJ735" s="16" t="s">
        <v>14</v>
      </c>
      <c r="BK735" s="145">
        <f>ROUND(I735*H735,2)</f>
        <v>0</v>
      </c>
      <c r="BL735" s="16" t="s">
        <v>147</v>
      </c>
      <c r="BM735" s="144" t="s">
        <v>622</v>
      </c>
    </row>
    <row r="736" spans="2:65" s="1" customFormat="1" ht="27">
      <c r="B736" s="31"/>
      <c r="D736" s="146" t="s">
        <v>148</v>
      </c>
      <c r="F736" s="147" t="s">
        <v>200</v>
      </c>
      <c r="I736" s="148"/>
      <c r="L736" s="31"/>
      <c r="M736" s="149"/>
      <c r="T736" s="55"/>
      <c r="AT736" s="16" t="s">
        <v>148</v>
      </c>
      <c r="AU736" s="16" t="s">
        <v>82</v>
      </c>
    </row>
    <row r="737" spans="2:65" s="1" customFormat="1" ht="24.15" customHeight="1">
      <c r="B737" s="31"/>
      <c r="C737" s="132" t="s">
        <v>623</v>
      </c>
      <c r="D737" s="132" t="s">
        <v>143</v>
      </c>
      <c r="E737" s="133" t="s">
        <v>201</v>
      </c>
      <c r="F737" s="134" t="s">
        <v>202</v>
      </c>
      <c r="G737" s="135" t="s">
        <v>184</v>
      </c>
      <c r="H737" s="136">
        <v>30.1</v>
      </c>
      <c r="I737" s="137"/>
      <c r="J737" s="138">
        <f>ROUND(I737*H737,2)</f>
        <v>0</v>
      </c>
      <c r="K737" s="139"/>
      <c r="L737" s="31"/>
      <c r="M737" s="140" t="s">
        <v>1</v>
      </c>
      <c r="N737" s="141" t="s">
        <v>38</v>
      </c>
      <c r="P737" s="142">
        <f>O737*H737</f>
        <v>0</v>
      </c>
      <c r="Q737" s="142">
        <v>0</v>
      </c>
      <c r="R737" s="142">
        <f>Q737*H737</f>
        <v>0</v>
      </c>
      <c r="S737" s="142">
        <v>0</v>
      </c>
      <c r="T737" s="143">
        <f>S737*H737</f>
        <v>0</v>
      </c>
      <c r="AR737" s="144" t="s">
        <v>147</v>
      </c>
      <c r="AT737" s="144" t="s">
        <v>143</v>
      </c>
      <c r="AU737" s="144" t="s">
        <v>82</v>
      </c>
      <c r="AY737" s="16" t="s">
        <v>140</v>
      </c>
      <c r="BE737" s="145">
        <f>IF(N737="základní",J737,0)</f>
        <v>0</v>
      </c>
      <c r="BF737" s="145">
        <f>IF(N737="snížená",J737,0)</f>
        <v>0</v>
      </c>
      <c r="BG737" s="145">
        <f>IF(N737="zákl. přenesená",J737,0)</f>
        <v>0</v>
      </c>
      <c r="BH737" s="145">
        <f>IF(N737="sníž. přenesená",J737,0)</f>
        <v>0</v>
      </c>
      <c r="BI737" s="145">
        <f>IF(N737="nulová",J737,0)</f>
        <v>0</v>
      </c>
      <c r="BJ737" s="16" t="s">
        <v>14</v>
      </c>
      <c r="BK737" s="145">
        <f>ROUND(I737*H737,2)</f>
        <v>0</v>
      </c>
      <c r="BL737" s="16" t="s">
        <v>147</v>
      </c>
      <c r="BM737" s="144" t="s">
        <v>624</v>
      </c>
    </row>
    <row r="738" spans="2:65" s="1" customFormat="1" ht="27">
      <c r="B738" s="31"/>
      <c r="D738" s="146" t="s">
        <v>148</v>
      </c>
      <c r="F738" s="147" t="s">
        <v>204</v>
      </c>
      <c r="I738" s="148"/>
      <c r="L738" s="31"/>
      <c r="M738" s="149"/>
      <c r="T738" s="55"/>
      <c r="AT738" s="16" t="s">
        <v>148</v>
      </c>
      <c r="AU738" s="16" t="s">
        <v>82</v>
      </c>
    </row>
    <row r="739" spans="2:65" s="13" customFormat="1" ht="10">
      <c r="B739" s="156"/>
      <c r="D739" s="146" t="s">
        <v>150</v>
      </c>
      <c r="E739" s="157" t="s">
        <v>1</v>
      </c>
      <c r="F739" s="158" t="s">
        <v>625</v>
      </c>
      <c r="H739" s="159">
        <v>30.1</v>
      </c>
      <c r="I739" s="160"/>
      <c r="L739" s="156"/>
      <c r="M739" s="161"/>
      <c r="T739" s="162"/>
      <c r="AT739" s="157" t="s">
        <v>150</v>
      </c>
      <c r="AU739" s="157" t="s">
        <v>82</v>
      </c>
      <c r="AV739" s="13" t="s">
        <v>82</v>
      </c>
      <c r="AW739" s="13" t="s">
        <v>30</v>
      </c>
      <c r="AX739" s="13" t="s">
        <v>73</v>
      </c>
      <c r="AY739" s="157" t="s">
        <v>140</v>
      </c>
    </row>
    <row r="740" spans="2:65" s="14" customFormat="1" ht="10">
      <c r="B740" s="163"/>
      <c r="D740" s="146" t="s">
        <v>150</v>
      </c>
      <c r="E740" s="164" t="s">
        <v>1</v>
      </c>
      <c r="F740" s="165" t="s">
        <v>154</v>
      </c>
      <c r="H740" s="166">
        <v>30.1</v>
      </c>
      <c r="I740" s="167"/>
      <c r="L740" s="163"/>
      <c r="M740" s="168"/>
      <c r="T740" s="169"/>
      <c r="AT740" s="164" t="s">
        <v>150</v>
      </c>
      <c r="AU740" s="164" t="s">
        <v>82</v>
      </c>
      <c r="AV740" s="14" t="s">
        <v>147</v>
      </c>
      <c r="AW740" s="14" t="s">
        <v>30</v>
      </c>
      <c r="AX740" s="14" t="s">
        <v>14</v>
      </c>
      <c r="AY740" s="164" t="s">
        <v>140</v>
      </c>
    </row>
    <row r="741" spans="2:65" s="1" customFormat="1" ht="33" customHeight="1">
      <c r="B741" s="31"/>
      <c r="C741" s="132" t="s">
        <v>430</v>
      </c>
      <c r="D741" s="132" t="s">
        <v>143</v>
      </c>
      <c r="E741" s="133" t="s">
        <v>207</v>
      </c>
      <c r="F741" s="134" t="s">
        <v>208</v>
      </c>
      <c r="G741" s="135" t="s">
        <v>184</v>
      </c>
      <c r="H741" s="136">
        <v>2.15</v>
      </c>
      <c r="I741" s="137"/>
      <c r="J741" s="138">
        <f>ROUND(I741*H741,2)</f>
        <v>0</v>
      </c>
      <c r="K741" s="139"/>
      <c r="L741" s="31"/>
      <c r="M741" s="140" t="s">
        <v>1</v>
      </c>
      <c r="N741" s="141" t="s">
        <v>38</v>
      </c>
      <c r="P741" s="142">
        <f>O741*H741</f>
        <v>0</v>
      </c>
      <c r="Q741" s="142">
        <v>0</v>
      </c>
      <c r="R741" s="142">
        <f>Q741*H741</f>
        <v>0</v>
      </c>
      <c r="S741" s="142">
        <v>0</v>
      </c>
      <c r="T741" s="143">
        <f>S741*H741</f>
        <v>0</v>
      </c>
      <c r="AR741" s="144" t="s">
        <v>147</v>
      </c>
      <c r="AT741" s="144" t="s">
        <v>143</v>
      </c>
      <c r="AU741" s="144" t="s">
        <v>82</v>
      </c>
      <c r="AY741" s="16" t="s">
        <v>140</v>
      </c>
      <c r="BE741" s="145">
        <f>IF(N741="základní",J741,0)</f>
        <v>0</v>
      </c>
      <c r="BF741" s="145">
        <f>IF(N741="snížená",J741,0)</f>
        <v>0</v>
      </c>
      <c r="BG741" s="145">
        <f>IF(N741="zákl. přenesená",J741,0)</f>
        <v>0</v>
      </c>
      <c r="BH741" s="145">
        <f>IF(N741="sníž. přenesená",J741,0)</f>
        <v>0</v>
      </c>
      <c r="BI741" s="145">
        <f>IF(N741="nulová",J741,0)</f>
        <v>0</v>
      </c>
      <c r="BJ741" s="16" t="s">
        <v>14</v>
      </c>
      <c r="BK741" s="145">
        <f>ROUND(I741*H741,2)</f>
        <v>0</v>
      </c>
      <c r="BL741" s="16" t="s">
        <v>147</v>
      </c>
      <c r="BM741" s="144" t="s">
        <v>626</v>
      </c>
    </row>
    <row r="742" spans="2:65" s="1" customFormat="1" ht="27">
      <c r="B742" s="31"/>
      <c r="D742" s="146" t="s">
        <v>148</v>
      </c>
      <c r="F742" s="147" t="s">
        <v>210</v>
      </c>
      <c r="I742" s="148"/>
      <c r="L742" s="31"/>
      <c r="M742" s="149"/>
      <c r="T742" s="55"/>
      <c r="AT742" s="16" t="s">
        <v>148</v>
      </c>
      <c r="AU742" s="16" t="s">
        <v>82</v>
      </c>
    </row>
    <row r="743" spans="2:65" s="11" customFormat="1" ht="22.75" customHeight="1">
      <c r="B743" s="120"/>
      <c r="D743" s="121" t="s">
        <v>72</v>
      </c>
      <c r="E743" s="130" t="s">
        <v>211</v>
      </c>
      <c r="F743" s="130" t="s">
        <v>212</v>
      </c>
      <c r="I743" s="123"/>
      <c r="J743" s="131">
        <f>BK743</f>
        <v>0</v>
      </c>
      <c r="L743" s="120"/>
      <c r="M743" s="125"/>
      <c r="P743" s="126">
        <f>SUM(P744:P745)</f>
        <v>0</v>
      </c>
      <c r="R743" s="126">
        <f>SUM(R744:R745)</f>
        <v>0</v>
      </c>
      <c r="T743" s="127">
        <f>SUM(T744:T745)</f>
        <v>0</v>
      </c>
      <c r="AR743" s="121" t="s">
        <v>14</v>
      </c>
      <c r="AT743" s="128" t="s">
        <v>72</v>
      </c>
      <c r="AU743" s="128" t="s">
        <v>14</v>
      </c>
      <c r="AY743" s="121" t="s">
        <v>140</v>
      </c>
      <c r="BK743" s="129">
        <f>SUM(BK744:BK745)</f>
        <v>0</v>
      </c>
    </row>
    <row r="744" spans="2:65" s="1" customFormat="1" ht="21.75" customHeight="1">
      <c r="B744" s="31"/>
      <c r="C744" s="132" t="s">
        <v>627</v>
      </c>
      <c r="D744" s="132" t="s">
        <v>143</v>
      </c>
      <c r="E744" s="133" t="s">
        <v>213</v>
      </c>
      <c r="F744" s="134" t="s">
        <v>214</v>
      </c>
      <c r="G744" s="135" t="s">
        <v>184</v>
      </c>
      <c r="H744" s="136">
        <v>2.5539999999999998</v>
      </c>
      <c r="I744" s="137"/>
      <c r="J744" s="138">
        <f>ROUND(I744*H744,2)</f>
        <v>0</v>
      </c>
      <c r="K744" s="139"/>
      <c r="L744" s="31"/>
      <c r="M744" s="140" t="s">
        <v>1</v>
      </c>
      <c r="N744" s="141" t="s">
        <v>38</v>
      </c>
      <c r="P744" s="142">
        <f>O744*H744</f>
        <v>0</v>
      </c>
      <c r="Q744" s="142">
        <v>0</v>
      </c>
      <c r="R744" s="142">
        <f>Q744*H744</f>
        <v>0</v>
      </c>
      <c r="S744" s="142">
        <v>0</v>
      </c>
      <c r="T744" s="143">
        <f>S744*H744</f>
        <v>0</v>
      </c>
      <c r="AR744" s="144" t="s">
        <v>147</v>
      </c>
      <c r="AT744" s="144" t="s">
        <v>143</v>
      </c>
      <c r="AU744" s="144" t="s">
        <v>82</v>
      </c>
      <c r="AY744" s="16" t="s">
        <v>140</v>
      </c>
      <c r="BE744" s="145">
        <f>IF(N744="základní",J744,0)</f>
        <v>0</v>
      </c>
      <c r="BF744" s="145">
        <f>IF(N744="snížená",J744,0)</f>
        <v>0</v>
      </c>
      <c r="BG744" s="145">
        <f>IF(N744="zákl. přenesená",J744,0)</f>
        <v>0</v>
      </c>
      <c r="BH744" s="145">
        <f>IF(N744="sníž. přenesená",J744,0)</f>
        <v>0</v>
      </c>
      <c r="BI744" s="145">
        <f>IF(N744="nulová",J744,0)</f>
        <v>0</v>
      </c>
      <c r="BJ744" s="16" t="s">
        <v>14</v>
      </c>
      <c r="BK744" s="145">
        <f>ROUND(I744*H744,2)</f>
        <v>0</v>
      </c>
      <c r="BL744" s="16" t="s">
        <v>147</v>
      </c>
      <c r="BM744" s="144" t="s">
        <v>628</v>
      </c>
    </row>
    <row r="745" spans="2:65" s="1" customFormat="1" ht="36">
      <c r="B745" s="31"/>
      <c r="D745" s="146" t="s">
        <v>148</v>
      </c>
      <c r="F745" s="147" t="s">
        <v>216</v>
      </c>
      <c r="I745" s="148"/>
      <c r="L745" s="31"/>
      <c r="M745" s="149"/>
      <c r="T745" s="55"/>
      <c r="AT745" s="16" t="s">
        <v>148</v>
      </c>
      <c r="AU745" s="16" t="s">
        <v>82</v>
      </c>
    </row>
    <row r="746" spans="2:65" s="11" customFormat="1" ht="22.75" customHeight="1">
      <c r="B746" s="120"/>
      <c r="D746" s="121" t="s">
        <v>72</v>
      </c>
      <c r="E746" s="130" t="s">
        <v>397</v>
      </c>
      <c r="F746" s="130" t="s">
        <v>398</v>
      </c>
      <c r="I746" s="123"/>
      <c r="J746" s="131">
        <f>BK746</f>
        <v>0</v>
      </c>
      <c r="L746" s="120"/>
      <c r="M746" s="125"/>
      <c r="P746" s="126">
        <f>SUM(P747:P760)</f>
        <v>0</v>
      </c>
      <c r="R746" s="126">
        <f>SUM(R747:R760)</f>
        <v>0</v>
      </c>
      <c r="T746" s="127">
        <f>SUM(T747:T760)</f>
        <v>0</v>
      </c>
      <c r="AR746" s="121" t="s">
        <v>14</v>
      </c>
      <c r="AT746" s="128" t="s">
        <v>72</v>
      </c>
      <c r="AU746" s="128" t="s">
        <v>14</v>
      </c>
      <c r="AY746" s="121" t="s">
        <v>140</v>
      </c>
      <c r="BK746" s="129">
        <f>SUM(BK747:BK760)</f>
        <v>0</v>
      </c>
    </row>
    <row r="747" spans="2:65" s="1" customFormat="1" ht="24.15" customHeight="1">
      <c r="B747" s="31"/>
      <c r="C747" s="132" t="s">
        <v>433</v>
      </c>
      <c r="D747" s="132" t="s">
        <v>143</v>
      </c>
      <c r="E747" s="133" t="s">
        <v>399</v>
      </c>
      <c r="F747" s="134" t="s">
        <v>400</v>
      </c>
      <c r="G747" s="135" t="s">
        <v>309</v>
      </c>
      <c r="H747" s="136">
        <v>2</v>
      </c>
      <c r="I747" s="137"/>
      <c r="J747" s="138">
        <f>ROUND(I747*H747,2)</f>
        <v>0</v>
      </c>
      <c r="K747" s="139"/>
      <c r="L747" s="31"/>
      <c r="M747" s="140" t="s">
        <v>1</v>
      </c>
      <c r="N747" s="141" t="s">
        <v>38</v>
      </c>
      <c r="P747" s="142">
        <f>O747*H747</f>
        <v>0</v>
      </c>
      <c r="Q747" s="142">
        <v>0</v>
      </c>
      <c r="R747" s="142">
        <f>Q747*H747</f>
        <v>0</v>
      </c>
      <c r="S747" s="142">
        <v>0</v>
      </c>
      <c r="T747" s="143">
        <f>S747*H747</f>
        <v>0</v>
      </c>
      <c r="AR747" s="144" t="s">
        <v>147</v>
      </c>
      <c r="AT747" s="144" t="s">
        <v>143</v>
      </c>
      <c r="AU747" s="144" t="s">
        <v>82</v>
      </c>
      <c r="AY747" s="16" t="s">
        <v>140</v>
      </c>
      <c r="BE747" s="145">
        <f>IF(N747="základní",J747,0)</f>
        <v>0</v>
      </c>
      <c r="BF747" s="145">
        <f>IF(N747="snížená",J747,0)</f>
        <v>0</v>
      </c>
      <c r="BG747" s="145">
        <f>IF(N747="zákl. přenesená",J747,0)</f>
        <v>0</v>
      </c>
      <c r="BH747" s="145">
        <f>IF(N747="sníž. přenesená",J747,0)</f>
        <v>0</v>
      </c>
      <c r="BI747" s="145">
        <f>IF(N747="nulová",J747,0)</f>
        <v>0</v>
      </c>
      <c r="BJ747" s="16" t="s">
        <v>14</v>
      </c>
      <c r="BK747" s="145">
        <f>ROUND(I747*H747,2)</f>
        <v>0</v>
      </c>
      <c r="BL747" s="16" t="s">
        <v>147</v>
      </c>
      <c r="BM747" s="144" t="s">
        <v>629</v>
      </c>
    </row>
    <row r="748" spans="2:65" s="1" customFormat="1" ht="27">
      <c r="B748" s="31"/>
      <c r="D748" s="146" t="s">
        <v>148</v>
      </c>
      <c r="F748" s="147" t="s">
        <v>402</v>
      </c>
      <c r="I748" s="148"/>
      <c r="L748" s="31"/>
      <c r="M748" s="149"/>
      <c r="T748" s="55"/>
      <c r="AT748" s="16" t="s">
        <v>148</v>
      </c>
      <c r="AU748" s="16" t="s">
        <v>82</v>
      </c>
    </row>
    <row r="749" spans="2:65" s="1" customFormat="1" ht="24.15" customHeight="1">
      <c r="B749" s="31"/>
      <c r="C749" s="132" t="s">
        <v>630</v>
      </c>
      <c r="D749" s="132" t="s">
        <v>143</v>
      </c>
      <c r="E749" s="133" t="s">
        <v>467</v>
      </c>
      <c r="F749" s="134" t="s">
        <v>468</v>
      </c>
      <c r="G749" s="135" t="s">
        <v>309</v>
      </c>
      <c r="H749" s="136">
        <v>4</v>
      </c>
      <c r="I749" s="137"/>
      <c r="J749" s="138">
        <f>ROUND(I749*H749,2)</f>
        <v>0</v>
      </c>
      <c r="K749" s="139"/>
      <c r="L749" s="31"/>
      <c r="M749" s="140" t="s">
        <v>1</v>
      </c>
      <c r="N749" s="141" t="s">
        <v>38</v>
      </c>
      <c r="P749" s="142">
        <f>O749*H749</f>
        <v>0</v>
      </c>
      <c r="Q749" s="142">
        <v>0</v>
      </c>
      <c r="R749" s="142">
        <f>Q749*H749</f>
        <v>0</v>
      </c>
      <c r="S749" s="142">
        <v>0</v>
      </c>
      <c r="T749" s="143">
        <f>S749*H749</f>
        <v>0</v>
      </c>
      <c r="AR749" s="144" t="s">
        <v>147</v>
      </c>
      <c r="AT749" s="144" t="s">
        <v>143</v>
      </c>
      <c r="AU749" s="144" t="s">
        <v>82</v>
      </c>
      <c r="AY749" s="16" t="s">
        <v>140</v>
      </c>
      <c r="BE749" s="145">
        <f>IF(N749="základní",J749,0)</f>
        <v>0</v>
      </c>
      <c r="BF749" s="145">
        <f>IF(N749="snížená",J749,0)</f>
        <v>0</v>
      </c>
      <c r="BG749" s="145">
        <f>IF(N749="zákl. přenesená",J749,0)</f>
        <v>0</v>
      </c>
      <c r="BH749" s="145">
        <f>IF(N749="sníž. přenesená",J749,0)</f>
        <v>0</v>
      </c>
      <c r="BI749" s="145">
        <f>IF(N749="nulová",J749,0)</f>
        <v>0</v>
      </c>
      <c r="BJ749" s="16" t="s">
        <v>14</v>
      </c>
      <c r="BK749" s="145">
        <f>ROUND(I749*H749,2)</f>
        <v>0</v>
      </c>
      <c r="BL749" s="16" t="s">
        <v>147</v>
      </c>
      <c r="BM749" s="144" t="s">
        <v>631</v>
      </c>
    </row>
    <row r="750" spans="2:65" s="1" customFormat="1" ht="18">
      <c r="B750" s="31"/>
      <c r="D750" s="146" t="s">
        <v>148</v>
      </c>
      <c r="F750" s="147" t="s">
        <v>470</v>
      </c>
      <c r="I750" s="148"/>
      <c r="L750" s="31"/>
      <c r="M750" s="149"/>
      <c r="T750" s="55"/>
      <c r="AT750" s="16" t="s">
        <v>148</v>
      </c>
      <c r="AU750" s="16" t="s">
        <v>82</v>
      </c>
    </row>
    <row r="751" spans="2:65" s="1" customFormat="1" ht="24.15" customHeight="1">
      <c r="B751" s="31"/>
      <c r="C751" s="132" t="s">
        <v>434</v>
      </c>
      <c r="D751" s="132" t="s">
        <v>143</v>
      </c>
      <c r="E751" s="133" t="s">
        <v>472</v>
      </c>
      <c r="F751" s="134" t="s">
        <v>473</v>
      </c>
      <c r="G751" s="135" t="s">
        <v>309</v>
      </c>
      <c r="H751" s="136">
        <v>4</v>
      </c>
      <c r="I751" s="137"/>
      <c r="J751" s="138">
        <f>ROUND(I751*H751,2)</f>
        <v>0</v>
      </c>
      <c r="K751" s="139"/>
      <c r="L751" s="31"/>
      <c r="M751" s="140" t="s">
        <v>1</v>
      </c>
      <c r="N751" s="141" t="s">
        <v>38</v>
      </c>
      <c r="P751" s="142">
        <f>O751*H751</f>
        <v>0</v>
      </c>
      <c r="Q751" s="142">
        <v>0</v>
      </c>
      <c r="R751" s="142">
        <f>Q751*H751</f>
        <v>0</v>
      </c>
      <c r="S751" s="142">
        <v>0</v>
      </c>
      <c r="T751" s="143">
        <f>S751*H751</f>
        <v>0</v>
      </c>
      <c r="AR751" s="144" t="s">
        <v>147</v>
      </c>
      <c r="AT751" s="144" t="s">
        <v>143</v>
      </c>
      <c r="AU751" s="144" t="s">
        <v>82</v>
      </c>
      <c r="AY751" s="16" t="s">
        <v>140</v>
      </c>
      <c r="BE751" s="145">
        <f>IF(N751="základní",J751,0)</f>
        <v>0</v>
      </c>
      <c r="BF751" s="145">
        <f>IF(N751="snížená",J751,0)</f>
        <v>0</v>
      </c>
      <c r="BG751" s="145">
        <f>IF(N751="zákl. přenesená",J751,0)</f>
        <v>0</v>
      </c>
      <c r="BH751" s="145">
        <f>IF(N751="sníž. přenesená",J751,0)</f>
        <v>0</v>
      </c>
      <c r="BI751" s="145">
        <f>IF(N751="nulová",J751,0)</f>
        <v>0</v>
      </c>
      <c r="BJ751" s="16" t="s">
        <v>14</v>
      </c>
      <c r="BK751" s="145">
        <f>ROUND(I751*H751,2)</f>
        <v>0</v>
      </c>
      <c r="BL751" s="16" t="s">
        <v>147</v>
      </c>
      <c r="BM751" s="144" t="s">
        <v>632</v>
      </c>
    </row>
    <row r="752" spans="2:65" s="1" customFormat="1" ht="27">
      <c r="B752" s="31"/>
      <c r="D752" s="146" t="s">
        <v>148</v>
      </c>
      <c r="F752" s="147" t="s">
        <v>475</v>
      </c>
      <c r="I752" s="148"/>
      <c r="L752" s="31"/>
      <c r="M752" s="149"/>
      <c r="T752" s="55"/>
      <c r="AT752" s="16" t="s">
        <v>148</v>
      </c>
      <c r="AU752" s="16" t="s">
        <v>82</v>
      </c>
    </row>
    <row r="753" spans="2:65" s="1" customFormat="1" ht="16.5" customHeight="1">
      <c r="B753" s="31"/>
      <c r="C753" s="170" t="s">
        <v>633</v>
      </c>
      <c r="D753" s="170" t="s">
        <v>258</v>
      </c>
      <c r="E753" s="171" t="s">
        <v>476</v>
      </c>
      <c r="F753" s="172" t="s">
        <v>477</v>
      </c>
      <c r="G753" s="173" t="s">
        <v>226</v>
      </c>
      <c r="H753" s="174">
        <v>9.52</v>
      </c>
      <c r="I753" s="175"/>
      <c r="J753" s="176">
        <f>ROUND(I753*H753,2)</f>
        <v>0</v>
      </c>
      <c r="K753" s="177"/>
      <c r="L753" s="178"/>
      <c r="M753" s="179" t="s">
        <v>1</v>
      </c>
      <c r="N753" s="180" t="s">
        <v>38</v>
      </c>
      <c r="P753" s="142">
        <f>O753*H753</f>
        <v>0</v>
      </c>
      <c r="Q753" s="142">
        <v>0</v>
      </c>
      <c r="R753" s="142">
        <f>Q753*H753</f>
        <v>0</v>
      </c>
      <c r="S753" s="142">
        <v>0</v>
      </c>
      <c r="T753" s="143">
        <f>S753*H753</f>
        <v>0</v>
      </c>
      <c r="AR753" s="144" t="s">
        <v>171</v>
      </c>
      <c r="AT753" s="144" t="s">
        <v>258</v>
      </c>
      <c r="AU753" s="144" t="s">
        <v>82</v>
      </c>
      <c r="AY753" s="16" t="s">
        <v>140</v>
      </c>
      <c r="BE753" s="145">
        <f>IF(N753="základní",J753,0)</f>
        <v>0</v>
      </c>
      <c r="BF753" s="145">
        <f>IF(N753="snížená",J753,0)</f>
        <v>0</v>
      </c>
      <c r="BG753" s="145">
        <f>IF(N753="zákl. přenesená",J753,0)</f>
        <v>0</v>
      </c>
      <c r="BH753" s="145">
        <f>IF(N753="sníž. přenesená",J753,0)</f>
        <v>0</v>
      </c>
      <c r="BI753" s="145">
        <f>IF(N753="nulová",J753,0)</f>
        <v>0</v>
      </c>
      <c r="BJ753" s="16" t="s">
        <v>14</v>
      </c>
      <c r="BK753" s="145">
        <f>ROUND(I753*H753,2)</f>
        <v>0</v>
      </c>
      <c r="BL753" s="16" t="s">
        <v>147</v>
      </c>
      <c r="BM753" s="144" t="s">
        <v>634</v>
      </c>
    </row>
    <row r="754" spans="2:65" s="1" customFormat="1" ht="10">
      <c r="B754" s="31"/>
      <c r="D754" s="146" t="s">
        <v>148</v>
      </c>
      <c r="F754" s="147" t="s">
        <v>477</v>
      </c>
      <c r="I754" s="148"/>
      <c r="L754" s="31"/>
      <c r="M754" s="149"/>
      <c r="T754" s="55"/>
      <c r="AT754" s="16" t="s">
        <v>148</v>
      </c>
      <c r="AU754" s="16" t="s">
        <v>82</v>
      </c>
    </row>
    <row r="755" spans="2:65" s="13" customFormat="1" ht="10">
      <c r="B755" s="156"/>
      <c r="D755" s="146" t="s">
        <v>150</v>
      </c>
      <c r="E755" s="157" t="s">
        <v>1</v>
      </c>
      <c r="F755" s="158" t="s">
        <v>635</v>
      </c>
      <c r="H755" s="159">
        <v>9.52</v>
      </c>
      <c r="I755" s="160"/>
      <c r="L755" s="156"/>
      <c r="M755" s="161"/>
      <c r="T755" s="162"/>
      <c r="AT755" s="157" t="s">
        <v>150</v>
      </c>
      <c r="AU755" s="157" t="s">
        <v>82</v>
      </c>
      <c r="AV755" s="13" t="s">
        <v>82</v>
      </c>
      <c r="AW755" s="13" t="s">
        <v>30</v>
      </c>
      <c r="AX755" s="13" t="s">
        <v>73</v>
      </c>
      <c r="AY755" s="157" t="s">
        <v>140</v>
      </c>
    </row>
    <row r="756" spans="2:65" s="14" customFormat="1" ht="10">
      <c r="B756" s="163"/>
      <c r="D756" s="146" t="s">
        <v>150</v>
      </c>
      <c r="E756" s="164" t="s">
        <v>1</v>
      </c>
      <c r="F756" s="165" t="s">
        <v>154</v>
      </c>
      <c r="H756" s="166">
        <v>9.52</v>
      </c>
      <c r="I756" s="167"/>
      <c r="L756" s="163"/>
      <c r="M756" s="168"/>
      <c r="T756" s="169"/>
      <c r="AT756" s="164" t="s">
        <v>150</v>
      </c>
      <c r="AU756" s="164" t="s">
        <v>82</v>
      </c>
      <c r="AV756" s="14" t="s">
        <v>147</v>
      </c>
      <c r="AW756" s="14" t="s">
        <v>30</v>
      </c>
      <c r="AX756" s="14" t="s">
        <v>14</v>
      </c>
      <c r="AY756" s="164" t="s">
        <v>140</v>
      </c>
    </row>
    <row r="757" spans="2:65" s="1" customFormat="1" ht="24.15" customHeight="1">
      <c r="B757" s="31"/>
      <c r="C757" s="132" t="s">
        <v>436</v>
      </c>
      <c r="D757" s="132" t="s">
        <v>143</v>
      </c>
      <c r="E757" s="133" t="s">
        <v>636</v>
      </c>
      <c r="F757" s="134" t="s">
        <v>637</v>
      </c>
      <c r="G757" s="135" t="s">
        <v>309</v>
      </c>
      <c r="H757" s="136">
        <v>1</v>
      </c>
      <c r="I757" s="137"/>
      <c r="J757" s="138">
        <f>ROUND(I757*H757,2)</f>
        <v>0</v>
      </c>
      <c r="K757" s="139"/>
      <c r="L757" s="31"/>
      <c r="M757" s="140" t="s">
        <v>1</v>
      </c>
      <c r="N757" s="141" t="s">
        <v>38</v>
      </c>
      <c r="P757" s="142">
        <f>O757*H757</f>
        <v>0</v>
      </c>
      <c r="Q757" s="142">
        <v>0</v>
      </c>
      <c r="R757" s="142">
        <f>Q757*H757</f>
        <v>0</v>
      </c>
      <c r="S757" s="142">
        <v>0</v>
      </c>
      <c r="T757" s="143">
        <f>S757*H757</f>
        <v>0</v>
      </c>
      <c r="AR757" s="144" t="s">
        <v>147</v>
      </c>
      <c r="AT757" s="144" t="s">
        <v>143</v>
      </c>
      <c r="AU757" s="144" t="s">
        <v>82</v>
      </c>
      <c r="AY757" s="16" t="s">
        <v>140</v>
      </c>
      <c r="BE757" s="145">
        <f>IF(N757="základní",J757,0)</f>
        <v>0</v>
      </c>
      <c r="BF757" s="145">
        <f>IF(N757="snížená",J757,0)</f>
        <v>0</v>
      </c>
      <c r="BG757" s="145">
        <f>IF(N757="zákl. přenesená",J757,0)</f>
        <v>0</v>
      </c>
      <c r="BH757" s="145">
        <f>IF(N757="sníž. přenesená",J757,0)</f>
        <v>0</v>
      </c>
      <c r="BI757" s="145">
        <f>IF(N757="nulová",J757,0)</f>
        <v>0</v>
      </c>
      <c r="BJ757" s="16" t="s">
        <v>14</v>
      </c>
      <c r="BK757" s="145">
        <f>ROUND(I757*H757,2)</f>
        <v>0</v>
      </c>
      <c r="BL757" s="16" t="s">
        <v>147</v>
      </c>
      <c r="BM757" s="144" t="s">
        <v>638</v>
      </c>
    </row>
    <row r="758" spans="2:65" s="1" customFormat="1" ht="10">
      <c r="B758" s="31"/>
      <c r="D758" s="146" t="s">
        <v>148</v>
      </c>
      <c r="F758" s="147" t="s">
        <v>637</v>
      </c>
      <c r="I758" s="148"/>
      <c r="L758" s="31"/>
      <c r="M758" s="149"/>
      <c r="T758" s="55"/>
      <c r="AT758" s="16" t="s">
        <v>148</v>
      </c>
      <c r="AU758" s="16" t="s">
        <v>82</v>
      </c>
    </row>
    <row r="759" spans="2:65" s="1" customFormat="1" ht="24.15" customHeight="1">
      <c r="B759" s="31"/>
      <c r="C759" s="132" t="s">
        <v>639</v>
      </c>
      <c r="D759" s="132" t="s">
        <v>143</v>
      </c>
      <c r="E759" s="133" t="s">
        <v>481</v>
      </c>
      <c r="F759" s="134" t="s">
        <v>482</v>
      </c>
      <c r="G759" s="135" t="s">
        <v>184</v>
      </c>
      <c r="H759" s="136">
        <v>0.114</v>
      </c>
      <c r="I759" s="137"/>
      <c r="J759" s="138">
        <f>ROUND(I759*H759,2)</f>
        <v>0</v>
      </c>
      <c r="K759" s="139"/>
      <c r="L759" s="31"/>
      <c r="M759" s="140" t="s">
        <v>1</v>
      </c>
      <c r="N759" s="141" t="s">
        <v>38</v>
      </c>
      <c r="P759" s="142">
        <f>O759*H759</f>
        <v>0</v>
      </c>
      <c r="Q759" s="142">
        <v>0</v>
      </c>
      <c r="R759" s="142">
        <f>Q759*H759</f>
        <v>0</v>
      </c>
      <c r="S759" s="142">
        <v>0</v>
      </c>
      <c r="T759" s="143">
        <f>S759*H759</f>
        <v>0</v>
      </c>
      <c r="AR759" s="144" t="s">
        <v>147</v>
      </c>
      <c r="AT759" s="144" t="s">
        <v>143</v>
      </c>
      <c r="AU759" s="144" t="s">
        <v>82</v>
      </c>
      <c r="AY759" s="16" t="s">
        <v>140</v>
      </c>
      <c r="BE759" s="145">
        <f>IF(N759="základní",J759,0)</f>
        <v>0</v>
      </c>
      <c r="BF759" s="145">
        <f>IF(N759="snížená",J759,0)</f>
        <v>0</v>
      </c>
      <c r="BG759" s="145">
        <f>IF(N759="zákl. přenesená",J759,0)</f>
        <v>0</v>
      </c>
      <c r="BH759" s="145">
        <f>IF(N759="sníž. přenesená",J759,0)</f>
        <v>0</v>
      </c>
      <c r="BI759" s="145">
        <f>IF(N759="nulová",J759,0)</f>
        <v>0</v>
      </c>
      <c r="BJ759" s="16" t="s">
        <v>14</v>
      </c>
      <c r="BK759" s="145">
        <f>ROUND(I759*H759,2)</f>
        <v>0</v>
      </c>
      <c r="BL759" s="16" t="s">
        <v>147</v>
      </c>
      <c r="BM759" s="144" t="s">
        <v>640</v>
      </c>
    </row>
    <row r="760" spans="2:65" s="1" customFormat="1" ht="27">
      <c r="B760" s="31"/>
      <c r="D760" s="146" t="s">
        <v>148</v>
      </c>
      <c r="F760" s="147" t="s">
        <v>484</v>
      </c>
      <c r="I760" s="148"/>
      <c r="L760" s="31"/>
      <c r="M760" s="149"/>
      <c r="T760" s="55"/>
      <c r="AT760" s="16" t="s">
        <v>148</v>
      </c>
      <c r="AU760" s="16" t="s">
        <v>82</v>
      </c>
    </row>
    <row r="761" spans="2:65" s="11" customFormat="1" ht="22.75" customHeight="1">
      <c r="B761" s="120"/>
      <c r="D761" s="121" t="s">
        <v>72</v>
      </c>
      <c r="E761" s="130" t="s">
        <v>641</v>
      </c>
      <c r="F761" s="130" t="s">
        <v>642</v>
      </c>
      <c r="I761" s="123"/>
      <c r="J761" s="131">
        <f>BK761</f>
        <v>0</v>
      </c>
      <c r="L761" s="120"/>
      <c r="M761" s="125"/>
      <c r="P761" s="126">
        <f>SUM(P762:P769)</f>
        <v>0</v>
      </c>
      <c r="R761" s="126">
        <f>SUM(R762:R769)</f>
        <v>0</v>
      </c>
      <c r="T761" s="127">
        <f>SUM(T762:T769)</f>
        <v>0</v>
      </c>
      <c r="AR761" s="121" t="s">
        <v>14</v>
      </c>
      <c r="AT761" s="128" t="s">
        <v>72</v>
      </c>
      <c r="AU761" s="128" t="s">
        <v>14</v>
      </c>
      <c r="AY761" s="121" t="s">
        <v>140</v>
      </c>
      <c r="BK761" s="129">
        <f>SUM(BK762:BK769)</f>
        <v>0</v>
      </c>
    </row>
    <row r="762" spans="2:65" s="1" customFormat="1" ht="16.5" customHeight="1">
      <c r="B762" s="31"/>
      <c r="C762" s="132" t="s">
        <v>437</v>
      </c>
      <c r="D762" s="132" t="s">
        <v>143</v>
      </c>
      <c r="E762" s="133" t="s">
        <v>643</v>
      </c>
      <c r="F762" s="134" t="s">
        <v>644</v>
      </c>
      <c r="G762" s="135" t="s">
        <v>309</v>
      </c>
      <c r="H762" s="136">
        <v>1</v>
      </c>
      <c r="I762" s="137"/>
      <c r="J762" s="138">
        <f>ROUND(I762*H762,2)</f>
        <v>0</v>
      </c>
      <c r="K762" s="139"/>
      <c r="L762" s="31"/>
      <c r="M762" s="140" t="s">
        <v>1</v>
      </c>
      <c r="N762" s="141" t="s">
        <v>38</v>
      </c>
      <c r="P762" s="142">
        <f>O762*H762</f>
        <v>0</v>
      </c>
      <c r="Q762" s="142">
        <v>0</v>
      </c>
      <c r="R762" s="142">
        <f>Q762*H762</f>
        <v>0</v>
      </c>
      <c r="S762" s="142">
        <v>0</v>
      </c>
      <c r="T762" s="143">
        <f>S762*H762</f>
        <v>0</v>
      </c>
      <c r="AR762" s="144" t="s">
        <v>147</v>
      </c>
      <c r="AT762" s="144" t="s">
        <v>143</v>
      </c>
      <c r="AU762" s="144" t="s">
        <v>82</v>
      </c>
      <c r="AY762" s="16" t="s">
        <v>140</v>
      </c>
      <c r="BE762" s="145">
        <f>IF(N762="základní",J762,0)</f>
        <v>0</v>
      </c>
      <c r="BF762" s="145">
        <f>IF(N762="snížená",J762,0)</f>
        <v>0</v>
      </c>
      <c r="BG762" s="145">
        <f>IF(N762="zákl. přenesená",J762,0)</f>
        <v>0</v>
      </c>
      <c r="BH762" s="145">
        <f>IF(N762="sníž. přenesená",J762,0)</f>
        <v>0</v>
      </c>
      <c r="BI762" s="145">
        <f>IF(N762="nulová",J762,0)</f>
        <v>0</v>
      </c>
      <c r="BJ762" s="16" t="s">
        <v>14</v>
      </c>
      <c r="BK762" s="145">
        <f>ROUND(I762*H762,2)</f>
        <v>0</v>
      </c>
      <c r="BL762" s="16" t="s">
        <v>147</v>
      </c>
      <c r="BM762" s="144" t="s">
        <v>645</v>
      </c>
    </row>
    <row r="763" spans="2:65" s="1" customFormat="1" ht="10">
      <c r="B763" s="31"/>
      <c r="D763" s="146" t="s">
        <v>148</v>
      </c>
      <c r="F763" s="147" t="s">
        <v>644</v>
      </c>
      <c r="I763" s="148"/>
      <c r="L763" s="31"/>
      <c r="M763" s="149"/>
      <c r="T763" s="55"/>
      <c r="AT763" s="16" t="s">
        <v>148</v>
      </c>
      <c r="AU763" s="16" t="s">
        <v>82</v>
      </c>
    </row>
    <row r="764" spans="2:65" s="1" customFormat="1" ht="16.5" customHeight="1">
      <c r="B764" s="31"/>
      <c r="C764" s="132" t="s">
        <v>646</v>
      </c>
      <c r="D764" s="132" t="s">
        <v>143</v>
      </c>
      <c r="E764" s="133" t="s">
        <v>647</v>
      </c>
      <c r="F764" s="134" t="s">
        <v>648</v>
      </c>
      <c r="G764" s="135" t="s">
        <v>309</v>
      </c>
      <c r="H764" s="136">
        <v>1</v>
      </c>
      <c r="I764" s="137"/>
      <c r="J764" s="138">
        <f>ROUND(I764*H764,2)</f>
        <v>0</v>
      </c>
      <c r="K764" s="139"/>
      <c r="L764" s="31"/>
      <c r="M764" s="140" t="s">
        <v>1</v>
      </c>
      <c r="N764" s="141" t="s">
        <v>38</v>
      </c>
      <c r="P764" s="142">
        <f>O764*H764</f>
        <v>0</v>
      </c>
      <c r="Q764" s="142">
        <v>0</v>
      </c>
      <c r="R764" s="142">
        <f>Q764*H764</f>
        <v>0</v>
      </c>
      <c r="S764" s="142">
        <v>0</v>
      </c>
      <c r="T764" s="143">
        <f>S764*H764</f>
        <v>0</v>
      </c>
      <c r="AR764" s="144" t="s">
        <v>147</v>
      </c>
      <c r="AT764" s="144" t="s">
        <v>143</v>
      </c>
      <c r="AU764" s="144" t="s">
        <v>82</v>
      </c>
      <c r="AY764" s="16" t="s">
        <v>140</v>
      </c>
      <c r="BE764" s="145">
        <f>IF(N764="základní",J764,0)</f>
        <v>0</v>
      </c>
      <c r="BF764" s="145">
        <f>IF(N764="snížená",J764,0)</f>
        <v>0</v>
      </c>
      <c r="BG764" s="145">
        <f>IF(N764="zákl. přenesená",J764,0)</f>
        <v>0</v>
      </c>
      <c r="BH764" s="145">
        <f>IF(N764="sníž. přenesená",J764,0)</f>
        <v>0</v>
      </c>
      <c r="BI764" s="145">
        <f>IF(N764="nulová",J764,0)</f>
        <v>0</v>
      </c>
      <c r="BJ764" s="16" t="s">
        <v>14</v>
      </c>
      <c r="BK764" s="145">
        <f>ROUND(I764*H764,2)</f>
        <v>0</v>
      </c>
      <c r="BL764" s="16" t="s">
        <v>147</v>
      </c>
      <c r="BM764" s="144" t="s">
        <v>649</v>
      </c>
    </row>
    <row r="765" spans="2:65" s="1" customFormat="1" ht="10">
      <c r="B765" s="31"/>
      <c r="D765" s="146" t="s">
        <v>148</v>
      </c>
      <c r="F765" s="147" t="s">
        <v>648</v>
      </c>
      <c r="I765" s="148"/>
      <c r="L765" s="31"/>
      <c r="M765" s="149"/>
      <c r="T765" s="55"/>
      <c r="AT765" s="16" t="s">
        <v>148</v>
      </c>
      <c r="AU765" s="16" t="s">
        <v>82</v>
      </c>
    </row>
    <row r="766" spans="2:65" s="1" customFormat="1" ht="16.5" customHeight="1">
      <c r="B766" s="31"/>
      <c r="C766" s="132" t="s">
        <v>439</v>
      </c>
      <c r="D766" s="132" t="s">
        <v>143</v>
      </c>
      <c r="E766" s="133" t="s">
        <v>650</v>
      </c>
      <c r="F766" s="134" t="s">
        <v>651</v>
      </c>
      <c r="G766" s="135" t="s">
        <v>309</v>
      </c>
      <c r="H766" s="136">
        <v>1</v>
      </c>
      <c r="I766" s="137"/>
      <c r="J766" s="138">
        <f>ROUND(I766*H766,2)</f>
        <v>0</v>
      </c>
      <c r="K766" s="139"/>
      <c r="L766" s="31"/>
      <c r="M766" s="140" t="s">
        <v>1</v>
      </c>
      <c r="N766" s="141" t="s">
        <v>38</v>
      </c>
      <c r="P766" s="142">
        <f>O766*H766</f>
        <v>0</v>
      </c>
      <c r="Q766" s="142">
        <v>0</v>
      </c>
      <c r="R766" s="142">
        <f>Q766*H766</f>
        <v>0</v>
      </c>
      <c r="S766" s="142">
        <v>0</v>
      </c>
      <c r="T766" s="143">
        <f>S766*H766</f>
        <v>0</v>
      </c>
      <c r="AR766" s="144" t="s">
        <v>147</v>
      </c>
      <c r="AT766" s="144" t="s">
        <v>143</v>
      </c>
      <c r="AU766" s="144" t="s">
        <v>82</v>
      </c>
      <c r="AY766" s="16" t="s">
        <v>140</v>
      </c>
      <c r="BE766" s="145">
        <f>IF(N766="základní",J766,0)</f>
        <v>0</v>
      </c>
      <c r="BF766" s="145">
        <f>IF(N766="snížená",J766,0)</f>
        <v>0</v>
      </c>
      <c r="BG766" s="145">
        <f>IF(N766="zákl. přenesená",J766,0)</f>
        <v>0</v>
      </c>
      <c r="BH766" s="145">
        <f>IF(N766="sníž. přenesená",J766,0)</f>
        <v>0</v>
      </c>
      <c r="BI766" s="145">
        <f>IF(N766="nulová",J766,0)</f>
        <v>0</v>
      </c>
      <c r="BJ766" s="16" t="s">
        <v>14</v>
      </c>
      <c r="BK766" s="145">
        <f>ROUND(I766*H766,2)</f>
        <v>0</v>
      </c>
      <c r="BL766" s="16" t="s">
        <v>147</v>
      </c>
      <c r="BM766" s="144" t="s">
        <v>652</v>
      </c>
    </row>
    <row r="767" spans="2:65" s="1" customFormat="1" ht="10">
      <c r="B767" s="31"/>
      <c r="D767" s="146" t="s">
        <v>148</v>
      </c>
      <c r="F767" s="147" t="s">
        <v>651</v>
      </c>
      <c r="I767" s="148"/>
      <c r="L767" s="31"/>
      <c r="M767" s="149"/>
      <c r="T767" s="55"/>
      <c r="AT767" s="16" t="s">
        <v>148</v>
      </c>
      <c r="AU767" s="16" t="s">
        <v>82</v>
      </c>
    </row>
    <row r="768" spans="2:65" s="1" customFormat="1" ht="24.15" customHeight="1">
      <c r="B768" s="31"/>
      <c r="C768" s="132" t="s">
        <v>653</v>
      </c>
      <c r="D768" s="132" t="s">
        <v>143</v>
      </c>
      <c r="E768" s="133" t="s">
        <v>654</v>
      </c>
      <c r="F768" s="134" t="s">
        <v>655</v>
      </c>
      <c r="G768" s="135" t="s">
        <v>184</v>
      </c>
      <c r="H768" s="136">
        <v>0.28000000000000003</v>
      </c>
      <c r="I768" s="137"/>
      <c r="J768" s="138">
        <f>ROUND(I768*H768,2)</f>
        <v>0</v>
      </c>
      <c r="K768" s="139"/>
      <c r="L768" s="31"/>
      <c r="M768" s="140" t="s">
        <v>1</v>
      </c>
      <c r="N768" s="141" t="s">
        <v>38</v>
      </c>
      <c r="P768" s="142">
        <f>O768*H768</f>
        <v>0</v>
      </c>
      <c r="Q768" s="142">
        <v>0</v>
      </c>
      <c r="R768" s="142">
        <f>Q768*H768</f>
        <v>0</v>
      </c>
      <c r="S768" s="142">
        <v>0</v>
      </c>
      <c r="T768" s="143">
        <f>S768*H768</f>
        <v>0</v>
      </c>
      <c r="AR768" s="144" t="s">
        <v>147</v>
      </c>
      <c r="AT768" s="144" t="s">
        <v>143</v>
      </c>
      <c r="AU768" s="144" t="s">
        <v>82</v>
      </c>
      <c r="AY768" s="16" t="s">
        <v>140</v>
      </c>
      <c r="BE768" s="145">
        <f>IF(N768="základní",J768,0)</f>
        <v>0</v>
      </c>
      <c r="BF768" s="145">
        <f>IF(N768="snížená",J768,0)</f>
        <v>0</v>
      </c>
      <c r="BG768" s="145">
        <f>IF(N768="zákl. přenesená",J768,0)</f>
        <v>0</v>
      </c>
      <c r="BH768" s="145">
        <f>IF(N768="sníž. přenesená",J768,0)</f>
        <v>0</v>
      </c>
      <c r="BI768" s="145">
        <f>IF(N768="nulová",J768,0)</f>
        <v>0</v>
      </c>
      <c r="BJ768" s="16" t="s">
        <v>14</v>
      </c>
      <c r="BK768" s="145">
        <f>ROUND(I768*H768,2)</f>
        <v>0</v>
      </c>
      <c r="BL768" s="16" t="s">
        <v>147</v>
      </c>
      <c r="BM768" s="144" t="s">
        <v>656</v>
      </c>
    </row>
    <row r="769" spans="2:65" s="1" customFormat="1" ht="27">
      <c r="B769" s="31"/>
      <c r="D769" s="146" t="s">
        <v>148</v>
      </c>
      <c r="F769" s="147" t="s">
        <v>657</v>
      </c>
      <c r="I769" s="148"/>
      <c r="L769" s="31"/>
      <c r="M769" s="149"/>
      <c r="T769" s="55"/>
      <c r="AT769" s="16" t="s">
        <v>148</v>
      </c>
      <c r="AU769" s="16" t="s">
        <v>82</v>
      </c>
    </row>
    <row r="770" spans="2:65" s="11" customFormat="1" ht="22.75" customHeight="1">
      <c r="B770" s="120"/>
      <c r="D770" s="121" t="s">
        <v>72</v>
      </c>
      <c r="E770" s="130" t="s">
        <v>658</v>
      </c>
      <c r="F770" s="130" t="s">
        <v>659</v>
      </c>
      <c r="I770" s="123"/>
      <c r="J770" s="131">
        <f>BK770</f>
        <v>0</v>
      </c>
      <c r="L770" s="120"/>
      <c r="M770" s="125"/>
      <c r="P770" s="126">
        <f>SUM(P771:P798)</f>
        <v>0</v>
      </c>
      <c r="R770" s="126">
        <f>SUM(R771:R798)</f>
        <v>0</v>
      </c>
      <c r="T770" s="127">
        <f>SUM(T771:T798)</f>
        <v>0</v>
      </c>
      <c r="AR770" s="121" t="s">
        <v>14</v>
      </c>
      <c r="AT770" s="128" t="s">
        <v>72</v>
      </c>
      <c r="AU770" s="128" t="s">
        <v>14</v>
      </c>
      <c r="AY770" s="121" t="s">
        <v>140</v>
      </c>
      <c r="BK770" s="129">
        <f>SUM(BK771:BK798)</f>
        <v>0</v>
      </c>
    </row>
    <row r="771" spans="2:65" s="1" customFormat="1" ht="16.5" customHeight="1">
      <c r="B771" s="31"/>
      <c r="C771" s="132" t="s">
        <v>440</v>
      </c>
      <c r="D771" s="132" t="s">
        <v>143</v>
      </c>
      <c r="E771" s="133" t="s">
        <v>660</v>
      </c>
      <c r="F771" s="134" t="s">
        <v>661</v>
      </c>
      <c r="G771" s="135" t="s">
        <v>146</v>
      </c>
      <c r="H771" s="136">
        <v>5.5</v>
      </c>
      <c r="I771" s="137"/>
      <c r="J771" s="138">
        <f>ROUND(I771*H771,2)</f>
        <v>0</v>
      </c>
      <c r="K771" s="139"/>
      <c r="L771" s="31"/>
      <c r="M771" s="140" t="s">
        <v>1</v>
      </c>
      <c r="N771" s="141" t="s">
        <v>38</v>
      </c>
      <c r="P771" s="142">
        <f>O771*H771</f>
        <v>0</v>
      </c>
      <c r="Q771" s="142">
        <v>0</v>
      </c>
      <c r="R771" s="142">
        <f>Q771*H771</f>
        <v>0</v>
      </c>
      <c r="S771" s="142">
        <v>0</v>
      </c>
      <c r="T771" s="143">
        <f>S771*H771</f>
        <v>0</v>
      </c>
      <c r="AR771" s="144" t="s">
        <v>147</v>
      </c>
      <c r="AT771" s="144" t="s">
        <v>143</v>
      </c>
      <c r="AU771" s="144" t="s">
        <v>82</v>
      </c>
      <c r="AY771" s="16" t="s">
        <v>140</v>
      </c>
      <c r="BE771" s="145">
        <f>IF(N771="základní",J771,0)</f>
        <v>0</v>
      </c>
      <c r="BF771" s="145">
        <f>IF(N771="snížená",J771,0)</f>
        <v>0</v>
      </c>
      <c r="BG771" s="145">
        <f>IF(N771="zákl. přenesená",J771,0)</f>
        <v>0</v>
      </c>
      <c r="BH771" s="145">
        <f>IF(N771="sníž. přenesená",J771,0)</f>
        <v>0</v>
      </c>
      <c r="BI771" s="145">
        <f>IF(N771="nulová",J771,0)</f>
        <v>0</v>
      </c>
      <c r="BJ771" s="16" t="s">
        <v>14</v>
      </c>
      <c r="BK771" s="145">
        <f>ROUND(I771*H771,2)</f>
        <v>0</v>
      </c>
      <c r="BL771" s="16" t="s">
        <v>147</v>
      </c>
      <c r="BM771" s="144" t="s">
        <v>662</v>
      </c>
    </row>
    <row r="772" spans="2:65" s="1" customFormat="1" ht="10">
      <c r="B772" s="31"/>
      <c r="D772" s="146" t="s">
        <v>148</v>
      </c>
      <c r="F772" s="147" t="s">
        <v>663</v>
      </c>
      <c r="I772" s="148"/>
      <c r="L772" s="31"/>
      <c r="M772" s="149"/>
      <c r="T772" s="55"/>
      <c r="AT772" s="16" t="s">
        <v>148</v>
      </c>
      <c r="AU772" s="16" t="s">
        <v>82</v>
      </c>
    </row>
    <row r="773" spans="2:65" s="12" customFormat="1" ht="10">
      <c r="B773" s="150"/>
      <c r="D773" s="146" t="s">
        <v>150</v>
      </c>
      <c r="E773" s="151" t="s">
        <v>1</v>
      </c>
      <c r="F773" s="152" t="s">
        <v>542</v>
      </c>
      <c r="H773" s="151" t="s">
        <v>1</v>
      </c>
      <c r="I773" s="153"/>
      <c r="L773" s="150"/>
      <c r="M773" s="154"/>
      <c r="T773" s="155"/>
      <c r="AT773" s="151" t="s">
        <v>150</v>
      </c>
      <c r="AU773" s="151" t="s">
        <v>82</v>
      </c>
      <c r="AV773" s="12" t="s">
        <v>14</v>
      </c>
      <c r="AW773" s="12" t="s">
        <v>30</v>
      </c>
      <c r="AX773" s="12" t="s">
        <v>73</v>
      </c>
      <c r="AY773" s="151" t="s">
        <v>140</v>
      </c>
    </row>
    <row r="774" spans="2:65" s="13" customFormat="1" ht="10">
      <c r="B774" s="156"/>
      <c r="D774" s="146" t="s">
        <v>150</v>
      </c>
      <c r="E774" s="157" t="s">
        <v>1</v>
      </c>
      <c r="F774" s="158" t="s">
        <v>592</v>
      </c>
      <c r="H774" s="159">
        <v>5.5</v>
      </c>
      <c r="I774" s="160"/>
      <c r="L774" s="156"/>
      <c r="M774" s="161"/>
      <c r="T774" s="162"/>
      <c r="AT774" s="157" t="s">
        <v>150</v>
      </c>
      <c r="AU774" s="157" t="s">
        <v>82</v>
      </c>
      <c r="AV774" s="13" t="s">
        <v>82</v>
      </c>
      <c r="AW774" s="13" t="s">
        <v>30</v>
      </c>
      <c r="AX774" s="13" t="s">
        <v>73</v>
      </c>
      <c r="AY774" s="157" t="s">
        <v>140</v>
      </c>
    </row>
    <row r="775" spans="2:65" s="14" customFormat="1" ht="10">
      <c r="B775" s="163"/>
      <c r="D775" s="146" t="s">
        <v>150</v>
      </c>
      <c r="E775" s="164" t="s">
        <v>1</v>
      </c>
      <c r="F775" s="165" t="s">
        <v>154</v>
      </c>
      <c r="H775" s="166">
        <v>5.5</v>
      </c>
      <c r="I775" s="167"/>
      <c r="L775" s="163"/>
      <c r="M775" s="168"/>
      <c r="T775" s="169"/>
      <c r="AT775" s="164" t="s">
        <v>150</v>
      </c>
      <c r="AU775" s="164" t="s">
        <v>82</v>
      </c>
      <c r="AV775" s="14" t="s">
        <v>147</v>
      </c>
      <c r="AW775" s="14" t="s">
        <v>30</v>
      </c>
      <c r="AX775" s="14" t="s">
        <v>14</v>
      </c>
      <c r="AY775" s="164" t="s">
        <v>140</v>
      </c>
    </row>
    <row r="776" spans="2:65" s="1" customFormat="1" ht="21.75" customHeight="1">
      <c r="B776" s="31"/>
      <c r="C776" s="132" t="s">
        <v>664</v>
      </c>
      <c r="D776" s="132" t="s">
        <v>143</v>
      </c>
      <c r="E776" s="133" t="s">
        <v>665</v>
      </c>
      <c r="F776" s="134" t="s">
        <v>666</v>
      </c>
      <c r="G776" s="135" t="s">
        <v>146</v>
      </c>
      <c r="H776" s="136">
        <v>5.5</v>
      </c>
      <c r="I776" s="137"/>
      <c r="J776" s="138">
        <f>ROUND(I776*H776,2)</f>
        <v>0</v>
      </c>
      <c r="K776" s="139"/>
      <c r="L776" s="31"/>
      <c r="M776" s="140" t="s">
        <v>1</v>
      </c>
      <c r="N776" s="141" t="s">
        <v>38</v>
      </c>
      <c r="P776" s="142">
        <f>O776*H776</f>
        <v>0</v>
      </c>
      <c r="Q776" s="142">
        <v>0</v>
      </c>
      <c r="R776" s="142">
        <f>Q776*H776</f>
        <v>0</v>
      </c>
      <c r="S776" s="142">
        <v>0</v>
      </c>
      <c r="T776" s="143">
        <f>S776*H776</f>
        <v>0</v>
      </c>
      <c r="AR776" s="144" t="s">
        <v>147</v>
      </c>
      <c r="AT776" s="144" t="s">
        <v>143</v>
      </c>
      <c r="AU776" s="144" t="s">
        <v>82</v>
      </c>
      <c r="AY776" s="16" t="s">
        <v>140</v>
      </c>
      <c r="BE776" s="145">
        <f>IF(N776="základní",J776,0)</f>
        <v>0</v>
      </c>
      <c r="BF776" s="145">
        <f>IF(N776="snížená",J776,0)</f>
        <v>0</v>
      </c>
      <c r="BG776" s="145">
        <f>IF(N776="zákl. přenesená",J776,0)</f>
        <v>0</v>
      </c>
      <c r="BH776" s="145">
        <f>IF(N776="sníž. přenesená",J776,0)</f>
        <v>0</v>
      </c>
      <c r="BI776" s="145">
        <f>IF(N776="nulová",J776,0)</f>
        <v>0</v>
      </c>
      <c r="BJ776" s="16" t="s">
        <v>14</v>
      </c>
      <c r="BK776" s="145">
        <f>ROUND(I776*H776,2)</f>
        <v>0</v>
      </c>
      <c r="BL776" s="16" t="s">
        <v>147</v>
      </c>
      <c r="BM776" s="144" t="s">
        <v>667</v>
      </c>
    </row>
    <row r="777" spans="2:65" s="1" customFormat="1" ht="18">
      <c r="B777" s="31"/>
      <c r="D777" s="146" t="s">
        <v>148</v>
      </c>
      <c r="F777" s="147" t="s">
        <v>668</v>
      </c>
      <c r="I777" s="148"/>
      <c r="L777" s="31"/>
      <c r="M777" s="149"/>
      <c r="T777" s="55"/>
      <c r="AT777" s="16" t="s">
        <v>148</v>
      </c>
      <c r="AU777" s="16" t="s">
        <v>82</v>
      </c>
    </row>
    <row r="778" spans="2:65" s="12" customFormat="1" ht="10">
      <c r="B778" s="150"/>
      <c r="D778" s="146" t="s">
        <v>150</v>
      </c>
      <c r="E778" s="151" t="s">
        <v>1</v>
      </c>
      <c r="F778" s="152" t="s">
        <v>542</v>
      </c>
      <c r="H778" s="151" t="s">
        <v>1</v>
      </c>
      <c r="I778" s="153"/>
      <c r="L778" s="150"/>
      <c r="M778" s="154"/>
      <c r="T778" s="155"/>
      <c r="AT778" s="151" t="s">
        <v>150</v>
      </c>
      <c r="AU778" s="151" t="s">
        <v>82</v>
      </c>
      <c r="AV778" s="12" t="s">
        <v>14</v>
      </c>
      <c r="AW778" s="12" t="s">
        <v>30</v>
      </c>
      <c r="AX778" s="12" t="s">
        <v>73</v>
      </c>
      <c r="AY778" s="151" t="s">
        <v>140</v>
      </c>
    </row>
    <row r="779" spans="2:65" s="13" customFormat="1" ht="10">
      <c r="B779" s="156"/>
      <c r="D779" s="146" t="s">
        <v>150</v>
      </c>
      <c r="E779" s="157" t="s">
        <v>1</v>
      </c>
      <c r="F779" s="158" t="s">
        <v>592</v>
      </c>
      <c r="H779" s="159">
        <v>5.5</v>
      </c>
      <c r="I779" s="160"/>
      <c r="L779" s="156"/>
      <c r="M779" s="161"/>
      <c r="T779" s="162"/>
      <c r="AT779" s="157" t="s">
        <v>150</v>
      </c>
      <c r="AU779" s="157" t="s">
        <v>82</v>
      </c>
      <c r="AV779" s="13" t="s">
        <v>82</v>
      </c>
      <c r="AW779" s="13" t="s">
        <v>30</v>
      </c>
      <c r="AX779" s="13" t="s">
        <v>73</v>
      </c>
      <c r="AY779" s="157" t="s">
        <v>140</v>
      </c>
    </row>
    <row r="780" spans="2:65" s="14" customFormat="1" ht="10">
      <c r="B780" s="163"/>
      <c r="D780" s="146" t="s">
        <v>150</v>
      </c>
      <c r="E780" s="164" t="s">
        <v>1</v>
      </c>
      <c r="F780" s="165" t="s">
        <v>154</v>
      </c>
      <c r="H780" s="166">
        <v>5.5</v>
      </c>
      <c r="I780" s="167"/>
      <c r="L780" s="163"/>
      <c r="M780" s="168"/>
      <c r="T780" s="169"/>
      <c r="AT780" s="164" t="s">
        <v>150</v>
      </c>
      <c r="AU780" s="164" t="s">
        <v>82</v>
      </c>
      <c r="AV780" s="14" t="s">
        <v>147</v>
      </c>
      <c r="AW780" s="14" t="s">
        <v>30</v>
      </c>
      <c r="AX780" s="14" t="s">
        <v>14</v>
      </c>
      <c r="AY780" s="164" t="s">
        <v>140</v>
      </c>
    </row>
    <row r="781" spans="2:65" s="1" customFormat="1" ht="37.75" customHeight="1">
      <c r="B781" s="31"/>
      <c r="C781" s="132" t="s">
        <v>446</v>
      </c>
      <c r="D781" s="132" t="s">
        <v>143</v>
      </c>
      <c r="E781" s="133" t="s">
        <v>669</v>
      </c>
      <c r="F781" s="134" t="s">
        <v>670</v>
      </c>
      <c r="G781" s="135" t="s">
        <v>146</v>
      </c>
      <c r="H781" s="136">
        <v>5.5</v>
      </c>
      <c r="I781" s="137"/>
      <c r="J781" s="138">
        <f>ROUND(I781*H781,2)</f>
        <v>0</v>
      </c>
      <c r="K781" s="139"/>
      <c r="L781" s="31"/>
      <c r="M781" s="140" t="s">
        <v>1</v>
      </c>
      <c r="N781" s="141" t="s">
        <v>38</v>
      </c>
      <c r="P781" s="142">
        <f>O781*H781</f>
        <v>0</v>
      </c>
      <c r="Q781" s="142">
        <v>0</v>
      </c>
      <c r="R781" s="142">
        <f>Q781*H781</f>
        <v>0</v>
      </c>
      <c r="S781" s="142">
        <v>0</v>
      </c>
      <c r="T781" s="143">
        <f>S781*H781</f>
        <v>0</v>
      </c>
      <c r="AR781" s="144" t="s">
        <v>147</v>
      </c>
      <c r="AT781" s="144" t="s">
        <v>143</v>
      </c>
      <c r="AU781" s="144" t="s">
        <v>82</v>
      </c>
      <c r="AY781" s="16" t="s">
        <v>140</v>
      </c>
      <c r="BE781" s="145">
        <f>IF(N781="základní",J781,0)</f>
        <v>0</v>
      </c>
      <c r="BF781" s="145">
        <f>IF(N781="snížená",J781,0)</f>
        <v>0</v>
      </c>
      <c r="BG781" s="145">
        <f>IF(N781="zákl. přenesená",J781,0)</f>
        <v>0</v>
      </c>
      <c r="BH781" s="145">
        <f>IF(N781="sníž. přenesená",J781,0)</f>
        <v>0</v>
      </c>
      <c r="BI781" s="145">
        <f>IF(N781="nulová",J781,0)</f>
        <v>0</v>
      </c>
      <c r="BJ781" s="16" t="s">
        <v>14</v>
      </c>
      <c r="BK781" s="145">
        <f>ROUND(I781*H781,2)</f>
        <v>0</v>
      </c>
      <c r="BL781" s="16" t="s">
        <v>147</v>
      </c>
      <c r="BM781" s="144" t="s">
        <v>671</v>
      </c>
    </row>
    <row r="782" spans="2:65" s="1" customFormat="1" ht="27">
      <c r="B782" s="31"/>
      <c r="D782" s="146" t="s">
        <v>148</v>
      </c>
      <c r="F782" s="147" t="s">
        <v>672</v>
      </c>
      <c r="I782" s="148"/>
      <c r="L782" s="31"/>
      <c r="M782" s="149"/>
      <c r="T782" s="55"/>
      <c r="AT782" s="16" t="s">
        <v>148</v>
      </c>
      <c r="AU782" s="16" t="s">
        <v>82</v>
      </c>
    </row>
    <row r="783" spans="2:65" s="1" customFormat="1" ht="37.75" customHeight="1">
      <c r="B783" s="31"/>
      <c r="C783" s="170" t="s">
        <v>673</v>
      </c>
      <c r="D783" s="170" t="s">
        <v>258</v>
      </c>
      <c r="E783" s="171" t="s">
        <v>674</v>
      </c>
      <c r="F783" s="172" t="s">
        <v>675</v>
      </c>
      <c r="G783" s="173" t="s">
        <v>146</v>
      </c>
      <c r="H783" s="174">
        <v>6.05</v>
      </c>
      <c r="I783" s="175"/>
      <c r="J783" s="176">
        <f>ROUND(I783*H783,2)</f>
        <v>0</v>
      </c>
      <c r="K783" s="177"/>
      <c r="L783" s="178"/>
      <c r="M783" s="179" t="s">
        <v>1</v>
      </c>
      <c r="N783" s="180" t="s">
        <v>38</v>
      </c>
      <c r="P783" s="142">
        <f>O783*H783</f>
        <v>0</v>
      </c>
      <c r="Q783" s="142">
        <v>0</v>
      </c>
      <c r="R783" s="142">
        <f>Q783*H783</f>
        <v>0</v>
      </c>
      <c r="S783" s="142">
        <v>0</v>
      </c>
      <c r="T783" s="143">
        <f>S783*H783</f>
        <v>0</v>
      </c>
      <c r="AR783" s="144" t="s">
        <v>171</v>
      </c>
      <c r="AT783" s="144" t="s">
        <v>258</v>
      </c>
      <c r="AU783" s="144" t="s">
        <v>82</v>
      </c>
      <c r="AY783" s="16" t="s">
        <v>140</v>
      </c>
      <c r="BE783" s="145">
        <f>IF(N783="základní",J783,0)</f>
        <v>0</v>
      </c>
      <c r="BF783" s="145">
        <f>IF(N783="snížená",J783,0)</f>
        <v>0</v>
      </c>
      <c r="BG783" s="145">
        <f>IF(N783="zákl. přenesená",J783,0)</f>
        <v>0</v>
      </c>
      <c r="BH783" s="145">
        <f>IF(N783="sníž. přenesená",J783,0)</f>
        <v>0</v>
      </c>
      <c r="BI783" s="145">
        <f>IF(N783="nulová",J783,0)</f>
        <v>0</v>
      </c>
      <c r="BJ783" s="16" t="s">
        <v>14</v>
      </c>
      <c r="BK783" s="145">
        <f>ROUND(I783*H783,2)</f>
        <v>0</v>
      </c>
      <c r="BL783" s="16" t="s">
        <v>147</v>
      </c>
      <c r="BM783" s="144" t="s">
        <v>676</v>
      </c>
    </row>
    <row r="784" spans="2:65" s="1" customFormat="1" ht="18">
      <c r="B784" s="31"/>
      <c r="D784" s="146" t="s">
        <v>148</v>
      </c>
      <c r="F784" s="147" t="s">
        <v>677</v>
      </c>
      <c r="I784" s="148"/>
      <c r="L784" s="31"/>
      <c r="M784" s="149"/>
      <c r="T784" s="55"/>
      <c r="AT784" s="16" t="s">
        <v>148</v>
      </c>
      <c r="AU784" s="16" t="s">
        <v>82</v>
      </c>
    </row>
    <row r="785" spans="2:65" s="13" customFormat="1" ht="10">
      <c r="B785" s="156"/>
      <c r="D785" s="146" t="s">
        <v>150</v>
      </c>
      <c r="E785" s="157" t="s">
        <v>1</v>
      </c>
      <c r="F785" s="158" t="s">
        <v>678</v>
      </c>
      <c r="H785" s="159">
        <v>6.05</v>
      </c>
      <c r="I785" s="160"/>
      <c r="L785" s="156"/>
      <c r="M785" s="161"/>
      <c r="T785" s="162"/>
      <c r="AT785" s="157" t="s">
        <v>150</v>
      </c>
      <c r="AU785" s="157" t="s">
        <v>82</v>
      </c>
      <c r="AV785" s="13" t="s">
        <v>82</v>
      </c>
      <c r="AW785" s="13" t="s">
        <v>30</v>
      </c>
      <c r="AX785" s="13" t="s">
        <v>73</v>
      </c>
      <c r="AY785" s="157" t="s">
        <v>140</v>
      </c>
    </row>
    <row r="786" spans="2:65" s="14" customFormat="1" ht="10">
      <c r="B786" s="163"/>
      <c r="D786" s="146" t="s">
        <v>150</v>
      </c>
      <c r="E786" s="164" t="s">
        <v>1</v>
      </c>
      <c r="F786" s="165" t="s">
        <v>154</v>
      </c>
      <c r="H786" s="166">
        <v>6.05</v>
      </c>
      <c r="I786" s="167"/>
      <c r="L786" s="163"/>
      <c r="M786" s="168"/>
      <c r="T786" s="169"/>
      <c r="AT786" s="164" t="s">
        <v>150</v>
      </c>
      <c r="AU786" s="164" t="s">
        <v>82</v>
      </c>
      <c r="AV786" s="14" t="s">
        <v>147</v>
      </c>
      <c r="AW786" s="14" t="s">
        <v>30</v>
      </c>
      <c r="AX786" s="14" t="s">
        <v>14</v>
      </c>
      <c r="AY786" s="164" t="s">
        <v>140</v>
      </c>
    </row>
    <row r="787" spans="2:65" s="1" customFormat="1" ht="24.15" customHeight="1">
      <c r="B787" s="31"/>
      <c r="C787" s="132" t="s">
        <v>449</v>
      </c>
      <c r="D787" s="132" t="s">
        <v>143</v>
      </c>
      <c r="E787" s="133" t="s">
        <v>679</v>
      </c>
      <c r="F787" s="134" t="s">
        <v>680</v>
      </c>
      <c r="G787" s="135" t="s">
        <v>226</v>
      </c>
      <c r="H787" s="136">
        <v>5.12</v>
      </c>
      <c r="I787" s="137"/>
      <c r="J787" s="138">
        <f>ROUND(I787*H787,2)</f>
        <v>0</v>
      </c>
      <c r="K787" s="139"/>
      <c r="L787" s="31"/>
      <c r="M787" s="140" t="s">
        <v>1</v>
      </c>
      <c r="N787" s="141" t="s">
        <v>38</v>
      </c>
      <c r="P787" s="142">
        <f>O787*H787</f>
        <v>0</v>
      </c>
      <c r="Q787" s="142">
        <v>0</v>
      </c>
      <c r="R787" s="142">
        <f>Q787*H787</f>
        <v>0</v>
      </c>
      <c r="S787" s="142">
        <v>0</v>
      </c>
      <c r="T787" s="143">
        <f>S787*H787</f>
        <v>0</v>
      </c>
      <c r="AR787" s="144" t="s">
        <v>147</v>
      </c>
      <c r="AT787" s="144" t="s">
        <v>143</v>
      </c>
      <c r="AU787" s="144" t="s">
        <v>82</v>
      </c>
      <c r="AY787" s="16" t="s">
        <v>140</v>
      </c>
      <c r="BE787" s="145">
        <f>IF(N787="základní",J787,0)</f>
        <v>0</v>
      </c>
      <c r="BF787" s="145">
        <f>IF(N787="snížená",J787,0)</f>
        <v>0</v>
      </c>
      <c r="BG787" s="145">
        <f>IF(N787="zákl. přenesená",J787,0)</f>
        <v>0</v>
      </c>
      <c r="BH787" s="145">
        <f>IF(N787="sníž. přenesená",J787,0)</f>
        <v>0</v>
      </c>
      <c r="BI787" s="145">
        <f>IF(N787="nulová",J787,0)</f>
        <v>0</v>
      </c>
      <c r="BJ787" s="16" t="s">
        <v>14</v>
      </c>
      <c r="BK787" s="145">
        <f>ROUND(I787*H787,2)</f>
        <v>0</v>
      </c>
      <c r="BL787" s="16" t="s">
        <v>147</v>
      </c>
      <c r="BM787" s="144" t="s">
        <v>681</v>
      </c>
    </row>
    <row r="788" spans="2:65" s="1" customFormat="1" ht="18">
      <c r="B788" s="31"/>
      <c r="D788" s="146" t="s">
        <v>148</v>
      </c>
      <c r="F788" s="147" t="s">
        <v>682</v>
      </c>
      <c r="I788" s="148"/>
      <c r="L788" s="31"/>
      <c r="M788" s="149"/>
      <c r="T788" s="55"/>
      <c r="AT788" s="16" t="s">
        <v>148</v>
      </c>
      <c r="AU788" s="16" t="s">
        <v>82</v>
      </c>
    </row>
    <row r="789" spans="2:65" s="12" customFormat="1" ht="10">
      <c r="B789" s="150"/>
      <c r="D789" s="146" t="s">
        <v>150</v>
      </c>
      <c r="E789" s="151" t="s">
        <v>1</v>
      </c>
      <c r="F789" s="152" t="s">
        <v>542</v>
      </c>
      <c r="H789" s="151" t="s">
        <v>1</v>
      </c>
      <c r="I789" s="153"/>
      <c r="L789" s="150"/>
      <c r="M789" s="154"/>
      <c r="T789" s="155"/>
      <c r="AT789" s="151" t="s">
        <v>150</v>
      </c>
      <c r="AU789" s="151" t="s">
        <v>82</v>
      </c>
      <c r="AV789" s="12" t="s">
        <v>14</v>
      </c>
      <c r="AW789" s="12" t="s">
        <v>30</v>
      </c>
      <c r="AX789" s="12" t="s">
        <v>73</v>
      </c>
      <c r="AY789" s="151" t="s">
        <v>140</v>
      </c>
    </row>
    <row r="790" spans="2:65" s="13" customFormat="1" ht="10">
      <c r="B790" s="156"/>
      <c r="D790" s="146" t="s">
        <v>150</v>
      </c>
      <c r="E790" s="157" t="s">
        <v>1</v>
      </c>
      <c r="F790" s="158" t="s">
        <v>597</v>
      </c>
      <c r="H790" s="159">
        <v>5.12</v>
      </c>
      <c r="I790" s="160"/>
      <c r="L790" s="156"/>
      <c r="M790" s="161"/>
      <c r="T790" s="162"/>
      <c r="AT790" s="157" t="s">
        <v>150</v>
      </c>
      <c r="AU790" s="157" t="s">
        <v>82</v>
      </c>
      <c r="AV790" s="13" t="s">
        <v>82</v>
      </c>
      <c r="AW790" s="13" t="s">
        <v>30</v>
      </c>
      <c r="AX790" s="13" t="s">
        <v>73</v>
      </c>
      <c r="AY790" s="157" t="s">
        <v>140</v>
      </c>
    </row>
    <row r="791" spans="2:65" s="14" customFormat="1" ht="10">
      <c r="B791" s="163"/>
      <c r="D791" s="146" t="s">
        <v>150</v>
      </c>
      <c r="E791" s="164" t="s">
        <v>1</v>
      </c>
      <c r="F791" s="165" t="s">
        <v>154</v>
      </c>
      <c r="H791" s="166">
        <v>5.12</v>
      </c>
      <c r="I791" s="167"/>
      <c r="L791" s="163"/>
      <c r="M791" s="168"/>
      <c r="T791" s="169"/>
      <c r="AT791" s="164" t="s">
        <v>150</v>
      </c>
      <c r="AU791" s="164" t="s">
        <v>82</v>
      </c>
      <c r="AV791" s="14" t="s">
        <v>147</v>
      </c>
      <c r="AW791" s="14" t="s">
        <v>30</v>
      </c>
      <c r="AX791" s="14" t="s">
        <v>14</v>
      </c>
      <c r="AY791" s="164" t="s">
        <v>140</v>
      </c>
    </row>
    <row r="792" spans="2:65" s="1" customFormat="1" ht="24.15" customHeight="1">
      <c r="B792" s="31"/>
      <c r="C792" s="170" t="s">
        <v>683</v>
      </c>
      <c r="D792" s="170" t="s">
        <v>258</v>
      </c>
      <c r="E792" s="171" t="s">
        <v>684</v>
      </c>
      <c r="F792" s="172" t="s">
        <v>685</v>
      </c>
      <c r="G792" s="173" t="s">
        <v>309</v>
      </c>
      <c r="H792" s="174">
        <v>17</v>
      </c>
      <c r="I792" s="175"/>
      <c r="J792" s="176">
        <f>ROUND(I792*H792,2)</f>
        <v>0</v>
      </c>
      <c r="K792" s="177"/>
      <c r="L792" s="178"/>
      <c r="M792" s="179" t="s">
        <v>1</v>
      </c>
      <c r="N792" s="180" t="s">
        <v>38</v>
      </c>
      <c r="P792" s="142">
        <f>O792*H792</f>
        <v>0</v>
      </c>
      <c r="Q792" s="142">
        <v>0</v>
      </c>
      <c r="R792" s="142">
        <f>Q792*H792</f>
        <v>0</v>
      </c>
      <c r="S792" s="142">
        <v>0</v>
      </c>
      <c r="T792" s="143">
        <f>S792*H792</f>
        <v>0</v>
      </c>
      <c r="AR792" s="144" t="s">
        <v>171</v>
      </c>
      <c r="AT792" s="144" t="s">
        <v>258</v>
      </c>
      <c r="AU792" s="144" t="s">
        <v>82</v>
      </c>
      <c r="AY792" s="16" t="s">
        <v>140</v>
      </c>
      <c r="BE792" s="145">
        <f>IF(N792="základní",J792,0)</f>
        <v>0</v>
      </c>
      <c r="BF792" s="145">
        <f>IF(N792="snížená",J792,0)</f>
        <v>0</v>
      </c>
      <c r="BG792" s="145">
        <f>IF(N792="zákl. přenesená",J792,0)</f>
        <v>0</v>
      </c>
      <c r="BH792" s="145">
        <f>IF(N792="sníž. přenesená",J792,0)</f>
        <v>0</v>
      </c>
      <c r="BI792" s="145">
        <f>IF(N792="nulová",J792,0)</f>
        <v>0</v>
      </c>
      <c r="BJ792" s="16" t="s">
        <v>14</v>
      </c>
      <c r="BK792" s="145">
        <f>ROUND(I792*H792,2)</f>
        <v>0</v>
      </c>
      <c r="BL792" s="16" t="s">
        <v>147</v>
      </c>
      <c r="BM792" s="144" t="s">
        <v>686</v>
      </c>
    </row>
    <row r="793" spans="2:65" s="1" customFormat="1" ht="18">
      <c r="B793" s="31"/>
      <c r="D793" s="146" t="s">
        <v>148</v>
      </c>
      <c r="F793" s="147" t="s">
        <v>685</v>
      </c>
      <c r="I793" s="148"/>
      <c r="L793" s="31"/>
      <c r="M793" s="149"/>
      <c r="T793" s="55"/>
      <c r="AT793" s="16" t="s">
        <v>148</v>
      </c>
      <c r="AU793" s="16" t="s">
        <v>82</v>
      </c>
    </row>
    <row r="794" spans="2:65" s="13" customFormat="1" ht="10">
      <c r="B794" s="156"/>
      <c r="D794" s="146" t="s">
        <v>150</v>
      </c>
      <c r="E794" s="157" t="s">
        <v>1</v>
      </c>
      <c r="F794" s="158" t="s">
        <v>687</v>
      </c>
      <c r="H794" s="159">
        <v>16.291</v>
      </c>
      <c r="I794" s="160"/>
      <c r="L794" s="156"/>
      <c r="M794" s="161"/>
      <c r="T794" s="162"/>
      <c r="AT794" s="157" t="s">
        <v>150</v>
      </c>
      <c r="AU794" s="157" t="s">
        <v>82</v>
      </c>
      <c r="AV794" s="13" t="s">
        <v>82</v>
      </c>
      <c r="AW794" s="13" t="s">
        <v>30</v>
      </c>
      <c r="AX794" s="13" t="s">
        <v>73</v>
      </c>
      <c r="AY794" s="157" t="s">
        <v>140</v>
      </c>
    </row>
    <row r="795" spans="2:65" s="13" customFormat="1" ht="10">
      <c r="B795" s="156"/>
      <c r="D795" s="146" t="s">
        <v>150</v>
      </c>
      <c r="E795" s="157" t="s">
        <v>1</v>
      </c>
      <c r="F795" s="158" t="s">
        <v>688</v>
      </c>
      <c r="H795" s="159">
        <v>0.70899999999999996</v>
      </c>
      <c r="I795" s="160"/>
      <c r="L795" s="156"/>
      <c r="M795" s="161"/>
      <c r="T795" s="162"/>
      <c r="AT795" s="157" t="s">
        <v>150</v>
      </c>
      <c r="AU795" s="157" t="s">
        <v>82</v>
      </c>
      <c r="AV795" s="13" t="s">
        <v>82</v>
      </c>
      <c r="AW795" s="13" t="s">
        <v>30</v>
      </c>
      <c r="AX795" s="13" t="s">
        <v>73</v>
      </c>
      <c r="AY795" s="157" t="s">
        <v>140</v>
      </c>
    </row>
    <row r="796" spans="2:65" s="14" customFormat="1" ht="10">
      <c r="B796" s="163"/>
      <c r="D796" s="146" t="s">
        <v>150</v>
      </c>
      <c r="E796" s="164" t="s">
        <v>1</v>
      </c>
      <c r="F796" s="165" t="s">
        <v>154</v>
      </c>
      <c r="H796" s="166">
        <v>17</v>
      </c>
      <c r="I796" s="167"/>
      <c r="L796" s="163"/>
      <c r="M796" s="168"/>
      <c r="T796" s="169"/>
      <c r="AT796" s="164" t="s">
        <v>150</v>
      </c>
      <c r="AU796" s="164" t="s">
        <v>82</v>
      </c>
      <c r="AV796" s="14" t="s">
        <v>147</v>
      </c>
      <c r="AW796" s="14" t="s">
        <v>30</v>
      </c>
      <c r="AX796" s="14" t="s">
        <v>14</v>
      </c>
      <c r="AY796" s="164" t="s">
        <v>140</v>
      </c>
    </row>
    <row r="797" spans="2:65" s="1" customFormat="1" ht="24.15" customHeight="1">
      <c r="B797" s="31"/>
      <c r="C797" s="132" t="s">
        <v>451</v>
      </c>
      <c r="D797" s="132" t="s">
        <v>143</v>
      </c>
      <c r="E797" s="133" t="s">
        <v>689</v>
      </c>
      <c r="F797" s="134" t="s">
        <v>690</v>
      </c>
      <c r="G797" s="135" t="s">
        <v>184</v>
      </c>
      <c r="H797" s="136">
        <v>0.188</v>
      </c>
      <c r="I797" s="137"/>
      <c r="J797" s="138">
        <f>ROUND(I797*H797,2)</f>
        <v>0</v>
      </c>
      <c r="K797" s="139"/>
      <c r="L797" s="31"/>
      <c r="M797" s="140" t="s">
        <v>1</v>
      </c>
      <c r="N797" s="141" t="s">
        <v>38</v>
      </c>
      <c r="P797" s="142">
        <f>O797*H797</f>
        <v>0</v>
      </c>
      <c r="Q797" s="142">
        <v>0</v>
      </c>
      <c r="R797" s="142">
        <f>Q797*H797</f>
        <v>0</v>
      </c>
      <c r="S797" s="142">
        <v>0</v>
      </c>
      <c r="T797" s="143">
        <f>S797*H797</f>
        <v>0</v>
      </c>
      <c r="AR797" s="144" t="s">
        <v>147</v>
      </c>
      <c r="AT797" s="144" t="s">
        <v>143</v>
      </c>
      <c r="AU797" s="144" t="s">
        <v>82</v>
      </c>
      <c r="AY797" s="16" t="s">
        <v>140</v>
      </c>
      <c r="BE797" s="145">
        <f>IF(N797="základní",J797,0)</f>
        <v>0</v>
      </c>
      <c r="BF797" s="145">
        <f>IF(N797="snížená",J797,0)</f>
        <v>0</v>
      </c>
      <c r="BG797" s="145">
        <f>IF(N797="zákl. přenesená",J797,0)</f>
        <v>0</v>
      </c>
      <c r="BH797" s="145">
        <f>IF(N797="sníž. přenesená",J797,0)</f>
        <v>0</v>
      </c>
      <c r="BI797" s="145">
        <f>IF(N797="nulová",J797,0)</f>
        <v>0</v>
      </c>
      <c r="BJ797" s="16" t="s">
        <v>14</v>
      </c>
      <c r="BK797" s="145">
        <f>ROUND(I797*H797,2)</f>
        <v>0</v>
      </c>
      <c r="BL797" s="16" t="s">
        <v>147</v>
      </c>
      <c r="BM797" s="144" t="s">
        <v>691</v>
      </c>
    </row>
    <row r="798" spans="2:65" s="1" customFormat="1" ht="27">
      <c r="B798" s="31"/>
      <c r="D798" s="146" t="s">
        <v>148</v>
      </c>
      <c r="F798" s="147" t="s">
        <v>692</v>
      </c>
      <c r="I798" s="148"/>
      <c r="L798" s="31"/>
      <c r="M798" s="149"/>
      <c r="T798" s="55"/>
      <c r="AT798" s="16" t="s">
        <v>148</v>
      </c>
      <c r="AU798" s="16" t="s">
        <v>82</v>
      </c>
    </row>
    <row r="799" spans="2:65" s="11" customFormat="1" ht="22.75" customHeight="1">
      <c r="B799" s="120"/>
      <c r="D799" s="121" t="s">
        <v>72</v>
      </c>
      <c r="E799" s="130" t="s">
        <v>217</v>
      </c>
      <c r="F799" s="130" t="s">
        <v>218</v>
      </c>
      <c r="I799" s="123"/>
      <c r="J799" s="131">
        <f>BK799</f>
        <v>0</v>
      </c>
      <c r="L799" s="120"/>
      <c r="M799" s="125"/>
      <c r="P799" s="126">
        <f>SUM(P800:P846)</f>
        <v>0</v>
      </c>
      <c r="R799" s="126">
        <f>SUM(R800:R846)</f>
        <v>0</v>
      </c>
      <c r="T799" s="127">
        <f>SUM(T800:T846)</f>
        <v>0</v>
      </c>
      <c r="AR799" s="121" t="s">
        <v>14</v>
      </c>
      <c r="AT799" s="128" t="s">
        <v>72</v>
      </c>
      <c r="AU799" s="128" t="s">
        <v>14</v>
      </c>
      <c r="AY799" s="121" t="s">
        <v>140</v>
      </c>
      <c r="BK799" s="129">
        <f>SUM(BK800:BK846)</f>
        <v>0</v>
      </c>
    </row>
    <row r="800" spans="2:65" s="1" customFormat="1" ht="24.15" customHeight="1">
      <c r="B800" s="31"/>
      <c r="C800" s="132" t="s">
        <v>693</v>
      </c>
      <c r="D800" s="132" t="s">
        <v>143</v>
      </c>
      <c r="E800" s="133" t="s">
        <v>220</v>
      </c>
      <c r="F800" s="134" t="s">
        <v>221</v>
      </c>
      <c r="G800" s="135" t="s">
        <v>146</v>
      </c>
      <c r="H800" s="136">
        <v>89.59</v>
      </c>
      <c r="I800" s="137"/>
      <c r="J800" s="138">
        <f>ROUND(I800*H800,2)</f>
        <v>0</v>
      </c>
      <c r="K800" s="139"/>
      <c r="L800" s="31"/>
      <c r="M800" s="140" t="s">
        <v>1</v>
      </c>
      <c r="N800" s="141" t="s">
        <v>38</v>
      </c>
      <c r="P800" s="142">
        <f>O800*H800</f>
        <v>0</v>
      </c>
      <c r="Q800" s="142">
        <v>0</v>
      </c>
      <c r="R800" s="142">
        <f>Q800*H800</f>
        <v>0</v>
      </c>
      <c r="S800" s="142">
        <v>0</v>
      </c>
      <c r="T800" s="143">
        <f>S800*H800</f>
        <v>0</v>
      </c>
      <c r="AR800" s="144" t="s">
        <v>147</v>
      </c>
      <c r="AT800" s="144" t="s">
        <v>143</v>
      </c>
      <c r="AU800" s="144" t="s">
        <v>82</v>
      </c>
      <c r="AY800" s="16" t="s">
        <v>140</v>
      </c>
      <c r="BE800" s="145">
        <f>IF(N800="základní",J800,0)</f>
        <v>0</v>
      </c>
      <c r="BF800" s="145">
        <f>IF(N800="snížená",J800,0)</f>
        <v>0</v>
      </c>
      <c r="BG800" s="145">
        <f>IF(N800="zákl. přenesená",J800,0)</f>
        <v>0</v>
      </c>
      <c r="BH800" s="145">
        <f>IF(N800="sníž. přenesená",J800,0)</f>
        <v>0</v>
      </c>
      <c r="BI800" s="145">
        <f>IF(N800="nulová",J800,0)</f>
        <v>0</v>
      </c>
      <c r="BJ800" s="16" t="s">
        <v>14</v>
      </c>
      <c r="BK800" s="145">
        <f>ROUND(I800*H800,2)</f>
        <v>0</v>
      </c>
      <c r="BL800" s="16" t="s">
        <v>147</v>
      </c>
      <c r="BM800" s="144" t="s">
        <v>694</v>
      </c>
    </row>
    <row r="801" spans="2:65" s="1" customFormat="1" ht="18">
      <c r="B801" s="31"/>
      <c r="D801" s="146" t="s">
        <v>148</v>
      </c>
      <c r="F801" s="147" t="s">
        <v>223</v>
      </c>
      <c r="I801" s="148"/>
      <c r="L801" s="31"/>
      <c r="M801" s="149"/>
      <c r="T801" s="55"/>
      <c r="AT801" s="16" t="s">
        <v>148</v>
      </c>
      <c r="AU801" s="16" t="s">
        <v>82</v>
      </c>
    </row>
    <row r="802" spans="2:65" s="12" customFormat="1" ht="10">
      <c r="B802" s="150"/>
      <c r="D802" s="146" t="s">
        <v>150</v>
      </c>
      <c r="E802" s="151" t="s">
        <v>1</v>
      </c>
      <c r="F802" s="152" t="s">
        <v>695</v>
      </c>
      <c r="H802" s="151" t="s">
        <v>1</v>
      </c>
      <c r="I802" s="153"/>
      <c r="L802" s="150"/>
      <c r="M802" s="154"/>
      <c r="T802" s="155"/>
      <c r="AT802" s="151" t="s">
        <v>150</v>
      </c>
      <c r="AU802" s="151" t="s">
        <v>82</v>
      </c>
      <c r="AV802" s="12" t="s">
        <v>14</v>
      </c>
      <c r="AW802" s="12" t="s">
        <v>30</v>
      </c>
      <c r="AX802" s="12" t="s">
        <v>73</v>
      </c>
      <c r="AY802" s="151" t="s">
        <v>140</v>
      </c>
    </row>
    <row r="803" spans="2:65" s="13" customFormat="1" ht="10">
      <c r="B803" s="156"/>
      <c r="D803" s="146" t="s">
        <v>150</v>
      </c>
      <c r="E803" s="157" t="s">
        <v>1</v>
      </c>
      <c r="F803" s="158" t="s">
        <v>696</v>
      </c>
      <c r="H803" s="159">
        <v>89.59</v>
      </c>
      <c r="I803" s="160"/>
      <c r="L803" s="156"/>
      <c r="M803" s="161"/>
      <c r="T803" s="162"/>
      <c r="AT803" s="157" t="s">
        <v>150</v>
      </c>
      <c r="AU803" s="157" t="s">
        <v>82</v>
      </c>
      <c r="AV803" s="13" t="s">
        <v>82</v>
      </c>
      <c r="AW803" s="13" t="s">
        <v>30</v>
      </c>
      <c r="AX803" s="13" t="s">
        <v>73</v>
      </c>
      <c r="AY803" s="157" t="s">
        <v>140</v>
      </c>
    </row>
    <row r="804" spans="2:65" s="14" customFormat="1" ht="10">
      <c r="B804" s="163"/>
      <c r="D804" s="146" t="s">
        <v>150</v>
      </c>
      <c r="E804" s="164" t="s">
        <v>1</v>
      </c>
      <c r="F804" s="165" t="s">
        <v>154</v>
      </c>
      <c r="H804" s="166">
        <v>89.59</v>
      </c>
      <c r="I804" s="167"/>
      <c r="L804" s="163"/>
      <c r="M804" s="168"/>
      <c r="T804" s="169"/>
      <c r="AT804" s="164" t="s">
        <v>150</v>
      </c>
      <c r="AU804" s="164" t="s">
        <v>82</v>
      </c>
      <c r="AV804" s="14" t="s">
        <v>147</v>
      </c>
      <c r="AW804" s="14" t="s">
        <v>30</v>
      </c>
      <c r="AX804" s="14" t="s">
        <v>14</v>
      </c>
      <c r="AY804" s="164" t="s">
        <v>140</v>
      </c>
    </row>
    <row r="805" spans="2:65" s="1" customFormat="1" ht="21.75" customHeight="1">
      <c r="B805" s="31"/>
      <c r="C805" s="132" t="s">
        <v>453</v>
      </c>
      <c r="D805" s="132" t="s">
        <v>143</v>
      </c>
      <c r="E805" s="133" t="s">
        <v>224</v>
      </c>
      <c r="F805" s="134" t="s">
        <v>225</v>
      </c>
      <c r="G805" s="135" t="s">
        <v>226</v>
      </c>
      <c r="H805" s="136">
        <v>52.68</v>
      </c>
      <c r="I805" s="137"/>
      <c r="J805" s="138">
        <f>ROUND(I805*H805,2)</f>
        <v>0</v>
      </c>
      <c r="K805" s="139"/>
      <c r="L805" s="31"/>
      <c r="M805" s="140" t="s">
        <v>1</v>
      </c>
      <c r="N805" s="141" t="s">
        <v>38</v>
      </c>
      <c r="P805" s="142">
        <f>O805*H805</f>
        <v>0</v>
      </c>
      <c r="Q805" s="142">
        <v>0</v>
      </c>
      <c r="R805" s="142">
        <f>Q805*H805</f>
        <v>0</v>
      </c>
      <c r="S805" s="142">
        <v>0</v>
      </c>
      <c r="T805" s="143">
        <f>S805*H805</f>
        <v>0</v>
      </c>
      <c r="AR805" s="144" t="s">
        <v>147</v>
      </c>
      <c r="AT805" s="144" t="s">
        <v>143</v>
      </c>
      <c r="AU805" s="144" t="s">
        <v>82</v>
      </c>
      <c r="AY805" s="16" t="s">
        <v>140</v>
      </c>
      <c r="BE805" s="145">
        <f>IF(N805="základní",J805,0)</f>
        <v>0</v>
      </c>
      <c r="BF805" s="145">
        <f>IF(N805="snížená",J805,0)</f>
        <v>0</v>
      </c>
      <c r="BG805" s="145">
        <f>IF(N805="zákl. přenesená",J805,0)</f>
        <v>0</v>
      </c>
      <c r="BH805" s="145">
        <f>IF(N805="sníž. přenesená",J805,0)</f>
        <v>0</v>
      </c>
      <c r="BI805" s="145">
        <f>IF(N805="nulová",J805,0)</f>
        <v>0</v>
      </c>
      <c r="BJ805" s="16" t="s">
        <v>14</v>
      </c>
      <c r="BK805" s="145">
        <f>ROUND(I805*H805,2)</f>
        <v>0</v>
      </c>
      <c r="BL805" s="16" t="s">
        <v>147</v>
      </c>
      <c r="BM805" s="144" t="s">
        <v>697</v>
      </c>
    </row>
    <row r="806" spans="2:65" s="1" customFormat="1" ht="10">
      <c r="B806" s="31"/>
      <c r="D806" s="146" t="s">
        <v>148</v>
      </c>
      <c r="F806" s="147" t="s">
        <v>228</v>
      </c>
      <c r="I806" s="148"/>
      <c r="L806" s="31"/>
      <c r="M806" s="149"/>
      <c r="T806" s="55"/>
      <c r="AT806" s="16" t="s">
        <v>148</v>
      </c>
      <c r="AU806" s="16" t="s">
        <v>82</v>
      </c>
    </row>
    <row r="807" spans="2:65" s="12" customFormat="1" ht="10">
      <c r="B807" s="150"/>
      <c r="D807" s="146" t="s">
        <v>150</v>
      </c>
      <c r="E807" s="151" t="s">
        <v>1</v>
      </c>
      <c r="F807" s="152" t="s">
        <v>698</v>
      </c>
      <c r="H807" s="151" t="s">
        <v>1</v>
      </c>
      <c r="I807" s="153"/>
      <c r="L807" s="150"/>
      <c r="M807" s="154"/>
      <c r="T807" s="155"/>
      <c r="AT807" s="151" t="s">
        <v>150</v>
      </c>
      <c r="AU807" s="151" t="s">
        <v>82</v>
      </c>
      <c r="AV807" s="12" t="s">
        <v>14</v>
      </c>
      <c r="AW807" s="12" t="s">
        <v>30</v>
      </c>
      <c r="AX807" s="12" t="s">
        <v>73</v>
      </c>
      <c r="AY807" s="151" t="s">
        <v>140</v>
      </c>
    </row>
    <row r="808" spans="2:65" s="13" customFormat="1" ht="10">
      <c r="B808" s="156"/>
      <c r="D808" s="146" t="s">
        <v>150</v>
      </c>
      <c r="E808" s="157" t="s">
        <v>1</v>
      </c>
      <c r="F808" s="158" t="s">
        <v>699</v>
      </c>
      <c r="H808" s="159">
        <v>50.52</v>
      </c>
      <c r="I808" s="160"/>
      <c r="L808" s="156"/>
      <c r="M808" s="161"/>
      <c r="T808" s="162"/>
      <c r="AT808" s="157" t="s">
        <v>150</v>
      </c>
      <c r="AU808" s="157" t="s">
        <v>82</v>
      </c>
      <c r="AV808" s="13" t="s">
        <v>82</v>
      </c>
      <c r="AW808" s="13" t="s">
        <v>30</v>
      </c>
      <c r="AX808" s="13" t="s">
        <v>73</v>
      </c>
      <c r="AY808" s="157" t="s">
        <v>140</v>
      </c>
    </row>
    <row r="809" spans="2:65" s="13" customFormat="1" ht="10">
      <c r="B809" s="156"/>
      <c r="D809" s="146" t="s">
        <v>150</v>
      </c>
      <c r="E809" s="157" t="s">
        <v>1</v>
      </c>
      <c r="F809" s="158" t="s">
        <v>700</v>
      </c>
      <c r="H809" s="159">
        <v>2.16</v>
      </c>
      <c r="I809" s="160"/>
      <c r="L809" s="156"/>
      <c r="M809" s="161"/>
      <c r="T809" s="162"/>
      <c r="AT809" s="157" t="s">
        <v>150</v>
      </c>
      <c r="AU809" s="157" t="s">
        <v>82</v>
      </c>
      <c r="AV809" s="13" t="s">
        <v>82</v>
      </c>
      <c r="AW809" s="13" t="s">
        <v>30</v>
      </c>
      <c r="AX809" s="13" t="s">
        <v>73</v>
      </c>
      <c r="AY809" s="157" t="s">
        <v>140</v>
      </c>
    </row>
    <row r="810" spans="2:65" s="14" customFormat="1" ht="10">
      <c r="B810" s="163"/>
      <c r="D810" s="146" t="s">
        <v>150</v>
      </c>
      <c r="E810" s="164" t="s">
        <v>1</v>
      </c>
      <c r="F810" s="165" t="s">
        <v>154</v>
      </c>
      <c r="H810" s="166">
        <v>52.68</v>
      </c>
      <c r="I810" s="167"/>
      <c r="L810" s="163"/>
      <c r="M810" s="168"/>
      <c r="T810" s="169"/>
      <c r="AT810" s="164" t="s">
        <v>150</v>
      </c>
      <c r="AU810" s="164" t="s">
        <v>82</v>
      </c>
      <c r="AV810" s="14" t="s">
        <v>147</v>
      </c>
      <c r="AW810" s="14" t="s">
        <v>30</v>
      </c>
      <c r="AX810" s="14" t="s">
        <v>14</v>
      </c>
      <c r="AY810" s="164" t="s">
        <v>140</v>
      </c>
    </row>
    <row r="811" spans="2:65" s="1" customFormat="1" ht="24.15" customHeight="1">
      <c r="B811" s="31"/>
      <c r="C811" s="132" t="s">
        <v>701</v>
      </c>
      <c r="D811" s="132" t="s">
        <v>143</v>
      </c>
      <c r="E811" s="133" t="s">
        <v>231</v>
      </c>
      <c r="F811" s="134" t="s">
        <v>232</v>
      </c>
      <c r="G811" s="135" t="s">
        <v>146</v>
      </c>
      <c r="H811" s="136">
        <v>89.59</v>
      </c>
      <c r="I811" s="137"/>
      <c r="J811" s="138">
        <f>ROUND(I811*H811,2)</f>
        <v>0</v>
      </c>
      <c r="K811" s="139"/>
      <c r="L811" s="31"/>
      <c r="M811" s="140" t="s">
        <v>1</v>
      </c>
      <c r="N811" s="141" t="s">
        <v>38</v>
      </c>
      <c r="P811" s="142">
        <f>O811*H811</f>
        <v>0</v>
      </c>
      <c r="Q811" s="142">
        <v>0</v>
      </c>
      <c r="R811" s="142">
        <f>Q811*H811</f>
        <v>0</v>
      </c>
      <c r="S811" s="142">
        <v>0</v>
      </c>
      <c r="T811" s="143">
        <f>S811*H811</f>
        <v>0</v>
      </c>
      <c r="AR811" s="144" t="s">
        <v>147</v>
      </c>
      <c r="AT811" s="144" t="s">
        <v>143</v>
      </c>
      <c r="AU811" s="144" t="s">
        <v>82</v>
      </c>
      <c r="AY811" s="16" t="s">
        <v>140</v>
      </c>
      <c r="BE811" s="145">
        <f>IF(N811="základní",J811,0)</f>
        <v>0</v>
      </c>
      <c r="BF811" s="145">
        <f>IF(N811="snížená",J811,0)</f>
        <v>0</v>
      </c>
      <c r="BG811" s="145">
        <f>IF(N811="zákl. přenesená",J811,0)</f>
        <v>0</v>
      </c>
      <c r="BH811" s="145">
        <f>IF(N811="sníž. přenesená",J811,0)</f>
        <v>0</v>
      </c>
      <c r="BI811" s="145">
        <f>IF(N811="nulová",J811,0)</f>
        <v>0</v>
      </c>
      <c r="BJ811" s="16" t="s">
        <v>14</v>
      </c>
      <c r="BK811" s="145">
        <f>ROUND(I811*H811,2)</f>
        <v>0</v>
      </c>
      <c r="BL811" s="16" t="s">
        <v>147</v>
      </c>
      <c r="BM811" s="144" t="s">
        <v>702</v>
      </c>
    </row>
    <row r="812" spans="2:65" s="1" customFormat="1" ht="18">
      <c r="B812" s="31"/>
      <c r="D812" s="146" t="s">
        <v>148</v>
      </c>
      <c r="F812" s="147" t="s">
        <v>234</v>
      </c>
      <c r="I812" s="148"/>
      <c r="L812" s="31"/>
      <c r="M812" s="149"/>
      <c r="T812" s="55"/>
      <c r="AT812" s="16" t="s">
        <v>148</v>
      </c>
      <c r="AU812" s="16" t="s">
        <v>82</v>
      </c>
    </row>
    <row r="813" spans="2:65" s="12" customFormat="1" ht="10">
      <c r="B813" s="150"/>
      <c r="D813" s="146" t="s">
        <v>150</v>
      </c>
      <c r="E813" s="151" t="s">
        <v>1</v>
      </c>
      <c r="F813" s="152" t="s">
        <v>695</v>
      </c>
      <c r="H813" s="151" t="s">
        <v>1</v>
      </c>
      <c r="I813" s="153"/>
      <c r="L813" s="150"/>
      <c r="M813" s="154"/>
      <c r="T813" s="155"/>
      <c r="AT813" s="151" t="s">
        <v>150</v>
      </c>
      <c r="AU813" s="151" t="s">
        <v>82</v>
      </c>
      <c r="AV813" s="12" t="s">
        <v>14</v>
      </c>
      <c r="AW813" s="12" t="s">
        <v>30</v>
      </c>
      <c r="AX813" s="12" t="s">
        <v>73</v>
      </c>
      <c r="AY813" s="151" t="s">
        <v>140</v>
      </c>
    </row>
    <row r="814" spans="2:65" s="13" customFormat="1" ht="10">
      <c r="B814" s="156"/>
      <c r="D814" s="146" t="s">
        <v>150</v>
      </c>
      <c r="E814" s="157" t="s">
        <v>1</v>
      </c>
      <c r="F814" s="158" t="s">
        <v>696</v>
      </c>
      <c r="H814" s="159">
        <v>89.59</v>
      </c>
      <c r="I814" s="160"/>
      <c r="L814" s="156"/>
      <c r="M814" s="161"/>
      <c r="T814" s="162"/>
      <c r="AT814" s="157" t="s">
        <v>150</v>
      </c>
      <c r="AU814" s="157" t="s">
        <v>82</v>
      </c>
      <c r="AV814" s="13" t="s">
        <v>82</v>
      </c>
      <c r="AW814" s="13" t="s">
        <v>30</v>
      </c>
      <c r="AX814" s="13" t="s">
        <v>73</v>
      </c>
      <c r="AY814" s="157" t="s">
        <v>140</v>
      </c>
    </row>
    <row r="815" spans="2:65" s="14" customFormat="1" ht="10">
      <c r="B815" s="163"/>
      <c r="D815" s="146" t="s">
        <v>150</v>
      </c>
      <c r="E815" s="164" t="s">
        <v>1</v>
      </c>
      <c r="F815" s="165" t="s">
        <v>154</v>
      </c>
      <c r="H815" s="166">
        <v>89.59</v>
      </c>
      <c r="I815" s="167"/>
      <c r="L815" s="163"/>
      <c r="M815" s="168"/>
      <c r="T815" s="169"/>
      <c r="AT815" s="164" t="s">
        <v>150</v>
      </c>
      <c r="AU815" s="164" t="s">
        <v>82</v>
      </c>
      <c r="AV815" s="14" t="s">
        <v>147</v>
      </c>
      <c r="AW815" s="14" t="s">
        <v>30</v>
      </c>
      <c r="AX815" s="14" t="s">
        <v>14</v>
      </c>
      <c r="AY815" s="164" t="s">
        <v>140</v>
      </c>
    </row>
    <row r="816" spans="2:65" s="1" customFormat="1" ht="16.5" customHeight="1">
      <c r="B816" s="31"/>
      <c r="C816" s="132" t="s">
        <v>454</v>
      </c>
      <c r="D816" s="132" t="s">
        <v>143</v>
      </c>
      <c r="E816" s="133" t="s">
        <v>235</v>
      </c>
      <c r="F816" s="134" t="s">
        <v>236</v>
      </c>
      <c r="G816" s="135" t="s">
        <v>146</v>
      </c>
      <c r="H816" s="136">
        <v>89.59</v>
      </c>
      <c r="I816" s="137"/>
      <c r="J816" s="138">
        <f>ROUND(I816*H816,2)</f>
        <v>0</v>
      </c>
      <c r="K816" s="139"/>
      <c r="L816" s="31"/>
      <c r="M816" s="140" t="s">
        <v>1</v>
      </c>
      <c r="N816" s="141" t="s">
        <v>38</v>
      </c>
      <c r="P816" s="142">
        <f>O816*H816</f>
        <v>0</v>
      </c>
      <c r="Q816" s="142">
        <v>0</v>
      </c>
      <c r="R816" s="142">
        <f>Q816*H816</f>
        <v>0</v>
      </c>
      <c r="S816" s="142">
        <v>0</v>
      </c>
      <c r="T816" s="143">
        <f>S816*H816</f>
        <v>0</v>
      </c>
      <c r="AR816" s="144" t="s">
        <v>147</v>
      </c>
      <c r="AT816" s="144" t="s">
        <v>143</v>
      </c>
      <c r="AU816" s="144" t="s">
        <v>82</v>
      </c>
      <c r="AY816" s="16" t="s">
        <v>140</v>
      </c>
      <c r="BE816" s="145">
        <f>IF(N816="základní",J816,0)</f>
        <v>0</v>
      </c>
      <c r="BF816" s="145">
        <f>IF(N816="snížená",J816,0)</f>
        <v>0</v>
      </c>
      <c r="BG816" s="145">
        <f>IF(N816="zákl. přenesená",J816,0)</f>
        <v>0</v>
      </c>
      <c r="BH816" s="145">
        <f>IF(N816="sníž. přenesená",J816,0)</f>
        <v>0</v>
      </c>
      <c r="BI816" s="145">
        <f>IF(N816="nulová",J816,0)</f>
        <v>0</v>
      </c>
      <c r="BJ816" s="16" t="s">
        <v>14</v>
      </c>
      <c r="BK816" s="145">
        <f>ROUND(I816*H816,2)</f>
        <v>0</v>
      </c>
      <c r="BL816" s="16" t="s">
        <v>147</v>
      </c>
      <c r="BM816" s="144" t="s">
        <v>703</v>
      </c>
    </row>
    <row r="817" spans="2:65" s="1" customFormat="1" ht="10">
      <c r="B817" s="31"/>
      <c r="D817" s="146" t="s">
        <v>148</v>
      </c>
      <c r="F817" s="147" t="s">
        <v>238</v>
      </c>
      <c r="I817" s="148"/>
      <c r="L817" s="31"/>
      <c r="M817" s="149"/>
      <c r="T817" s="55"/>
      <c r="AT817" s="16" t="s">
        <v>148</v>
      </c>
      <c r="AU817" s="16" t="s">
        <v>82</v>
      </c>
    </row>
    <row r="818" spans="2:65" s="12" customFormat="1" ht="10">
      <c r="B818" s="150"/>
      <c r="D818" s="146" t="s">
        <v>150</v>
      </c>
      <c r="E818" s="151" t="s">
        <v>1</v>
      </c>
      <c r="F818" s="152" t="s">
        <v>695</v>
      </c>
      <c r="H818" s="151" t="s">
        <v>1</v>
      </c>
      <c r="I818" s="153"/>
      <c r="L818" s="150"/>
      <c r="M818" s="154"/>
      <c r="T818" s="155"/>
      <c r="AT818" s="151" t="s">
        <v>150</v>
      </c>
      <c r="AU818" s="151" t="s">
        <v>82</v>
      </c>
      <c r="AV818" s="12" t="s">
        <v>14</v>
      </c>
      <c r="AW818" s="12" t="s">
        <v>30</v>
      </c>
      <c r="AX818" s="12" t="s">
        <v>73</v>
      </c>
      <c r="AY818" s="151" t="s">
        <v>140</v>
      </c>
    </row>
    <row r="819" spans="2:65" s="13" customFormat="1" ht="10">
      <c r="B819" s="156"/>
      <c r="D819" s="146" t="s">
        <v>150</v>
      </c>
      <c r="E819" s="157" t="s">
        <v>1</v>
      </c>
      <c r="F819" s="158" t="s">
        <v>696</v>
      </c>
      <c r="H819" s="159">
        <v>89.59</v>
      </c>
      <c r="I819" s="160"/>
      <c r="L819" s="156"/>
      <c r="M819" s="161"/>
      <c r="T819" s="162"/>
      <c r="AT819" s="157" t="s">
        <v>150</v>
      </c>
      <c r="AU819" s="157" t="s">
        <v>82</v>
      </c>
      <c r="AV819" s="13" t="s">
        <v>82</v>
      </c>
      <c r="AW819" s="13" t="s">
        <v>30</v>
      </c>
      <c r="AX819" s="13" t="s">
        <v>73</v>
      </c>
      <c r="AY819" s="157" t="s">
        <v>140</v>
      </c>
    </row>
    <row r="820" spans="2:65" s="14" customFormat="1" ht="10">
      <c r="B820" s="163"/>
      <c r="D820" s="146" t="s">
        <v>150</v>
      </c>
      <c r="E820" s="164" t="s">
        <v>1</v>
      </c>
      <c r="F820" s="165" t="s">
        <v>154</v>
      </c>
      <c r="H820" s="166">
        <v>89.59</v>
      </c>
      <c r="I820" s="167"/>
      <c r="L820" s="163"/>
      <c r="M820" s="168"/>
      <c r="T820" s="169"/>
      <c r="AT820" s="164" t="s">
        <v>150</v>
      </c>
      <c r="AU820" s="164" t="s">
        <v>82</v>
      </c>
      <c r="AV820" s="14" t="s">
        <v>147</v>
      </c>
      <c r="AW820" s="14" t="s">
        <v>30</v>
      </c>
      <c r="AX820" s="14" t="s">
        <v>14</v>
      </c>
      <c r="AY820" s="164" t="s">
        <v>140</v>
      </c>
    </row>
    <row r="821" spans="2:65" s="1" customFormat="1" ht="24.15" customHeight="1">
      <c r="B821" s="31"/>
      <c r="C821" s="132" t="s">
        <v>704</v>
      </c>
      <c r="D821" s="132" t="s">
        <v>143</v>
      </c>
      <c r="E821" s="133" t="s">
        <v>240</v>
      </c>
      <c r="F821" s="134" t="s">
        <v>241</v>
      </c>
      <c r="G821" s="135" t="s">
        <v>146</v>
      </c>
      <c r="H821" s="136">
        <v>89.59</v>
      </c>
      <c r="I821" s="137"/>
      <c r="J821" s="138">
        <f>ROUND(I821*H821,2)</f>
        <v>0</v>
      </c>
      <c r="K821" s="139"/>
      <c r="L821" s="31"/>
      <c r="M821" s="140" t="s">
        <v>1</v>
      </c>
      <c r="N821" s="141" t="s">
        <v>38</v>
      </c>
      <c r="P821" s="142">
        <f>O821*H821</f>
        <v>0</v>
      </c>
      <c r="Q821" s="142">
        <v>0</v>
      </c>
      <c r="R821" s="142">
        <f>Q821*H821</f>
        <v>0</v>
      </c>
      <c r="S821" s="142">
        <v>0</v>
      </c>
      <c r="T821" s="143">
        <f>S821*H821</f>
        <v>0</v>
      </c>
      <c r="AR821" s="144" t="s">
        <v>147</v>
      </c>
      <c r="AT821" s="144" t="s">
        <v>143</v>
      </c>
      <c r="AU821" s="144" t="s">
        <v>82</v>
      </c>
      <c r="AY821" s="16" t="s">
        <v>140</v>
      </c>
      <c r="BE821" s="145">
        <f>IF(N821="základní",J821,0)</f>
        <v>0</v>
      </c>
      <c r="BF821" s="145">
        <f>IF(N821="snížená",J821,0)</f>
        <v>0</v>
      </c>
      <c r="BG821" s="145">
        <f>IF(N821="zákl. přenesená",J821,0)</f>
        <v>0</v>
      </c>
      <c r="BH821" s="145">
        <f>IF(N821="sníž. přenesená",J821,0)</f>
        <v>0</v>
      </c>
      <c r="BI821" s="145">
        <f>IF(N821="nulová",J821,0)</f>
        <v>0</v>
      </c>
      <c r="BJ821" s="16" t="s">
        <v>14</v>
      </c>
      <c r="BK821" s="145">
        <f>ROUND(I821*H821,2)</f>
        <v>0</v>
      </c>
      <c r="BL821" s="16" t="s">
        <v>147</v>
      </c>
      <c r="BM821" s="144" t="s">
        <v>705</v>
      </c>
    </row>
    <row r="822" spans="2:65" s="1" customFormat="1" ht="18">
      <c r="B822" s="31"/>
      <c r="D822" s="146" t="s">
        <v>148</v>
      </c>
      <c r="F822" s="147" t="s">
        <v>243</v>
      </c>
      <c r="I822" s="148"/>
      <c r="L822" s="31"/>
      <c r="M822" s="149"/>
      <c r="T822" s="55"/>
      <c r="AT822" s="16" t="s">
        <v>148</v>
      </c>
      <c r="AU822" s="16" t="s">
        <v>82</v>
      </c>
    </row>
    <row r="823" spans="2:65" s="1" customFormat="1" ht="24.15" customHeight="1">
      <c r="B823" s="31"/>
      <c r="C823" s="132" t="s">
        <v>456</v>
      </c>
      <c r="D823" s="132" t="s">
        <v>143</v>
      </c>
      <c r="E823" s="133" t="s">
        <v>244</v>
      </c>
      <c r="F823" s="134" t="s">
        <v>245</v>
      </c>
      <c r="G823" s="135" t="s">
        <v>146</v>
      </c>
      <c r="H823" s="136">
        <v>89.59</v>
      </c>
      <c r="I823" s="137"/>
      <c r="J823" s="138">
        <f>ROUND(I823*H823,2)</f>
        <v>0</v>
      </c>
      <c r="K823" s="139"/>
      <c r="L823" s="31"/>
      <c r="M823" s="140" t="s">
        <v>1</v>
      </c>
      <c r="N823" s="141" t="s">
        <v>38</v>
      </c>
      <c r="P823" s="142">
        <f>O823*H823</f>
        <v>0</v>
      </c>
      <c r="Q823" s="142">
        <v>0</v>
      </c>
      <c r="R823" s="142">
        <f>Q823*H823</f>
        <v>0</v>
      </c>
      <c r="S823" s="142">
        <v>0</v>
      </c>
      <c r="T823" s="143">
        <f>S823*H823</f>
        <v>0</v>
      </c>
      <c r="AR823" s="144" t="s">
        <v>147</v>
      </c>
      <c r="AT823" s="144" t="s">
        <v>143</v>
      </c>
      <c r="AU823" s="144" t="s">
        <v>82</v>
      </c>
      <c r="AY823" s="16" t="s">
        <v>140</v>
      </c>
      <c r="BE823" s="145">
        <f>IF(N823="základní",J823,0)</f>
        <v>0</v>
      </c>
      <c r="BF823" s="145">
        <f>IF(N823="snížená",J823,0)</f>
        <v>0</v>
      </c>
      <c r="BG823" s="145">
        <f>IF(N823="zákl. přenesená",J823,0)</f>
        <v>0</v>
      </c>
      <c r="BH823" s="145">
        <f>IF(N823="sníž. přenesená",J823,0)</f>
        <v>0</v>
      </c>
      <c r="BI823" s="145">
        <f>IF(N823="nulová",J823,0)</f>
        <v>0</v>
      </c>
      <c r="BJ823" s="16" t="s">
        <v>14</v>
      </c>
      <c r="BK823" s="145">
        <f>ROUND(I823*H823,2)</f>
        <v>0</v>
      </c>
      <c r="BL823" s="16" t="s">
        <v>147</v>
      </c>
      <c r="BM823" s="144" t="s">
        <v>706</v>
      </c>
    </row>
    <row r="824" spans="2:65" s="1" customFormat="1" ht="18">
      <c r="B824" s="31"/>
      <c r="D824" s="146" t="s">
        <v>148</v>
      </c>
      <c r="F824" s="147" t="s">
        <v>247</v>
      </c>
      <c r="I824" s="148"/>
      <c r="L824" s="31"/>
      <c r="M824" s="149"/>
      <c r="T824" s="55"/>
      <c r="AT824" s="16" t="s">
        <v>148</v>
      </c>
      <c r="AU824" s="16" t="s">
        <v>82</v>
      </c>
    </row>
    <row r="825" spans="2:65" s="1" customFormat="1" ht="16.5" customHeight="1">
      <c r="B825" s="31"/>
      <c r="C825" s="132" t="s">
        <v>707</v>
      </c>
      <c r="D825" s="132" t="s">
        <v>143</v>
      </c>
      <c r="E825" s="133" t="s">
        <v>708</v>
      </c>
      <c r="F825" s="134" t="s">
        <v>709</v>
      </c>
      <c r="G825" s="135" t="s">
        <v>146</v>
      </c>
      <c r="H825" s="136">
        <v>89.59</v>
      </c>
      <c r="I825" s="137"/>
      <c r="J825" s="138">
        <f>ROUND(I825*H825,2)</f>
        <v>0</v>
      </c>
      <c r="K825" s="139"/>
      <c r="L825" s="31"/>
      <c r="M825" s="140" t="s">
        <v>1</v>
      </c>
      <c r="N825" s="141" t="s">
        <v>38</v>
      </c>
      <c r="P825" s="142">
        <f>O825*H825</f>
        <v>0</v>
      </c>
      <c r="Q825" s="142">
        <v>0</v>
      </c>
      <c r="R825" s="142">
        <f>Q825*H825</f>
        <v>0</v>
      </c>
      <c r="S825" s="142">
        <v>0</v>
      </c>
      <c r="T825" s="143">
        <f>S825*H825</f>
        <v>0</v>
      </c>
      <c r="AR825" s="144" t="s">
        <v>147</v>
      </c>
      <c r="AT825" s="144" t="s">
        <v>143</v>
      </c>
      <c r="AU825" s="144" t="s">
        <v>82</v>
      </c>
      <c r="AY825" s="16" t="s">
        <v>140</v>
      </c>
      <c r="BE825" s="145">
        <f>IF(N825="základní",J825,0)</f>
        <v>0</v>
      </c>
      <c r="BF825" s="145">
        <f>IF(N825="snížená",J825,0)</f>
        <v>0</v>
      </c>
      <c r="BG825" s="145">
        <f>IF(N825="zákl. přenesená",J825,0)</f>
        <v>0</v>
      </c>
      <c r="BH825" s="145">
        <f>IF(N825="sníž. přenesená",J825,0)</f>
        <v>0</v>
      </c>
      <c r="BI825" s="145">
        <f>IF(N825="nulová",J825,0)</f>
        <v>0</v>
      </c>
      <c r="BJ825" s="16" t="s">
        <v>14</v>
      </c>
      <c r="BK825" s="145">
        <f>ROUND(I825*H825,2)</f>
        <v>0</v>
      </c>
      <c r="BL825" s="16" t="s">
        <v>147</v>
      </c>
      <c r="BM825" s="144" t="s">
        <v>710</v>
      </c>
    </row>
    <row r="826" spans="2:65" s="1" customFormat="1" ht="10">
      <c r="B826" s="31"/>
      <c r="D826" s="146" t="s">
        <v>148</v>
      </c>
      <c r="F826" s="147" t="s">
        <v>711</v>
      </c>
      <c r="I826" s="148"/>
      <c r="L826" s="31"/>
      <c r="M826" s="149"/>
      <c r="T826" s="55"/>
      <c r="AT826" s="16" t="s">
        <v>148</v>
      </c>
      <c r="AU826" s="16" t="s">
        <v>82</v>
      </c>
    </row>
    <row r="827" spans="2:65" s="1" customFormat="1" ht="24.15" customHeight="1">
      <c r="B827" s="31"/>
      <c r="C827" s="170" t="s">
        <v>457</v>
      </c>
      <c r="D827" s="170" t="s">
        <v>258</v>
      </c>
      <c r="E827" s="171" t="s">
        <v>712</v>
      </c>
      <c r="F827" s="172" t="s">
        <v>713</v>
      </c>
      <c r="G827" s="173" t="s">
        <v>146</v>
      </c>
      <c r="H827" s="174">
        <v>98.549000000000007</v>
      </c>
      <c r="I827" s="175"/>
      <c r="J827" s="176">
        <f>ROUND(I827*H827,2)</f>
        <v>0</v>
      </c>
      <c r="K827" s="177"/>
      <c r="L827" s="178"/>
      <c r="M827" s="179" t="s">
        <v>1</v>
      </c>
      <c r="N827" s="180" t="s">
        <v>38</v>
      </c>
      <c r="P827" s="142">
        <f>O827*H827</f>
        <v>0</v>
      </c>
      <c r="Q827" s="142">
        <v>0</v>
      </c>
      <c r="R827" s="142">
        <f>Q827*H827</f>
        <v>0</v>
      </c>
      <c r="S827" s="142">
        <v>0</v>
      </c>
      <c r="T827" s="143">
        <f>S827*H827</f>
        <v>0</v>
      </c>
      <c r="AR827" s="144" t="s">
        <v>171</v>
      </c>
      <c r="AT827" s="144" t="s">
        <v>258</v>
      </c>
      <c r="AU827" s="144" t="s">
        <v>82</v>
      </c>
      <c r="AY827" s="16" t="s">
        <v>140</v>
      </c>
      <c r="BE827" s="145">
        <f>IF(N827="základní",J827,0)</f>
        <v>0</v>
      </c>
      <c r="BF827" s="145">
        <f>IF(N827="snížená",J827,0)</f>
        <v>0</v>
      </c>
      <c r="BG827" s="145">
        <f>IF(N827="zákl. přenesená",J827,0)</f>
        <v>0</v>
      </c>
      <c r="BH827" s="145">
        <f>IF(N827="sníž. přenesená",J827,0)</f>
        <v>0</v>
      </c>
      <c r="BI827" s="145">
        <f>IF(N827="nulová",J827,0)</f>
        <v>0</v>
      </c>
      <c r="BJ827" s="16" t="s">
        <v>14</v>
      </c>
      <c r="BK827" s="145">
        <f>ROUND(I827*H827,2)</f>
        <v>0</v>
      </c>
      <c r="BL827" s="16" t="s">
        <v>147</v>
      </c>
      <c r="BM827" s="144" t="s">
        <v>714</v>
      </c>
    </row>
    <row r="828" spans="2:65" s="1" customFormat="1" ht="10">
      <c r="B828" s="31"/>
      <c r="D828" s="146" t="s">
        <v>148</v>
      </c>
      <c r="F828" s="147" t="s">
        <v>715</v>
      </c>
      <c r="I828" s="148"/>
      <c r="L828" s="31"/>
      <c r="M828" s="149"/>
      <c r="T828" s="55"/>
      <c r="AT828" s="16" t="s">
        <v>148</v>
      </c>
      <c r="AU828" s="16" t="s">
        <v>82</v>
      </c>
    </row>
    <row r="829" spans="2:65" s="13" customFormat="1" ht="10">
      <c r="B829" s="156"/>
      <c r="D829" s="146" t="s">
        <v>150</v>
      </c>
      <c r="E829" s="157" t="s">
        <v>1</v>
      </c>
      <c r="F829" s="158" t="s">
        <v>716</v>
      </c>
      <c r="H829" s="159">
        <v>98.549000000000007</v>
      </c>
      <c r="I829" s="160"/>
      <c r="L829" s="156"/>
      <c r="M829" s="161"/>
      <c r="T829" s="162"/>
      <c r="AT829" s="157" t="s">
        <v>150</v>
      </c>
      <c r="AU829" s="157" t="s">
        <v>82</v>
      </c>
      <c r="AV829" s="13" t="s">
        <v>82</v>
      </c>
      <c r="AW829" s="13" t="s">
        <v>30</v>
      </c>
      <c r="AX829" s="13" t="s">
        <v>73</v>
      </c>
      <c r="AY829" s="157" t="s">
        <v>140</v>
      </c>
    </row>
    <row r="830" spans="2:65" s="14" customFormat="1" ht="10">
      <c r="B830" s="163"/>
      <c r="D830" s="146" t="s">
        <v>150</v>
      </c>
      <c r="E830" s="164" t="s">
        <v>1</v>
      </c>
      <c r="F830" s="165" t="s">
        <v>154</v>
      </c>
      <c r="H830" s="166">
        <v>98.549000000000007</v>
      </c>
      <c r="I830" s="167"/>
      <c r="L830" s="163"/>
      <c r="M830" s="168"/>
      <c r="T830" s="169"/>
      <c r="AT830" s="164" t="s">
        <v>150</v>
      </c>
      <c r="AU830" s="164" t="s">
        <v>82</v>
      </c>
      <c r="AV830" s="14" t="s">
        <v>147</v>
      </c>
      <c r="AW830" s="14" t="s">
        <v>30</v>
      </c>
      <c r="AX830" s="14" t="s">
        <v>14</v>
      </c>
      <c r="AY830" s="164" t="s">
        <v>140</v>
      </c>
    </row>
    <row r="831" spans="2:65" s="1" customFormat="1" ht="16.5" customHeight="1">
      <c r="B831" s="31"/>
      <c r="C831" s="132" t="s">
        <v>717</v>
      </c>
      <c r="D831" s="132" t="s">
        <v>143</v>
      </c>
      <c r="E831" s="133" t="s">
        <v>263</v>
      </c>
      <c r="F831" s="134" t="s">
        <v>264</v>
      </c>
      <c r="G831" s="135" t="s">
        <v>226</v>
      </c>
      <c r="H831" s="136">
        <v>52.68</v>
      </c>
      <c r="I831" s="137"/>
      <c r="J831" s="138">
        <f>ROUND(I831*H831,2)</f>
        <v>0</v>
      </c>
      <c r="K831" s="139"/>
      <c r="L831" s="31"/>
      <c r="M831" s="140" t="s">
        <v>1</v>
      </c>
      <c r="N831" s="141" t="s">
        <v>38</v>
      </c>
      <c r="P831" s="142">
        <f>O831*H831</f>
        <v>0</v>
      </c>
      <c r="Q831" s="142">
        <v>0</v>
      </c>
      <c r="R831" s="142">
        <f>Q831*H831</f>
        <v>0</v>
      </c>
      <c r="S831" s="142">
        <v>0</v>
      </c>
      <c r="T831" s="143">
        <f>S831*H831</f>
        <v>0</v>
      </c>
      <c r="AR831" s="144" t="s">
        <v>147</v>
      </c>
      <c r="AT831" s="144" t="s">
        <v>143</v>
      </c>
      <c r="AU831" s="144" t="s">
        <v>82</v>
      </c>
      <c r="AY831" s="16" t="s">
        <v>140</v>
      </c>
      <c r="BE831" s="145">
        <f>IF(N831="základní",J831,0)</f>
        <v>0</v>
      </c>
      <c r="BF831" s="145">
        <f>IF(N831="snížená",J831,0)</f>
        <v>0</v>
      </c>
      <c r="BG831" s="145">
        <f>IF(N831="zákl. přenesená",J831,0)</f>
        <v>0</v>
      </c>
      <c r="BH831" s="145">
        <f>IF(N831="sníž. přenesená",J831,0)</f>
        <v>0</v>
      </c>
      <c r="BI831" s="145">
        <f>IF(N831="nulová",J831,0)</f>
        <v>0</v>
      </c>
      <c r="BJ831" s="16" t="s">
        <v>14</v>
      </c>
      <c r="BK831" s="145">
        <f>ROUND(I831*H831,2)</f>
        <v>0</v>
      </c>
      <c r="BL831" s="16" t="s">
        <v>147</v>
      </c>
      <c r="BM831" s="144" t="s">
        <v>718</v>
      </c>
    </row>
    <row r="832" spans="2:65" s="1" customFormat="1" ht="10">
      <c r="B832" s="31"/>
      <c r="D832" s="146" t="s">
        <v>148</v>
      </c>
      <c r="F832" s="147" t="s">
        <v>266</v>
      </c>
      <c r="I832" s="148"/>
      <c r="L832" s="31"/>
      <c r="M832" s="149"/>
      <c r="T832" s="55"/>
      <c r="AT832" s="16" t="s">
        <v>148</v>
      </c>
      <c r="AU832" s="16" t="s">
        <v>82</v>
      </c>
    </row>
    <row r="833" spans="2:65" s="12" customFormat="1" ht="10">
      <c r="B833" s="150"/>
      <c r="D833" s="146" t="s">
        <v>150</v>
      </c>
      <c r="E833" s="151" t="s">
        <v>1</v>
      </c>
      <c r="F833" s="152" t="s">
        <v>698</v>
      </c>
      <c r="H833" s="151" t="s">
        <v>1</v>
      </c>
      <c r="I833" s="153"/>
      <c r="L833" s="150"/>
      <c r="M833" s="154"/>
      <c r="T833" s="155"/>
      <c r="AT833" s="151" t="s">
        <v>150</v>
      </c>
      <c r="AU833" s="151" t="s">
        <v>82</v>
      </c>
      <c r="AV833" s="12" t="s">
        <v>14</v>
      </c>
      <c r="AW833" s="12" t="s">
        <v>30</v>
      </c>
      <c r="AX833" s="12" t="s">
        <v>73</v>
      </c>
      <c r="AY833" s="151" t="s">
        <v>140</v>
      </c>
    </row>
    <row r="834" spans="2:65" s="13" customFormat="1" ht="10">
      <c r="B834" s="156"/>
      <c r="D834" s="146" t="s">
        <v>150</v>
      </c>
      <c r="E834" s="157" t="s">
        <v>1</v>
      </c>
      <c r="F834" s="158" t="s">
        <v>699</v>
      </c>
      <c r="H834" s="159">
        <v>50.52</v>
      </c>
      <c r="I834" s="160"/>
      <c r="L834" s="156"/>
      <c r="M834" s="161"/>
      <c r="T834" s="162"/>
      <c r="AT834" s="157" t="s">
        <v>150</v>
      </c>
      <c r="AU834" s="157" t="s">
        <v>82</v>
      </c>
      <c r="AV834" s="13" t="s">
        <v>82</v>
      </c>
      <c r="AW834" s="13" t="s">
        <v>30</v>
      </c>
      <c r="AX834" s="13" t="s">
        <v>73</v>
      </c>
      <c r="AY834" s="157" t="s">
        <v>140</v>
      </c>
    </row>
    <row r="835" spans="2:65" s="13" customFormat="1" ht="10">
      <c r="B835" s="156"/>
      <c r="D835" s="146" t="s">
        <v>150</v>
      </c>
      <c r="E835" s="157" t="s">
        <v>1</v>
      </c>
      <c r="F835" s="158" t="s">
        <v>700</v>
      </c>
      <c r="H835" s="159">
        <v>2.16</v>
      </c>
      <c r="I835" s="160"/>
      <c r="L835" s="156"/>
      <c r="M835" s="161"/>
      <c r="T835" s="162"/>
      <c r="AT835" s="157" t="s">
        <v>150</v>
      </c>
      <c r="AU835" s="157" t="s">
        <v>82</v>
      </c>
      <c r="AV835" s="13" t="s">
        <v>82</v>
      </c>
      <c r="AW835" s="13" t="s">
        <v>30</v>
      </c>
      <c r="AX835" s="13" t="s">
        <v>73</v>
      </c>
      <c r="AY835" s="157" t="s">
        <v>140</v>
      </c>
    </row>
    <row r="836" spans="2:65" s="14" customFormat="1" ht="10">
      <c r="B836" s="163"/>
      <c r="D836" s="146" t="s">
        <v>150</v>
      </c>
      <c r="E836" s="164" t="s">
        <v>1</v>
      </c>
      <c r="F836" s="165" t="s">
        <v>154</v>
      </c>
      <c r="H836" s="166">
        <v>52.68</v>
      </c>
      <c r="I836" s="167"/>
      <c r="L836" s="163"/>
      <c r="M836" s="168"/>
      <c r="T836" s="169"/>
      <c r="AT836" s="164" t="s">
        <v>150</v>
      </c>
      <c r="AU836" s="164" t="s">
        <v>82</v>
      </c>
      <c r="AV836" s="14" t="s">
        <v>147</v>
      </c>
      <c r="AW836" s="14" t="s">
        <v>30</v>
      </c>
      <c r="AX836" s="14" t="s">
        <v>14</v>
      </c>
      <c r="AY836" s="164" t="s">
        <v>140</v>
      </c>
    </row>
    <row r="837" spans="2:65" s="1" customFormat="1" ht="16.5" customHeight="1">
      <c r="B837" s="31"/>
      <c r="C837" s="170" t="s">
        <v>459</v>
      </c>
      <c r="D837" s="170" t="s">
        <v>258</v>
      </c>
      <c r="E837" s="171" t="s">
        <v>268</v>
      </c>
      <c r="F837" s="172" t="s">
        <v>269</v>
      </c>
      <c r="G837" s="173" t="s">
        <v>226</v>
      </c>
      <c r="H837" s="174">
        <v>55.314</v>
      </c>
      <c r="I837" s="175"/>
      <c r="J837" s="176">
        <f>ROUND(I837*H837,2)</f>
        <v>0</v>
      </c>
      <c r="K837" s="177"/>
      <c r="L837" s="178"/>
      <c r="M837" s="179" t="s">
        <v>1</v>
      </c>
      <c r="N837" s="180" t="s">
        <v>38</v>
      </c>
      <c r="P837" s="142">
        <f>O837*H837</f>
        <v>0</v>
      </c>
      <c r="Q837" s="142">
        <v>0</v>
      </c>
      <c r="R837" s="142">
        <f>Q837*H837</f>
        <v>0</v>
      </c>
      <c r="S837" s="142">
        <v>0</v>
      </c>
      <c r="T837" s="143">
        <f>S837*H837</f>
        <v>0</v>
      </c>
      <c r="AR837" s="144" t="s">
        <v>171</v>
      </c>
      <c r="AT837" s="144" t="s">
        <v>258</v>
      </c>
      <c r="AU837" s="144" t="s">
        <v>82</v>
      </c>
      <c r="AY837" s="16" t="s">
        <v>140</v>
      </c>
      <c r="BE837" s="145">
        <f>IF(N837="základní",J837,0)</f>
        <v>0</v>
      </c>
      <c r="BF837" s="145">
        <f>IF(N837="snížená",J837,0)</f>
        <v>0</v>
      </c>
      <c r="BG837" s="145">
        <f>IF(N837="zákl. přenesená",J837,0)</f>
        <v>0</v>
      </c>
      <c r="BH837" s="145">
        <f>IF(N837="sníž. přenesená",J837,0)</f>
        <v>0</v>
      </c>
      <c r="BI837" s="145">
        <f>IF(N837="nulová",J837,0)</f>
        <v>0</v>
      </c>
      <c r="BJ837" s="16" t="s">
        <v>14</v>
      </c>
      <c r="BK837" s="145">
        <f>ROUND(I837*H837,2)</f>
        <v>0</v>
      </c>
      <c r="BL837" s="16" t="s">
        <v>147</v>
      </c>
      <c r="BM837" s="144" t="s">
        <v>719</v>
      </c>
    </row>
    <row r="838" spans="2:65" s="1" customFormat="1" ht="10">
      <c r="B838" s="31"/>
      <c r="D838" s="146" t="s">
        <v>148</v>
      </c>
      <c r="F838" s="147" t="s">
        <v>271</v>
      </c>
      <c r="I838" s="148"/>
      <c r="L838" s="31"/>
      <c r="M838" s="149"/>
      <c r="T838" s="55"/>
      <c r="AT838" s="16" t="s">
        <v>148</v>
      </c>
      <c r="AU838" s="16" t="s">
        <v>82</v>
      </c>
    </row>
    <row r="839" spans="2:65" s="13" customFormat="1" ht="10">
      <c r="B839" s="156"/>
      <c r="D839" s="146" t="s">
        <v>150</v>
      </c>
      <c r="E839" s="157" t="s">
        <v>1</v>
      </c>
      <c r="F839" s="158" t="s">
        <v>720</v>
      </c>
      <c r="H839" s="159">
        <v>55.314</v>
      </c>
      <c r="I839" s="160"/>
      <c r="L839" s="156"/>
      <c r="M839" s="161"/>
      <c r="T839" s="162"/>
      <c r="AT839" s="157" t="s">
        <v>150</v>
      </c>
      <c r="AU839" s="157" t="s">
        <v>82</v>
      </c>
      <c r="AV839" s="13" t="s">
        <v>82</v>
      </c>
      <c r="AW839" s="13" t="s">
        <v>30</v>
      </c>
      <c r="AX839" s="13" t="s">
        <v>73</v>
      </c>
      <c r="AY839" s="157" t="s">
        <v>140</v>
      </c>
    </row>
    <row r="840" spans="2:65" s="14" customFormat="1" ht="10">
      <c r="B840" s="163"/>
      <c r="D840" s="146" t="s">
        <v>150</v>
      </c>
      <c r="E840" s="164" t="s">
        <v>1</v>
      </c>
      <c r="F840" s="165" t="s">
        <v>154</v>
      </c>
      <c r="H840" s="166">
        <v>55.314</v>
      </c>
      <c r="I840" s="167"/>
      <c r="L840" s="163"/>
      <c r="M840" s="168"/>
      <c r="T840" s="169"/>
      <c r="AT840" s="164" t="s">
        <v>150</v>
      </c>
      <c r="AU840" s="164" t="s">
        <v>82</v>
      </c>
      <c r="AV840" s="14" t="s">
        <v>147</v>
      </c>
      <c r="AW840" s="14" t="s">
        <v>30</v>
      </c>
      <c r="AX840" s="14" t="s">
        <v>14</v>
      </c>
      <c r="AY840" s="164" t="s">
        <v>140</v>
      </c>
    </row>
    <row r="841" spans="2:65" s="1" customFormat="1" ht="16.5" customHeight="1">
      <c r="B841" s="31"/>
      <c r="C841" s="132" t="s">
        <v>721</v>
      </c>
      <c r="D841" s="132" t="s">
        <v>143</v>
      </c>
      <c r="E841" s="133" t="s">
        <v>273</v>
      </c>
      <c r="F841" s="134" t="s">
        <v>274</v>
      </c>
      <c r="G841" s="135" t="s">
        <v>226</v>
      </c>
      <c r="H841" s="136">
        <v>3</v>
      </c>
      <c r="I841" s="137"/>
      <c r="J841" s="138">
        <f>ROUND(I841*H841,2)</f>
        <v>0</v>
      </c>
      <c r="K841" s="139"/>
      <c r="L841" s="31"/>
      <c r="M841" s="140" t="s">
        <v>1</v>
      </c>
      <c r="N841" s="141" t="s">
        <v>38</v>
      </c>
      <c r="P841" s="142">
        <f>O841*H841</f>
        <v>0</v>
      </c>
      <c r="Q841" s="142">
        <v>0</v>
      </c>
      <c r="R841" s="142">
        <f>Q841*H841</f>
        <v>0</v>
      </c>
      <c r="S841" s="142">
        <v>0</v>
      </c>
      <c r="T841" s="143">
        <f>S841*H841</f>
        <v>0</v>
      </c>
      <c r="AR841" s="144" t="s">
        <v>147</v>
      </c>
      <c r="AT841" s="144" t="s">
        <v>143</v>
      </c>
      <c r="AU841" s="144" t="s">
        <v>82</v>
      </c>
      <c r="AY841" s="16" t="s">
        <v>140</v>
      </c>
      <c r="BE841" s="145">
        <f>IF(N841="základní",J841,0)</f>
        <v>0</v>
      </c>
      <c r="BF841" s="145">
        <f>IF(N841="snížená",J841,0)</f>
        <v>0</v>
      </c>
      <c r="BG841" s="145">
        <f>IF(N841="zákl. přenesená",J841,0)</f>
        <v>0</v>
      </c>
      <c r="BH841" s="145">
        <f>IF(N841="sníž. přenesená",J841,0)</f>
        <v>0</v>
      </c>
      <c r="BI841" s="145">
        <f>IF(N841="nulová",J841,0)</f>
        <v>0</v>
      </c>
      <c r="BJ841" s="16" t="s">
        <v>14</v>
      </c>
      <c r="BK841" s="145">
        <f>ROUND(I841*H841,2)</f>
        <v>0</v>
      </c>
      <c r="BL841" s="16" t="s">
        <v>147</v>
      </c>
      <c r="BM841" s="144" t="s">
        <v>722</v>
      </c>
    </row>
    <row r="842" spans="2:65" s="1" customFormat="1" ht="10">
      <c r="B842" s="31"/>
      <c r="D842" s="146" t="s">
        <v>148</v>
      </c>
      <c r="F842" s="147" t="s">
        <v>276</v>
      </c>
      <c r="I842" s="148"/>
      <c r="L842" s="31"/>
      <c r="M842" s="149"/>
      <c r="T842" s="55"/>
      <c r="AT842" s="16" t="s">
        <v>148</v>
      </c>
      <c r="AU842" s="16" t="s">
        <v>82</v>
      </c>
    </row>
    <row r="843" spans="2:65" s="1" customFormat="1" ht="24.15" customHeight="1">
      <c r="B843" s="31"/>
      <c r="C843" s="170" t="s">
        <v>460</v>
      </c>
      <c r="D843" s="170" t="s">
        <v>258</v>
      </c>
      <c r="E843" s="171" t="s">
        <v>278</v>
      </c>
      <c r="F843" s="172" t="s">
        <v>279</v>
      </c>
      <c r="G843" s="173" t="s">
        <v>226</v>
      </c>
      <c r="H843" s="174">
        <v>3</v>
      </c>
      <c r="I843" s="175"/>
      <c r="J843" s="176">
        <f>ROUND(I843*H843,2)</f>
        <v>0</v>
      </c>
      <c r="K843" s="177"/>
      <c r="L843" s="178"/>
      <c r="M843" s="179" t="s">
        <v>1</v>
      </c>
      <c r="N843" s="180" t="s">
        <v>38</v>
      </c>
      <c r="P843" s="142">
        <f>O843*H843</f>
        <v>0</v>
      </c>
      <c r="Q843" s="142">
        <v>0</v>
      </c>
      <c r="R843" s="142">
        <f>Q843*H843</f>
        <v>0</v>
      </c>
      <c r="S843" s="142">
        <v>0</v>
      </c>
      <c r="T843" s="143">
        <f>S843*H843</f>
        <v>0</v>
      </c>
      <c r="AR843" s="144" t="s">
        <v>171</v>
      </c>
      <c r="AT843" s="144" t="s">
        <v>258</v>
      </c>
      <c r="AU843" s="144" t="s">
        <v>82</v>
      </c>
      <c r="AY843" s="16" t="s">
        <v>140</v>
      </c>
      <c r="BE843" s="145">
        <f>IF(N843="základní",J843,0)</f>
        <v>0</v>
      </c>
      <c r="BF843" s="145">
        <f>IF(N843="snížená",J843,0)</f>
        <v>0</v>
      </c>
      <c r="BG843" s="145">
        <f>IF(N843="zákl. přenesená",J843,0)</f>
        <v>0</v>
      </c>
      <c r="BH843" s="145">
        <f>IF(N843="sníž. přenesená",J843,0)</f>
        <v>0</v>
      </c>
      <c r="BI843" s="145">
        <f>IF(N843="nulová",J843,0)</f>
        <v>0</v>
      </c>
      <c r="BJ843" s="16" t="s">
        <v>14</v>
      </c>
      <c r="BK843" s="145">
        <f>ROUND(I843*H843,2)</f>
        <v>0</v>
      </c>
      <c r="BL843" s="16" t="s">
        <v>147</v>
      </c>
      <c r="BM843" s="144" t="s">
        <v>723</v>
      </c>
    </row>
    <row r="844" spans="2:65" s="1" customFormat="1" ht="10">
      <c r="B844" s="31"/>
      <c r="D844" s="146" t="s">
        <v>148</v>
      </c>
      <c r="F844" s="147" t="s">
        <v>279</v>
      </c>
      <c r="I844" s="148"/>
      <c r="L844" s="31"/>
      <c r="M844" s="149"/>
      <c r="T844" s="55"/>
      <c r="AT844" s="16" t="s">
        <v>148</v>
      </c>
      <c r="AU844" s="16" t="s">
        <v>82</v>
      </c>
    </row>
    <row r="845" spans="2:65" s="1" customFormat="1" ht="24.15" customHeight="1">
      <c r="B845" s="31"/>
      <c r="C845" s="132" t="s">
        <v>724</v>
      </c>
      <c r="D845" s="132" t="s">
        <v>143</v>
      </c>
      <c r="E845" s="133" t="s">
        <v>281</v>
      </c>
      <c r="F845" s="134" t="s">
        <v>282</v>
      </c>
      <c r="G845" s="135" t="s">
        <v>184</v>
      </c>
      <c r="H845" s="136">
        <v>1.125</v>
      </c>
      <c r="I845" s="137"/>
      <c r="J845" s="138">
        <f>ROUND(I845*H845,2)</f>
        <v>0</v>
      </c>
      <c r="K845" s="139"/>
      <c r="L845" s="31"/>
      <c r="M845" s="140" t="s">
        <v>1</v>
      </c>
      <c r="N845" s="141" t="s">
        <v>38</v>
      </c>
      <c r="P845" s="142">
        <f>O845*H845</f>
        <v>0</v>
      </c>
      <c r="Q845" s="142">
        <v>0</v>
      </c>
      <c r="R845" s="142">
        <f>Q845*H845</f>
        <v>0</v>
      </c>
      <c r="S845" s="142">
        <v>0</v>
      </c>
      <c r="T845" s="143">
        <f>S845*H845</f>
        <v>0</v>
      </c>
      <c r="AR845" s="144" t="s">
        <v>147</v>
      </c>
      <c r="AT845" s="144" t="s">
        <v>143</v>
      </c>
      <c r="AU845" s="144" t="s">
        <v>82</v>
      </c>
      <c r="AY845" s="16" t="s">
        <v>140</v>
      </c>
      <c r="BE845" s="145">
        <f>IF(N845="základní",J845,0)</f>
        <v>0</v>
      </c>
      <c r="BF845" s="145">
        <f>IF(N845="snížená",J845,0)</f>
        <v>0</v>
      </c>
      <c r="BG845" s="145">
        <f>IF(N845="zákl. přenesená",J845,0)</f>
        <v>0</v>
      </c>
      <c r="BH845" s="145">
        <f>IF(N845="sníž. přenesená",J845,0)</f>
        <v>0</v>
      </c>
      <c r="BI845" s="145">
        <f>IF(N845="nulová",J845,0)</f>
        <v>0</v>
      </c>
      <c r="BJ845" s="16" t="s">
        <v>14</v>
      </c>
      <c r="BK845" s="145">
        <f>ROUND(I845*H845,2)</f>
        <v>0</v>
      </c>
      <c r="BL845" s="16" t="s">
        <v>147</v>
      </c>
      <c r="BM845" s="144" t="s">
        <v>725</v>
      </c>
    </row>
    <row r="846" spans="2:65" s="1" customFormat="1" ht="27">
      <c r="B846" s="31"/>
      <c r="D846" s="146" t="s">
        <v>148</v>
      </c>
      <c r="F846" s="147" t="s">
        <v>284</v>
      </c>
      <c r="I846" s="148"/>
      <c r="L846" s="31"/>
      <c r="M846" s="149"/>
      <c r="T846" s="55"/>
      <c r="AT846" s="16" t="s">
        <v>148</v>
      </c>
      <c r="AU846" s="16" t="s">
        <v>82</v>
      </c>
    </row>
    <row r="847" spans="2:65" s="11" customFormat="1" ht="22.75" customHeight="1">
      <c r="B847" s="120"/>
      <c r="D847" s="121" t="s">
        <v>72</v>
      </c>
      <c r="E847" s="130" t="s">
        <v>285</v>
      </c>
      <c r="F847" s="130" t="s">
        <v>286</v>
      </c>
      <c r="I847" s="123"/>
      <c r="J847" s="131">
        <f>BK847</f>
        <v>0</v>
      </c>
      <c r="L847" s="120"/>
      <c r="M847" s="125"/>
      <c r="P847" s="126">
        <f>SUM(P848:P946)</f>
        <v>0</v>
      </c>
      <c r="R847" s="126">
        <f>SUM(R848:R946)</f>
        <v>0</v>
      </c>
      <c r="T847" s="127">
        <f>SUM(T848:T946)</f>
        <v>0</v>
      </c>
      <c r="AR847" s="121" t="s">
        <v>14</v>
      </c>
      <c r="AT847" s="128" t="s">
        <v>72</v>
      </c>
      <c r="AU847" s="128" t="s">
        <v>14</v>
      </c>
      <c r="AY847" s="121" t="s">
        <v>140</v>
      </c>
      <c r="BK847" s="129">
        <f>SUM(BK848:BK946)</f>
        <v>0</v>
      </c>
    </row>
    <row r="848" spans="2:65" s="1" customFormat="1" ht="16.5" customHeight="1">
      <c r="B848" s="31"/>
      <c r="C848" s="132" t="s">
        <v>462</v>
      </c>
      <c r="D848" s="132" t="s">
        <v>143</v>
      </c>
      <c r="E848" s="133" t="s">
        <v>288</v>
      </c>
      <c r="F848" s="134" t="s">
        <v>289</v>
      </c>
      <c r="G848" s="135" t="s">
        <v>146</v>
      </c>
      <c r="H848" s="136">
        <v>95.09</v>
      </c>
      <c r="I848" s="137"/>
      <c r="J848" s="138">
        <f>ROUND(I848*H848,2)</f>
        <v>0</v>
      </c>
      <c r="K848" s="139"/>
      <c r="L848" s="31"/>
      <c r="M848" s="140" t="s">
        <v>1</v>
      </c>
      <c r="N848" s="141" t="s">
        <v>38</v>
      </c>
      <c r="P848" s="142">
        <f>O848*H848</f>
        <v>0</v>
      </c>
      <c r="Q848" s="142">
        <v>0</v>
      </c>
      <c r="R848" s="142">
        <f>Q848*H848</f>
        <v>0</v>
      </c>
      <c r="S848" s="142">
        <v>0</v>
      </c>
      <c r="T848" s="143">
        <f>S848*H848</f>
        <v>0</v>
      </c>
      <c r="AR848" s="144" t="s">
        <v>147</v>
      </c>
      <c r="AT848" s="144" t="s">
        <v>143</v>
      </c>
      <c r="AU848" s="144" t="s">
        <v>82</v>
      </c>
      <c r="AY848" s="16" t="s">
        <v>140</v>
      </c>
      <c r="BE848" s="145">
        <f>IF(N848="základní",J848,0)</f>
        <v>0</v>
      </c>
      <c r="BF848" s="145">
        <f>IF(N848="snížená",J848,0)</f>
        <v>0</v>
      </c>
      <c r="BG848" s="145">
        <f>IF(N848="zákl. přenesená",J848,0)</f>
        <v>0</v>
      </c>
      <c r="BH848" s="145">
        <f>IF(N848="sníž. přenesená",J848,0)</f>
        <v>0</v>
      </c>
      <c r="BI848" s="145">
        <f>IF(N848="nulová",J848,0)</f>
        <v>0</v>
      </c>
      <c r="BJ848" s="16" t="s">
        <v>14</v>
      </c>
      <c r="BK848" s="145">
        <f>ROUND(I848*H848,2)</f>
        <v>0</v>
      </c>
      <c r="BL848" s="16" t="s">
        <v>147</v>
      </c>
      <c r="BM848" s="144" t="s">
        <v>726</v>
      </c>
    </row>
    <row r="849" spans="2:65" s="1" customFormat="1" ht="10">
      <c r="B849" s="31"/>
      <c r="D849" s="146" t="s">
        <v>148</v>
      </c>
      <c r="F849" s="147" t="s">
        <v>289</v>
      </c>
      <c r="I849" s="148"/>
      <c r="L849" s="31"/>
      <c r="M849" s="149"/>
      <c r="T849" s="55"/>
      <c r="AT849" s="16" t="s">
        <v>148</v>
      </c>
      <c r="AU849" s="16" t="s">
        <v>82</v>
      </c>
    </row>
    <row r="850" spans="2:65" s="12" customFormat="1" ht="10">
      <c r="B850" s="150"/>
      <c r="D850" s="146" t="s">
        <v>150</v>
      </c>
      <c r="E850" s="151" t="s">
        <v>1</v>
      </c>
      <c r="F850" s="152" t="s">
        <v>542</v>
      </c>
      <c r="H850" s="151" t="s">
        <v>1</v>
      </c>
      <c r="I850" s="153"/>
      <c r="L850" s="150"/>
      <c r="M850" s="154"/>
      <c r="T850" s="155"/>
      <c r="AT850" s="151" t="s">
        <v>150</v>
      </c>
      <c r="AU850" s="151" t="s">
        <v>82</v>
      </c>
      <c r="AV850" s="12" t="s">
        <v>14</v>
      </c>
      <c r="AW850" s="12" t="s">
        <v>30</v>
      </c>
      <c r="AX850" s="12" t="s">
        <v>73</v>
      </c>
      <c r="AY850" s="151" t="s">
        <v>140</v>
      </c>
    </row>
    <row r="851" spans="2:65" s="13" customFormat="1" ht="10">
      <c r="B851" s="156"/>
      <c r="D851" s="146" t="s">
        <v>150</v>
      </c>
      <c r="E851" s="157" t="s">
        <v>1</v>
      </c>
      <c r="F851" s="158" t="s">
        <v>575</v>
      </c>
      <c r="H851" s="159">
        <v>5.5</v>
      </c>
      <c r="I851" s="160"/>
      <c r="L851" s="156"/>
      <c r="M851" s="161"/>
      <c r="T851" s="162"/>
      <c r="AT851" s="157" t="s">
        <v>150</v>
      </c>
      <c r="AU851" s="157" t="s">
        <v>82</v>
      </c>
      <c r="AV851" s="13" t="s">
        <v>82</v>
      </c>
      <c r="AW851" s="13" t="s">
        <v>30</v>
      </c>
      <c r="AX851" s="13" t="s">
        <v>73</v>
      </c>
      <c r="AY851" s="157" t="s">
        <v>140</v>
      </c>
    </row>
    <row r="852" spans="2:65" s="12" customFormat="1" ht="10">
      <c r="B852" s="150"/>
      <c r="D852" s="146" t="s">
        <v>150</v>
      </c>
      <c r="E852" s="151" t="s">
        <v>1</v>
      </c>
      <c r="F852" s="152" t="s">
        <v>576</v>
      </c>
      <c r="H852" s="151" t="s">
        <v>1</v>
      </c>
      <c r="I852" s="153"/>
      <c r="L852" s="150"/>
      <c r="M852" s="154"/>
      <c r="T852" s="155"/>
      <c r="AT852" s="151" t="s">
        <v>150</v>
      </c>
      <c r="AU852" s="151" t="s">
        <v>82</v>
      </c>
      <c r="AV852" s="12" t="s">
        <v>14</v>
      </c>
      <c r="AW852" s="12" t="s">
        <v>30</v>
      </c>
      <c r="AX852" s="12" t="s">
        <v>73</v>
      </c>
      <c r="AY852" s="151" t="s">
        <v>140</v>
      </c>
    </row>
    <row r="853" spans="2:65" s="13" customFormat="1" ht="10">
      <c r="B853" s="156"/>
      <c r="D853" s="146" t="s">
        <v>150</v>
      </c>
      <c r="E853" s="157" t="s">
        <v>1</v>
      </c>
      <c r="F853" s="158" t="s">
        <v>577</v>
      </c>
      <c r="H853" s="159">
        <v>73.13</v>
      </c>
      <c r="I853" s="160"/>
      <c r="L853" s="156"/>
      <c r="M853" s="161"/>
      <c r="T853" s="162"/>
      <c r="AT853" s="157" t="s">
        <v>150</v>
      </c>
      <c r="AU853" s="157" t="s">
        <v>82</v>
      </c>
      <c r="AV853" s="13" t="s">
        <v>82</v>
      </c>
      <c r="AW853" s="13" t="s">
        <v>30</v>
      </c>
      <c r="AX853" s="13" t="s">
        <v>73</v>
      </c>
      <c r="AY853" s="157" t="s">
        <v>140</v>
      </c>
    </row>
    <row r="854" spans="2:65" s="12" customFormat="1" ht="10">
      <c r="B854" s="150"/>
      <c r="D854" s="146" t="s">
        <v>150</v>
      </c>
      <c r="E854" s="151" t="s">
        <v>1</v>
      </c>
      <c r="F854" s="152" t="s">
        <v>578</v>
      </c>
      <c r="H854" s="151" t="s">
        <v>1</v>
      </c>
      <c r="I854" s="153"/>
      <c r="L854" s="150"/>
      <c r="M854" s="154"/>
      <c r="T854" s="155"/>
      <c r="AT854" s="151" t="s">
        <v>150</v>
      </c>
      <c r="AU854" s="151" t="s">
        <v>82</v>
      </c>
      <c r="AV854" s="12" t="s">
        <v>14</v>
      </c>
      <c r="AW854" s="12" t="s">
        <v>30</v>
      </c>
      <c r="AX854" s="12" t="s">
        <v>73</v>
      </c>
      <c r="AY854" s="151" t="s">
        <v>140</v>
      </c>
    </row>
    <row r="855" spans="2:65" s="13" customFormat="1" ht="10">
      <c r="B855" s="156"/>
      <c r="D855" s="146" t="s">
        <v>150</v>
      </c>
      <c r="E855" s="157" t="s">
        <v>1</v>
      </c>
      <c r="F855" s="158" t="s">
        <v>579</v>
      </c>
      <c r="H855" s="159">
        <v>16.46</v>
      </c>
      <c r="I855" s="160"/>
      <c r="L855" s="156"/>
      <c r="M855" s="161"/>
      <c r="T855" s="162"/>
      <c r="AT855" s="157" t="s">
        <v>150</v>
      </c>
      <c r="AU855" s="157" t="s">
        <v>82</v>
      </c>
      <c r="AV855" s="13" t="s">
        <v>82</v>
      </c>
      <c r="AW855" s="13" t="s">
        <v>30</v>
      </c>
      <c r="AX855" s="13" t="s">
        <v>73</v>
      </c>
      <c r="AY855" s="157" t="s">
        <v>140</v>
      </c>
    </row>
    <row r="856" spans="2:65" s="14" customFormat="1" ht="10">
      <c r="B856" s="163"/>
      <c r="D856" s="146" t="s">
        <v>150</v>
      </c>
      <c r="E856" s="164" t="s">
        <v>1</v>
      </c>
      <c r="F856" s="165" t="s">
        <v>154</v>
      </c>
      <c r="H856" s="166">
        <v>95.09</v>
      </c>
      <c r="I856" s="167"/>
      <c r="L856" s="163"/>
      <c r="M856" s="168"/>
      <c r="T856" s="169"/>
      <c r="AT856" s="164" t="s">
        <v>150</v>
      </c>
      <c r="AU856" s="164" t="s">
        <v>82</v>
      </c>
      <c r="AV856" s="14" t="s">
        <v>147</v>
      </c>
      <c r="AW856" s="14" t="s">
        <v>30</v>
      </c>
      <c r="AX856" s="14" t="s">
        <v>14</v>
      </c>
      <c r="AY856" s="164" t="s">
        <v>140</v>
      </c>
    </row>
    <row r="857" spans="2:65" s="1" customFormat="1" ht="24.15" customHeight="1">
      <c r="B857" s="31"/>
      <c r="C857" s="170" t="s">
        <v>727</v>
      </c>
      <c r="D857" s="170" t="s">
        <v>258</v>
      </c>
      <c r="E857" s="171" t="s">
        <v>291</v>
      </c>
      <c r="F857" s="172" t="s">
        <v>292</v>
      </c>
      <c r="G857" s="173" t="s">
        <v>146</v>
      </c>
      <c r="H857" s="174">
        <v>104.599</v>
      </c>
      <c r="I857" s="175"/>
      <c r="J857" s="176">
        <f>ROUND(I857*H857,2)</f>
        <v>0</v>
      </c>
      <c r="K857" s="177"/>
      <c r="L857" s="178"/>
      <c r="M857" s="179" t="s">
        <v>1</v>
      </c>
      <c r="N857" s="180" t="s">
        <v>38</v>
      </c>
      <c r="P857" s="142">
        <f>O857*H857</f>
        <v>0</v>
      </c>
      <c r="Q857" s="142">
        <v>0</v>
      </c>
      <c r="R857" s="142">
        <f>Q857*H857</f>
        <v>0</v>
      </c>
      <c r="S857" s="142">
        <v>0</v>
      </c>
      <c r="T857" s="143">
        <f>S857*H857</f>
        <v>0</v>
      </c>
      <c r="AR857" s="144" t="s">
        <v>171</v>
      </c>
      <c r="AT857" s="144" t="s">
        <v>258</v>
      </c>
      <c r="AU857" s="144" t="s">
        <v>82</v>
      </c>
      <c r="AY857" s="16" t="s">
        <v>140</v>
      </c>
      <c r="BE857" s="145">
        <f>IF(N857="základní",J857,0)</f>
        <v>0</v>
      </c>
      <c r="BF857" s="145">
        <f>IF(N857="snížená",J857,0)</f>
        <v>0</v>
      </c>
      <c r="BG857" s="145">
        <f>IF(N857="zákl. přenesená",J857,0)</f>
        <v>0</v>
      </c>
      <c r="BH857" s="145">
        <f>IF(N857="sníž. přenesená",J857,0)</f>
        <v>0</v>
      </c>
      <c r="BI857" s="145">
        <f>IF(N857="nulová",J857,0)</f>
        <v>0</v>
      </c>
      <c r="BJ857" s="16" t="s">
        <v>14</v>
      </c>
      <c r="BK857" s="145">
        <f>ROUND(I857*H857,2)</f>
        <v>0</v>
      </c>
      <c r="BL857" s="16" t="s">
        <v>147</v>
      </c>
      <c r="BM857" s="144" t="s">
        <v>728</v>
      </c>
    </row>
    <row r="858" spans="2:65" s="1" customFormat="1" ht="18">
      <c r="B858" s="31"/>
      <c r="D858" s="146" t="s">
        <v>148</v>
      </c>
      <c r="F858" s="147" t="s">
        <v>292</v>
      </c>
      <c r="I858" s="148"/>
      <c r="L858" s="31"/>
      <c r="M858" s="149"/>
      <c r="T858" s="55"/>
      <c r="AT858" s="16" t="s">
        <v>148</v>
      </c>
      <c r="AU858" s="16" t="s">
        <v>82</v>
      </c>
    </row>
    <row r="859" spans="2:65" s="13" customFormat="1" ht="10">
      <c r="B859" s="156"/>
      <c r="D859" s="146" t="s">
        <v>150</v>
      </c>
      <c r="E859" s="157" t="s">
        <v>1</v>
      </c>
      <c r="F859" s="158" t="s">
        <v>729</v>
      </c>
      <c r="H859" s="159">
        <v>104.599</v>
      </c>
      <c r="I859" s="160"/>
      <c r="L859" s="156"/>
      <c r="M859" s="161"/>
      <c r="T859" s="162"/>
      <c r="AT859" s="157" t="s">
        <v>150</v>
      </c>
      <c r="AU859" s="157" t="s">
        <v>82</v>
      </c>
      <c r="AV859" s="13" t="s">
        <v>82</v>
      </c>
      <c r="AW859" s="13" t="s">
        <v>30</v>
      </c>
      <c r="AX859" s="13" t="s">
        <v>73</v>
      </c>
      <c r="AY859" s="157" t="s">
        <v>140</v>
      </c>
    </row>
    <row r="860" spans="2:65" s="14" customFormat="1" ht="10">
      <c r="B860" s="163"/>
      <c r="D860" s="146" t="s">
        <v>150</v>
      </c>
      <c r="E860" s="164" t="s">
        <v>1</v>
      </c>
      <c r="F860" s="165" t="s">
        <v>154</v>
      </c>
      <c r="H860" s="166">
        <v>104.599</v>
      </c>
      <c r="I860" s="167"/>
      <c r="L860" s="163"/>
      <c r="M860" s="168"/>
      <c r="T860" s="169"/>
      <c r="AT860" s="164" t="s">
        <v>150</v>
      </c>
      <c r="AU860" s="164" t="s">
        <v>82</v>
      </c>
      <c r="AV860" s="14" t="s">
        <v>147</v>
      </c>
      <c r="AW860" s="14" t="s">
        <v>30</v>
      </c>
      <c r="AX860" s="14" t="s">
        <v>14</v>
      </c>
      <c r="AY860" s="164" t="s">
        <v>140</v>
      </c>
    </row>
    <row r="861" spans="2:65" s="1" customFormat="1" ht="16.5" customHeight="1">
      <c r="B861" s="31"/>
      <c r="C861" s="132" t="s">
        <v>464</v>
      </c>
      <c r="D861" s="132" t="s">
        <v>143</v>
      </c>
      <c r="E861" s="133" t="s">
        <v>295</v>
      </c>
      <c r="F861" s="134" t="s">
        <v>296</v>
      </c>
      <c r="G861" s="135" t="s">
        <v>146</v>
      </c>
      <c r="H861" s="136">
        <v>250.71199999999999</v>
      </c>
      <c r="I861" s="137"/>
      <c r="J861" s="138">
        <f>ROUND(I861*H861,2)</f>
        <v>0</v>
      </c>
      <c r="K861" s="139"/>
      <c r="L861" s="31"/>
      <c r="M861" s="140" t="s">
        <v>1</v>
      </c>
      <c r="N861" s="141" t="s">
        <v>38</v>
      </c>
      <c r="P861" s="142">
        <f>O861*H861</f>
        <v>0</v>
      </c>
      <c r="Q861" s="142">
        <v>0</v>
      </c>
      <c r="R861" s="142">
        <f>Q861*H861</f>
        <v>0</v>
      </c>
      <c r="S861" s="142">
        <v>0</v>
      </c>
      <c r="T861" s="143">
        <f>S861*H861</f>
        <v>0</v>
      </c>
      <c r="AR861" s="144" t="s">
        <v>147</v>
      </c>
      <c r="AT861" s="144" t="s">
        <v>143</v>
      </c>
      <c r="AU861" s="144" t="s">
        <v>82</v>
      </c>
      <c r="AY861" s="16" t="s">
        <v>140</v>
      </c>
      <c r="BE861" s="145">
        <f>IF(N861="základní",J861,0)</f>
        <v>0</v>
      </c>
      <c r="BF861" s="145">
        <f>IF(N861="snížená",J861,0)</f>
        <v>0</v>
      </c>
      <c r="BG861" s="145">
        <f>IF(N861="zákl. přenesená",J861,0)</f>
        <v>0</v>
      </c>
      <c r="BH861" s="145">
        <f>IF(N861="sníž. přenesená",J861,0)</f>
        <v>0</v>
      </c>
      <c r="BI861" s="145">
        <f>IF(N861="nulová",J861,0)</f>
        <v>0</v>
      </c>
      <c r="BJ861" s="16" t="s">
        <v>14</v>
      </c>
      <c r="BK861" s="145">
        <f>ROUND(I861*H861,2)</f>
        <v>0</v>
      </c>
      <c r="BL861" s="16" t="s">
        <v>147</v>
      </c>
      <c r="BM861" s="144" t="s">
        <v>730</v>
      </c>
    </row>
    <row r="862" spans="2:65" s="1" customFormat="1" ht="10">
      <c r="B862" s="31"/>
      <c r="D862" s="146" t="s">
        <v>148</v>
      </c>
      <c r="F862" s="147" t="s">
        <v>298</v>
      </c>
      <c r="I862" s="148"/>
      <c r="L862" s="31"/>
      <c r="M862" s="149"/>
      <c r="T862" s="55"/>
      <c r="AT862" s="16" t="s">
        <v>148</v>
      </c>
      <c r="AU862" s="16" t="s">
        <v>82</v>
      </c>
    </row>
    <row r="863" spans="2:65" s="12" customFormat="1" ht="10">
      <c r="B863" s="150"/>
      <c r="D863" s="146" t="s">
        <v>150</v>
      </c>
      <c r="E863" s="151" t="s">
        <v>1</v>
      </c>
      <c r="F863" s="152" t="s">
        <v>152</v>
      </c>
      <c r="H863" s="151" t="s">
        <v>1</v>
      </c>
      <c r="I863" s="153"/>
      <c r="L863" s="150"/>
      <c r="M863" s="154"/>
      <c r="T863" s="155"/>
      <c r="AT863" s="151" t="s">
        <v>150</v>
      </c>
      <c r="AU863" s="151" t="s">
        <v>82</v>
      </c>
      <c r="AV863" s="12" t="s">
        <v>14</v>
      </c>
      <c r="AW863" s="12" t="s">
        <v>30</v>
      </c>
      <c r="AX863" s="12" t="s">
        <v>73</v>
      </c>
      <c r="AY863" s="151" t="s">
        <v>140</v>
      </c>
    </row>
    <row r="864" spans="2:65" s="12" customFormat="1" ht="10">
      <c r="B864" s="150"/>
      <c r="D864" s="146" t="s">
        <v>150</v>
      </c>
      <c r="E864" s="151" t="s">
        <v>1</v>
      </c>
      <c r="F864" s="152" t="s">
        <v>542</v>
      </c>
      <c r="H864" s="151" t="s">
        <v>1</v>
      </c>
      <c r="I864" s="153"/>
      <c r="L864" s="150"/>
      <c r="M864" s="154"/>
      <c r="T864" s="155"/>
      <c r="AT864" s="151" t="s">
        <v>150</v>
      </c>
      <c r="AU864" s="151" t="s">
        <v>82</v>
      </c>
      <c r="AV864" s="12" t="s">
        <v>14</v>
      </c>
      <c r="AW864" s="12" t="s">
        <v>30</v>
      </c>
      <c r="AX864" s="12" t="s">
        <v>73</v>
      </c>
      <c r="AY864" s="151" t="s">
        <v>140</v>
      </c>
    </row>
    <row r="865" spans="2:65" s="13" customFormat="1" ht="10">
      <c r="B865" s="156"/>
      <c r="D865" s="146" t="s">
        <v>150</v>
      </c>
      <c r="E865" s="157" t="s">
        <v>1</v>
      </c>
      <c r="F865" s="158" t="s">
        <v>575</v>
      </c>
      <c r="H865" s="159">
        <v>5.5</v>
      </c>
      <c r="I865" s="160"/>
      <c r="L865" s="156"/>
      <c r="M865" s="161"/>
      <c r="T865" s="162"/>
      <c r="AT865" s="157" t="s">
        <v>150</v>
      </c>
      <c r="AU865" s="157" t="s">
        <v>82</v>
      </c>
      <c r="AV865" s="13" t="s">
        <v>82</v>
      </c>
      <c r="AW865" s="13" t="s">
        <v>30</v>
      </c>
      <c r="AX865" s="13" t="s">
        <v>73</v>
      </c>
      <c r="AY865" s="157" t="s">
        <v>140</v>
      </c>
    </row>
    <row r="866" spans="2:65" s="12" customFormat="1" ht="10">
      <c r="B866" s="150"/>
      <c r="D866" s="146" t="s">
        <v>150</v>
      </c>
      <c r="E866" s="151" t="s">
        <v>1</v>
      </c>
      <c r="F866" s="152" t="s">
        <v>576</v>
      </c>
      <c r="H866" s="151" t="s">
        <v>1</v>
      </c>
      <c r="I866" s="153"/>
      <c r="L866" s="150"/>
      <c r="M866" s="154"/>
      <c r="T866" s="155"/>
      <c r="AT866" s="151" t="s">
        <v>150</v>
      </c>
      <c r="AU866" s="151" t="s">
        <v>82</v>
      </c>
      <c r="AV866" s="12" t="s">
        <v>14</v>
      </c>
      <c r="AW866" s="12" t="s">
        <v>30</v>
      </c>
      <c r="AX866" s="12" t="s">
        <v>73</v>
      </c>
      <c r="AY866" s="151" t="s">
        <v>140</v>
      </c>
    </row>
    <row r="867" spans="2:65" s="13" customFormat="1" ht="10">
      <c r="B867" s="156"/>
      <c r="D867" s="146" t="s">
        <v>150</v>
      </c>
      <c r="E867" s="157" t="s">
        <v>1</v>
      </c>
      <c r="F867" s="158" t="s">
        <v>577</v>
      </c>
      <c r="H867" s="159">
        <v>73.13</v>
      </c>
      <c r="I867" s="160"/>
      <c r="L867" s="156"/>
      <c r="M867" s="161"/>
      <c r="T867" s="162"/>
      <c r="AT867" s="157" t="s">
        <v>150</v>
      </c>
      <c r="AU867" s="157" t="s">
        <v>82</v>
      </c>
      <c r="AV867" s="13" t="s">
        <v>82</v>
      </c>
      <c r="AW867" s="13" t="s">
        <v>30</v>
      </c>
      <c r="AX867" s="13" t="s">
        <v>73</v>
      </c>
      <c r="AY867" s="157" t="s">
        <v>140</v>
      </c>
    </row>
    <row r="868" spans="2:65" s="12" customFormat="1" ht="10">
      <c r="B868" s="150"/>
      <c r="D868" s="146" t="s">
        <v>150</v>
      </c>
      <c r="E868" s="151" t="s">
        <v>1</v>
      </c>
      <c r="F868" s="152" t="s">
        <v>578</v>
      </c>
      <c r="H868" s="151" t="s">
        <v>1</v>
      </c>
      <c r="I868" s="153"/>
      <c r="L868" s="150"/>
      <c r="M868" s="154"/>
      <c r="T868" s="155"/>
      <c r="AT868" s="151" t="s">
        <v>150</v>
      </c>
      <c r="AU868" s="151" t="s">
        <v>82</v>
      </c>
      <c r="AV868" s="12" t="s">
        <v>14</v>
      </c>
      <c r="AW868" s="12" t="s">
        <v>30</v>
      </c>
      <c r="AX868" s="12" t="s">
        <v>73</v>
      </c>
      <c r="AY868" s="151" t="s">
        <v>140</v>
      </c>
    </row>
    <row r="869" spans="2:65" s="13" customFormat="1" ht="10">
      <c r="B869" s="156"/>
      <c r="D869" s="146" t="s">
        <v>150</v>
      </c>
      <c r="E869" s="157" t="s">
        <v>1</v>
      </c>
      <c r="F869" s="158" t="s">
        <v>579</v>
      </c>
      <c r="H869" s="159">
        <v>16.46</v>
      </c>
      <c r="I869" s="160"/>
      <c r="L869" s="156"/>
      <c r="M869" s="161"/>
      <c r="T869" s="162"/>
      <c r="AT869" s="157" t="s">
        <v>150</v>
      </c>
      <c r="AU869" s="157" t="s">
        <v>82</v>
      </c>
      <c r="AV869" s="13" t="s">
        <v>82</v>
      </c>
      <c r="AW869" s="13" t="s">
        <v>30</v>
      </c>
      <c r="AX869" s="13" t="s">
        <v>73</v>
      </c>
      <c r="AY869" s="157" t="s">
        <v>140</v>
      </c>
    </row>
    <row r="870" spans="2:65" s="12" customFormat="1" ht="10">
      <c r="B870" s="150"/>
      <c r="D870" s="146" t="s">
        <v>150</v>
      </c>
      <c r="E870" s="151" t="s">
        <v>1</v>
      </c>
      <c r="F870" s="152" t="s">
        <v>300</v>
      </c>
      <c r="H870" s="151" t="s">
        <v>1</v>
      </c>
      <c r="I870" s="153"/>
      <c r="L870" s="150"/>
      <c r="M870" s="154"/>
      <c r="T870" s="155"/>
      <c r="AT870" s="151" t="s">
        <v>150</v>
      </c>
      <c r="AU870" s="151" t="s">
        <v>82</v>
      </c>
      <c r="AV870" s="12" t="s">
        <v>14</v>
      </c>
      <c r="AW870" s="12" t="s">
        <v>30</v>
      </c>
      <c r="AX870" s="12" t="s">
        <v>73</v>
      </c>
      <c r="AY870" s="151" t="s">
        <v>140</v>
      </c>
    </row>
    <row r="871" spans="2:65" s="12" customFormat="1" ht="10">
      <c r="B871" s="150"/>
      <c r="D871" s="146" t="s">
        <v>150</v>
      </c>
      <c r="E871" s="151" t="s">
        <v>1</v>
      </c>
      <c r="F871" s="152" t="s">
        <v>542</v>
      </c>
      <c r="H871" s="151" t="s">
        <v>1</v>
      </c>
      <c r="I871" s="153"/>
      <c r="L871" s="150"/>
      <c r="M871" s="154"/>
      <c r="T871" s="155"/>
      <c r="AT871" s="151" t="s">
        <v>150</v>
      </c>
      <c r="AU871" s="151" t="s">
        <v>82</v>
      </c>
      <c r="AV871" s="12" t="s">
        <v>14</v>
      </c>
      <c r="AW871" s="12" t="s">
        <v>30</v>
      </c>
      <c r="AX871" s="12" t="s">
        <v>73</v>
      </c>
      <c r="AY871" s="151" t="s">
        <v>140</v>
      </c>
    </row>
    <row r="872" spans="2:65" s="13" customFormat="1" ht="10">
      <c r="B872" s="156"/>
      <c r="D872" s="146" t="s">
        <v>150</v>
      </c>
      <c r="E872" s="157" t="s">
        <v>1</v>
      </c>
      <c r="F872" s="158" t="s">
        <v>731</v>
      </c>
      <c r="H872" s="159">
        <v>12.544</v>
      </c>
      <c r="I872" s="160"/>
      <c r="L872" s="156"/>
      <c r="M872" s="161"/>
      <c r="T872" s="162"/>
      <c r="AT872" s="157" t="s">
        <v>150</v>
      </c>
      <c r="AU872" s="157" t="s">
        <v>82</v>
      </c>
      <c r="AV872" s="13" t="s">
        <v>82</v>
      </c>
      <c r="AW872" s="13" t="s">
        <v>30</v>
      </c>
      <c r="AX872" s="13" t="s">
        <v>73</v>
      </c>
      <c r="AY872" s="157" t="s">
        <v>140</v>
      </c>
    </row>
    <row r="873" spans="2:65" s="12" customFormat="1" ht="10">
      <c r="B873" s="150"/>
      <c r="D873" s="146" t="s">
        <v>150</v>
      </c>
      <c r="E873" s="151" t="s">
        <v>1</v>
      </c>
      <c r="F873" s="152" t="s">
        <v>576</v>
      </c>
      <c r="H873" s="151" t="s">
        <v>1</v>
      </c>
      <c r="I873" s="153"/>
      <c r="L873" s="150"/>
      <c r="M873" s="154"/>
      <c r="T873" s="155"/>
      <c r="AT873" s="151" t="s">
        <v>150</v>
      </c>
      <c r="AU873" s="151" t="s">
        <v>82</v>
      </c>
      <c r="AV873" s="12" t="s">
        <v>14</v>
      </c>
      <c r="AW873" s="12" t="s">
        <v>30</v>
      </c>
      <c r="AX873" s="12" t="s">
        <v>73</v>
      </c>
      <c r="AY873" s="151" t="s">
        <v>140</v>
      </c>
    </row>
    <row r="874" spans="2:65" s="13" customFormat="1" ht="20">
      <c r="B874" s="156"/>
      <c r="D874" s="146" t="s">
        <v>150</v>
      </c>
      <c r="E874" s="157" t="s">
        <v>1</v>
      </c>
      <c r="F874" s="158" t="s">
        <v>732</v>
      </c>
      <c r="H874" s="159">
        <v>112.03400000000001</v>
      </c>
      <c r="I874" s="160"/>
      <c r="L874" s="156"/>
      <c r="M874" s="161"/>
      <c r="T874" s="162"/>
      <c r="AT874" s="157" t="s">
        <v>150</v>
      </c>
      <c r="AU874" s="157" t="s">
        <v>82</v>
      </c>
      <c r="AV874" s="13" t="s">
        <v>82</v>
      </c>
      <c r="AW874" s="13" t="s">
        <v>30</v>
      </c>
      <c r="AX874" s="13" t="s">
        <v>73</v>
      </c>
      <c r="AY874" s="157" t="s">
        <v>140</v>
      </c>
    </row>
    <row r="875" spans="2:65" s="13" customFormat="1" ht="10">
      <c r="B875" s="156"/>
      <c r="D875" s="146" t="s">
        <v>150</v>
      </c>
      <c r="E875" s="157" t="s">
        <v>1</v>
      </c>
      <c r="F875" s="158" t="s">
        <v>733</v>
      </c>
      <c r="H875" s="159">
        <v>-16.184000000000001</v>
      </c>
      <c r="I875" s="160"/>
      <c r="L875" s="156"/>
      <c r="M875" s="161"/>
      <c r="T875" s="162"/>
      <c r="AT875" s="157" t="s">
        <v>150</v>
      </c>
      <c r="AU875" s="157" t="s">
        <v>82</v>
      </c>
      <c r="AV875" s="13" t="s">
        <v>82</v>
      </c>
      <c r="AW875" s="13" t="s">
        <v>30</v>
      </c>
      <c r="AX875" s="13" t="s">
        <v>73</v>
      </c>
      <c r="AY875" s="157" t="s">
        <v>140</v>
      </c>
    </row>
    <row r="876" spans="2:65" s="12" customFormat="1" ht="10">
      <c r="B876" s="150"/>
      <c r="D876" s="146" t="s">
        <v>150</v>
      </c>
      <c r="E876" s="151" t="s">
        <v>1</v>
      </c>
      <c r="F876" s="152" t="s">
        <v>578</v>
      </c>
      <c r="H876" s="151" t="s">
        <v>1</v>
      </c>
      <c r="I876" s="153"/>
      <c r="L876" s="150"/>
      <c r="M876" s="154"/>
      <c r="T876" s="155"/>
      <c r="AT876" s="151" t="s">
        <v>150</v>
      </c>
      <c r="AU876" s="151" t="s">
        <v>82</v>
      </c>
      <c r="AV876" s="12" t="s">
        <v>14</v>
      </c>
      <c r="AW876" s="12" t="s">
        <v>30</v>
      </c>
      <c r="AX876" s="12" t="s">
        <v>73</v>
      </c>
      <c r="AY876" s="151" t="s">
        <v>140</v>
      </c>
    </row>
    <row r="877" spans="2:65" s="13" customFormat="1" ht="10">
      <c r="B877" s="156"/>
      <c r="D877" s="146" t="s">
        <v>150</v>
      </c>
      <c r="E877" s="157" t="s">
        <v>1</v>
      </c>
      <c r="F877" s="158" t="s">
        <v>734</v>
      </c>
      <c r="H877" s="159">
        <v>51.274000000000001</v>
      </c>
      <c r="I877" s="160"/>
      <c r="L877" s="156"/>
      <c r="M877" s="161"/>
      <c r="T877" s="162"/>
      <c r="AT877" s="157" t="s">
        <v>150</v>
      </c>
      <c r="AU877" s="157" t="s">
        <v>82</v>
      </c>
      <c r="AV877" s="13" t="s">
        <v>82</v>
      </c>
      <c r="AW877" s="13" t="s">
        <v>30</v>
      </c>
      <c r="AX877" s="13" t="s">
        <v>73</v>
      </c>
      <c r="AY877" s="157" t="s">
        <v>140</v>
      </c>
    </row>
    <row r="878" spans="2:65" s="13" customFormat="1" ht="10">
      <c r="B878" s="156"/>
      <c r="D878" s="146" t="s">
        <v>150</v>
      </c>
      <c r="E878" s="157" t="s">
        <v>1</v>
      </c>
      <c r="F878" s="158" t="s">
        <v>735</v>
      </c>
      <c r="H878" s="159">
        <v>-4.0460000000000003</v>
      </c>
      <c r="I878" s="160"/>
      <c r="L878" s="156"/>
      <c r="M878" s="161"/>
      <c r="T878" s="162"/>
      <c r="AT878" s="157" t="s">
        <v>150</v>
      </c>
      <c r="AU878" s="157" t="s">
        <v>82</v>
      </c>
      <c r="AV878" s="13" t="s">
        <v>82</v>
      </c>
      <c r="AW878" s="13" t="s">
        <v>30</v>
      </c>
      <c r="AX878" s="13" t="s">
        <v>73</v>
      </c>
      <c r="AY878" s="157" t="s">
        <v>140</v>
      </c>
    </row>
    <row r="879" spans="2:65" s="14" customFormat="1" ht="10">
      <c r="B879" s="163"/>
      <c r="D879" s="146" t="s">
        <v>150</v>
      </c>
      <c r="E879" s="164" t="s">
        <v>1</v>
      </c>
      <c r="F879" s="165" t="s">
        <v>154</v>
      </c>
      <c r="H879" s="166">
        <v>250.71199999999999</v>
      </c>
      <c r="I879" s="167"/>
      <c r="L879" s="163"/>
      <c r="M879" s="168"/>
      <c r="T879" s="169"/>
      <c r="AT879" s="164" t="s">
        <v>150</v>
      </c>
      <c r="AU879" s="164" t="s">
        <v>82</v>
      </c>
      <c r="AV879" s="14" t="s">
        <v>147</v>
      </c>
      <c r="AW879" s="14" t="s">
        <v>30</v>
      </c>
      <c r="AX879" s="14" t="s">
        <v>14</v>
      </c>
      <c r="AY879" s="164" t="s">
        <v>140</v>
      </c>
    </row>
    <row r="880" spans="2:65" s="1" customFormat="1" ht="24.15" customHeight="1">
      <c r="B880" s="31"/>
      <c r="C880" s="132" t="s">
        <v>736</v>
      </c>
      <c r="D880" s="132" t="s">
        <v>143</v>
      </c>
      <c r="E880" s="133" t="s">
        <v>303</v>
      </c>
      <c r="F880" s="134" t="s">
        <v>304</v>
      </c>
      <c r="G880" s="135" t="s">
        <v>146</v>
      </c>
      <c r="H880" s="136">
        <v>250.71199999999999</v>
      </c>
      <c r="I880" s="137"/>
      <c r="J880" s="138">
        <f>ROUND(I880*H880,2)</f>
        <v>0</v>
      </c>
      <c r="K880" s="139"/>
      <c r="L880" s="31"/>
      <c r="M880" s="140" t="s">
        <v>1</v>
      </c>
      <c r="N880" s="141" t="s">
        <v>38</v>
      </c>
      <c r="P880" s="142">
        <f>O880*H880</f>
        <v>0</v>
      </c>
      <c r="Q880" s="142">
        <v>0</v>
      </c>
      <c r="R880" s="142">
        <f>Q880*H880</f>
        <v>0</v>
      </c>
      <c r="S880" s="142">
        <v>0</v>
      </c>
      <c r="T880" s="143">
        <f>S880*H880</f>
        <v>0</v>
      </c>
      <c r="AR880" s="144" t="s">
        <v>147</v>
      </c>
      <c r="AT880" s="144" t="s">
        <v>143</v>
      </c>
      <c r="AU880" s="144" t="s">
        <v>82</v>
      </c>
      <c r="AY880" s="16" t="s">
        <v>140</v>
      </c>
      <c r="BE880" s="145">
        <f>IF(N880="základní",J880,0)</f>
        <v>0</v>
      </c>
      <c r="BF880" s="145">
        <f>IF(N880="snížená",J880,0)</f>
        <v>0</v>
      </c>
      <c r="BG880" s="145">
        <f>IF(N880="zákl. přenesená",J880,0)</f>
        <v>0</v>
      </c>
      <c r="BH880" s="145">
        <f>IF(N880="sníž. přenesená",J880,0)</f>
        <v>0</v>
      </c>
      <c r="BI880" s="145">
        <f>IF(N880="nulová",J880,0)</f>
        <v>0</v>
      </c>
      <c r="BJ880" s="16" t="s">
        <v>14</v>
      </c>
      <c r="BK880" s="145">
        <f>ROUND(I880*H880,2)</f>
        <v>0</v>
      </c>
      <c r="BL880" s="16" t="s">
        <v>147</v>
      </c>
      <c r="BM880" s="144" t="s">
        <v>737</v>
      </c>
    </row>
    <row r="881" spans="2:51" s="1" customFormat="1" ht="10">
      <c r="B881" s="31"/>
      <c r="D881" s="146" t="s">
        <v>148</v>
      </c>
      <c r="F881" s="147" t="s">
        <v>304</v>
      </c>
      <c r="I881" s="148"/>
      <c r="L881" s="31"/>
      <c r="M881" s="149"/>
      <c r="T881" s="55"/>
      <c r="AT881" s="16" t="s">
        <v>148</v>
      </c>
      <c r="AU881" s="16" t="s">
        <v>82</v>
      </c>
    </row>
    <row r="882" spans="2:51" s="12" customFormat="1" ht="10">
      <c r="B882" s="150"/>
      <c r="D882" s="146" t="s">
        <v>150</v>
      </c>
      <c r="E882" s="151" t="s">
        <v>1</v>
      </c>
      <c r="F882" s="152" t="s">
        <v>152</v>
      </c>
      <c r="H882" s="151" t="s">
        <v>1</v>
      </c>
      <c r="I882" s="153"/>
      <c r="L882" s="150"/>
      <c r="M882" s="154"/>
      <c r="T882" s="155"/>
      <c r="AT882" s="151" t="s">
        <v>150</v>
      </c>
      <c r="AU882" s="151" t="s">
        <v>82</v>
      </c>
      <c r="AV882" s="12" t="s">
        <v>14</v>
      </c>
      <c r="AW882" s="12" t="s">
        <v>30</v>
      </c>
      <c r="AX882" s="12" t="s">
        <v>73</v>
      </c>
      <c r="AY882" s="151" t="s">
        <v>140</v>
      </c>
    </row>
    <row r="883" spans="2:51" s="12" customFormat="1" ht="10">
      <c r="B883" s="150"/>
      <c r="D883" s="146" t="s">
        <v>150</v>
      </c>
      <c r="E883" s="151" t="s">
        <v>1</v>
      </c>
      <c r="F883" s="152" t="s">
        <v>542</v>
      </c>
      <c r="H883" s="151" t="s">
        <v>1</v>
      </c>
      <c r="I883" s="153"/>
      <c r="L883" s="150"/>
      <c r="M883" s="154"/>
      <c r="T883" s="155"/>
      <c r="AT883" s="151" t="s">
        <v>150</v>
      </c>
      <c r="AU883" s="151" t="s">
        <v>82</v>
      </c>
      <c r="AV883" s="12" t="s">
        <v>14</v>
      </c>
      <c r="AW883" s="12" t="s">
        <v>30</v>
      </c>
      <c r="AX883" s="12" t="s">
        <v>73</v>
      </c>
      <c r="AY883" s="151" t="s">
        <v>140</v>
      </c>
    </row>
    <row r="884" spans="2:51" s="13" customFormat="1" ht="10">
      <c r="B884" s="156"/>
      <c r="D884" s="146" t="s">
        <v>150</v>
      </c>
      <c r="E884" s="157" t="s">
        <v>1</v>
      </c>
      <c r="F884" s="158" t="s">
        <v>575</v>
      </c>
      <c r="H884" s="159">
        <v>5.5</v>
      </c>
      <c r="I884" s="160"/>
      <c r="L884" s="156"/>
      <c r="M884" s="161"/>
      <c r="T884" s="162"/>
      <c r="AT884" s="157" t="s">
        <v>150</v>
      </c>
      <c r="AU884" s="157" t="s">
        <v>82</v>
      </c>
      <c r="AV884" s="13" t="s">
        <v>82</v>
      </c>
      <c r="AW884" s="13" t="s">
        <v>30</v>
      </c>
      <c r="AX884" s="13" t="s">
        <v>73</v>
      </c>
      <c r="AY884" s="157" t="s">
        <v>140</v>
      </c>
    </row>
    <row r="885" spans="2:51" s="12" customFormat="1" ht="10">
      <c r="B885" s="150"/>
      <c r="D885" s="146" t="s">
        <v>150</v>
      </c>
      <c r="E885" s="151" t="s">
        <v>1</v>
      </c>
      <c r="F885" s="152" t="s">
        <v>576</v>
      </c>
      <c r="H885" s="151" t="s">
        <v>1</v>
      </c>
      <c r="I885" s="153"/>
      <c r="L885" s="150"/>
      <c r="M885" s="154"/>
      <c r="T885" s="155"/>
      <c r="AT885" s="151" t="s">
        <v>150</v>
      </c>
      <c r="AU885" s="151" t="s">
        <v>82</v>
      </c>
      <c r="AV885" s="12" t="s">
        <v>14</v>
      </c>
      <c r="AW885" s="12" t="s">
        <v>30</v>
      </c>
      <c r="AX885" s="12" t="s">
        <v>73</v>
      </c>
      <c r="AY885" s="151" t="s">
        <v>140</v>
      </c>
    </row>
    <row r="886" spans="2:51" s="13" customFormat="1" ht="10">
      <c r="B886" s="156"/>
      <c r="D886" s="146" t="s">
        <v>150</v>
      </c>
      <c r="E886" s="157" t="s">
        <v>1</v>
      </c>
      <c r="F886" s="158" t="s">
        <v>577</v>
      </c>
      <c r="H886" s="159">
        <v>73.13</v>
      </c>
      <c r="I886" s="160"/>
      <c r="L886" s="156"/>
      <c r="M886" s="161"/>
      <c r="T886" s="162"/>
      <c r="AT886" s="157" t="s">
        <v>150</v>
      </c>
      <c r="AU886" s="157" t="s">
        <v>82</v>
      </c>
      <c r="AV886" s="13" t="s">
        <v>82</v>
      </c>
      <c r="AW886" s="13" t="s">
        <v>30</v>
      </c>
      <c r="AX886" s="13" t="s">
        <v>73</v>
      </c>
      <c r="AY886" s="157" t="s">
        <v>140</v>
      </c>
    </row>
    <row r="887" spans="2:51" s="12" customFormat="1" ht="10">
      <c r="B887" s="150"/>
      <c r="D887" s="146" t="s">
        <v>150</v>
      </c>
      <c r="E887" s="151" t="s">
        <v>1</v>
      </c>
      <c r="F887" s="152" t="s">
        <v>578</v>
      </c>
      <c r="H887" s="151" t="s">
        <v>1</v>
      </c>
      <c r="I887" s="153"/>
      <c r="L887" s="150"/>
      <c r="M887" s="154"/>
      <c r="T887" s="155"/>
      <c r="AT887" s="151" t="s">
        <v>150</v>
      </c>
      <c r="AU887" s="151" t="s">
        <v>82</v>
      </c>
      <c r="AV887" s="12" t="s">
        <v>14</v>
      </c>
      <c r="AW887" s="12" t="s">
        <v>30</v>
      </c>
      <c r="AX887" s="12" t="s">
        <v>73</v>
      </c>
      <c r="AY887" s="151" t="s">
        <v>140</v>
      </c>
    </row>
    <row r="888" spans="2:51" s="13" customFormat="1" ht="10">
      <c r="B888" s="156"/>
      <c r="D888" s="146" t="s">
        <v>150</v>
      </c>
      <c r="E888" s="157" t="s">
        <v>1</v>
      </c>
      <c r="F888" s="158" t="s">
        <v>579</v>
      </c>
      <c r="H888" s="159">
        <v>16.46</v>
      </c>
      <c r="I888" s="160"/>
      <c r="L888" s="156"/>
      <c r="M888" s="161"/>
      <c r="T888" s="162"/>
      <c r="AT888" s="157" t="s">
        <v>150</v>
      </c>
      <c r="AU888" s="157" t="s">
        <v>82</v>
      </c>
      <c r="AV888" s="13" t="s">
        <v>82</v>
      </c>
      <c r="AW888" s="13" t="s">
        <v>30</v>
      </c>
      <c r="AX888" s="13" t="s">
        <v>73</v>
      </c>
      <c r="AY888" s="157" t="s">
        <v>140</v>
      </c>
    </row>
    <row r="889" spans="2:51" s="12" customFormat="1" ht="10">
      <c r="B889" s="150"/>
      <c r="D889" s="146" t="s">
        <v>150</v>
      </c>
      <c r="E889" s="151" t="s">
        <v>1</v>
      </c>
      <c r="F889" s="152" t="s">
        <v>300</v>
      </c>
      <c r="H889" s="151" t="s">
        <v>1</v>
      </c>
      <c r="I889" s="153"/>
      <c r="L889" s="150"/>
      <c r="M889" s="154"/>
      <c r="T889" s="155"/>
      <c r="AT889" s="151" t="s">
        <v>150</v>
      </c>
      <c r="AU889" s="151" t="s">
        <v>82</v>
      </c>
      <c r="AV889" s="12" t="s">
        <v>14</v>
      </c>
      <c r="AW889" s="12" t="s">
        <v>30</v>
      </c>
      <c r="AX889" s="12" t="s">
        <v>73</v>
      </c>
      <c r="AY889" s="151" t="s">
        <v>140</v>
      </c>
    </row>
    <row r="890" spans="2:51" s="12" customFormat="1" ht="10">
      <c r="B890" s="150"/>
      <c r="D890" s="146" t="s">
        <v>150</v>
      </c>
      <c r="E890" s="151" t="s">
        <v>1</v>
      </c>
      <c r="F890" s="152" t="s">
        <v>542</v>
      </c>
      <c r="H890" s="151" t="s">
        <v>1</v>
      </c>
      <c r="I890" s="153"/>
      <c r="L890" s="150"/>
      <c r="M890" s="154"/>
      <c r="T890" s="155"/>
      <c r="AT890" s="151" t="s">
        <v>150</v>
      </c>
      <c r="AU890" s="151" t="s">
        <v>82</v>
      </c>
      <c r="AV890" s="12" t="s">
        <v>14</v>
      </c>
      <c r="AW890" s="12" t="s">
        <v>30</v>
      </c>
      <c r="AX890" s="12" t="s">
        <v>73</v>
      </c>
      <c r="AY890" s="151" t="s">
        <v>140</v>
      </c>
    </row>
    <row r="891" spans="2:51" s="13" customFormat="1" ht="10">
      <c r="B891" s="156"/>
      <c r="D891" s="146" t="s">
        <v>150</v>
      </c>
      <c r="E891" s="157" t="s">
        <v>1</v>
      </c>
      <c r="F891" s="158" t="s">
        <v>731</v>
      </c>
      <c r="H891" s="159">
        <v>12.544</v>
      </c>
      <c r="I891" s="160"/>
      <c r="L891" s="156"/>
      <c r="M891" s="161"/>
      <c r="T891" s="162"/>
      <c r="AT891" s="157" t="s">
        <v>150</v>
      </c>
      <c r="AU891" s="157" t="s">
        <v>82</v>
      </c>
      <c r="AV891" s="13" t="s">
        <v>82</v>
      </c>
      <c r="AW891" s="13" t="s">
        <v>30</v>
      </c>
      <c r="AX891" s="13" t="s">
        <v>73</v>
      </c>
      <c r="AY891" s="157" t="s">
        <v>140</v>
      </c>
    </row>
    <row r="892" spans="2:51" s="12" customFormat="1" ht="10">
      <c r="B892" s="150"/>
      <c r="D892" s="146" t="s">
        <v>150</v>
      </c>
      <c r="E892" s="151" t="s">
        <v>1</v>
      </c>
      <c r="F892" s="152" t="s">
        <v>576</v>
      </c>
      <c r="H892" s="151" t="s">
        <v>1</v>
      </c>
      <c r="I892" s="153"/>
      <c r="L892" s="150"/>
      <c r="M892" s="154"/>
      <c r="T892" s="155"/>
      <c r="AT892" s="151" t="s">
        <v>150</v>
      </c>
      <c r="AU892" s="151" t="s">
        <v>82</v>
      </c>
      <c r="AV892" s="12" t="s">
        <v>14</v>
      </c>
      <c r="AW892" s="12" t="s">
        <v>30</v>
      </c>
      <c r="AX892" s="12" t="s">
        <v>73</v>
      </c>
      <c r="AY892" s="151" t="s">
        <v>140</v>
      </c>
    </row>
    <row r="893" spans="2:51" s="13" customFormat="1" ht="20">
      <c r="B893" s="156"/>
      <c r="D893" s="146" t="s">
        <v>150</v>
      </c>
      <c r="E893" s="157" t="s">
        <v>1</v>
      </c>
      <c r="F893" s="158" t="s">
        <v>732</v>
      </c>
      <c r="H893" s="159">
        <v>112.03400000000001</v>
      </c>
      <c r="I893" s="160"/>
      <c r="L893" s="156"/>
      <c r="M893" s="161"/>
      <c r="T893" s="162"/>
      <c r="AT893" s="157" t="s">
        <v>150</v>
      </c>
      <c r="AU893" s="157" t="s">
        <v>82</v>
      </c>
      <c r="AV893" s="13" t="s">
        <v>82</v>
      </c>
      <c r="AW893" s="13" t="s">
        <v>30</v>
      </c>
      <c r="AX893" s="13" t="s">
        <v>73</v>
      </c>
      <c r="AY893" s="157" t="s">
        <v>140</v>
      </c>
    </row>
    <row r="894" spans="2:51" s="13" customFormat="1" ht="10">
      <c r="B894" s="156"/>
      <c r="D894" s="146" t="s">
        <v>150</v>
      </c>
      <c r="E894" s="157" t="s">
        <v>1</v>
      </c>
      <c r="F894" s="158" t="s">
        <v>733</v>
      </c>
      <c r="H894" s="159">
        <v>-16.184000000000001</v>
      </c>
      <c r="I894" s="160"/>
      <c r="L894" s="156"/>
      <c r="M894" s="161"/>
      <c r="T894" s="162"/>
      <c r="AT894" s="157" t="s">
        <v>150</v>
      </c>
      <c r="AU894" s="157" t="s">
        <v>82</v>
      </c>
      <c r="AV894" s="13" t="s">
        <v>82</v>
      </c>
      <c r="AW894" s="13" t="s">
        <v>30</v>
      </c>
      <c r="AX894" s="13" t="s">
        <v>73</v>
      </c>
      <c r="AY894" s="157" t="s">
        <v>140</v>
      </c>
    </row>
    <row r="895" spans="2:51" s="12" customFormat="1" ht="10">
      <c r="B895" s="150"/>
      <c r="D895" s="146" t="s">
        <v>150</v>
      </c>
      <c r="E895" s="151" t="s">
        <v>1</v>
      </c>
      <c r="F895" s="152" t="s">
        <v>578</v>
      </c>
      <c r="H895" s="151" t="s">
        <v>1</v>
      </c>
      <c r="I895" s="153"/>
      <c r="L895" s="150"/>
      <c r="M895" s="154"/>
      <c r="T895" s="155"/>
      <c r="AT895" s="151" t="s">
        <v>150</v>
      </c>
      <c r="AU895" s="151" t="s">
        <v>82</v>
      </c>
      <c r="AV895" s="12" t="s">
        <v>14</v>
      </c>
      <c r="AW895" s="12" t="s">
        <v>30</v>
      </c>
      <c r="AX895" s="12" t="s">
        <v>73</v>
      </c>
      <c r="AY895" s="151" t="s">
        <v>140</v>
      </c>
    </row>
    <row r="896" spans="2:51" s="13" customFormat="1" ht="10">
      <c r="B896" s="156"/>
      <c r="D896" s="146" t="s">
        <v>150</v>
      </c>
      <c r="E896" s="157" t="s">
        <v>1</v>
      </c>
      <c r="F896" s="158" t="s">
        <v>734</v>
      </c>
      <c r="H896" s="159">
        <v>51.274000000000001</v>
      </c>
      <c r="I896" s="160"/>
      <c r="L896" s="156"/>
      <c r="M896" s="161"/>
      <c r="T896" s="162"/>
      <c r="AT896" s="157" t="s">
        <v>150</v>
      </c>
      <c r="AU896" s="157" t="s">
        <v>82</v>
      </c>
      <c r="AV896" s="13" t="s">
        <v>82</v>
      </c>
      <c r="AW896" s="13" t="s">
        <v>30</v>
      </c>
      <c r="AX896" s="13" t="s">
        <v>73</v>
      </c>
      <c r="AY896" s="157" t="s">
        <v>140</v>
      </c>
    </row>
    <row r="897" spans="2:65" s="13" customFormat="1" ht="10">
      <c r="B897" s="156"/>
      <c r="D897" s="146" t="s">
        <v>150</v>
      </c>
      <c r="E897" s="157" t="s">
        <v>1</v>
      </c>
      <c r="F897" s="158" t="s">
        <v>735</v>
      </c>
      <c r="H897" s="159">
        <v>-4.0460000000000003</v>
      </c>
      <c r="I897" s="160"/>
      <c r="L897" s="156"/>
      <c r="M897" s="161"/>
      <c r="T897" s="162"/>
      <c r="AT897" s="157" t="s">
        <v>150</v>
      </c>
      <c r="AU897" s="157" t="s">
        <v>82</v>
      </c>
      <c r="AV897" s="13" t="s">
        <v>82</v>
      </c>
      <c r="AW897" s="13" t="s">
        <v>30</v>
      </c>
      <c r="AX897" s="13" t="s">
        <v>73</v>
      </c>
      <c r="AY897" s="157" t="s">
        <v>140</v>
      </c>
    </row>
    <row r="898" spans="2:65" s="14" customFormat="1" ht="10">
      <c r="B898" s="163"/>
      <c r="D898" s="146" t="s">
        <v>150</v>
      </c>
      <c r="E898" s="164" t="s">
        <v>1</v>
      </c>
      <c r="F898" s="165" t="s">
        <v>154</v>
      </c>
      <c r="H898" s="166">
        <v>250.71199999999999</v>
      </c>
      <c r="I898" s="167"/>
      <c r="L898" s="163"/>
      <c r="M898" s="168"/>
      <c r="T898" s="169"/>
      <c r="AT898" s="164" t="s">
        <v>150</v>
      </c>
      <c r="AU898" s="164" t="s">
        <v>82</v>
      </c>
      <c r="AV898" s="14" t="s">
        <v>147</v>
      </c>
      <c r="AW898" s="14" t="s">
        <v>30</v>
      </c>
      <c r="AX898" s="14" t="s">
        <v>14</v>
      </c>
      <c r="AY898" s="164" t="s">
        <v>140</v>
      </c>
    </row>
    <row r="899" spans="2:65" s="1" customFormat="1" ht="33" customHeight="1">
      <c r="B899" s="31"/>
      <c r="C899" s="132" t="s">
        <v>466</v>
      </c>
      <c r="D899" s="132" t="s">
        <v>143</v>
      </c>
      <c r="E899" s="133" t="s">
        <v>307</v>
      </c>
      <c r="F899" s="134" t="s">
        <v>308</v>
      </c>
      <c r="G899" s="135" t="s">
        <v>309</v>
      </c>
      <c r="H899" s="136">
        <v>25</v>
      </c>
      <c r="I899" s="137"/>
      <c r="J899" s="138">
        <f>ROUND(I899*H899,2)</f>
        <v>0</v>
      </c>
      <c r="K899" s="139"/>
      <c r="L899" s="31"/>
      <c r="M899" s="140" t="s">
        <v>1</v>
      </c>
      <c r="N899" s="141" t="s">
        <v>38</v>
      </c>
      <c r="P899" s="142">
        <f>O899*H899</f>
        <v>0</v>
      </c>
      <c r="Q899" s="142">
        <v>0</v>
      </c>
      <c r="R899" s="142">
        <f>Q899*H899</f>
        <v>0</v>
      </c>
      <c r="S899" s="142">
        <v>0</v>
      </c>
      <c r="T899" s="143">
        <f>S899*H899</f>
        <v>0</v>
      </c>
      <c r="AR899" s="144" t="s">
        <v>147</v>
      </c>
      <c r="AT899" s="144" t="s">
        <v>143</v>
      </c>
      <c r="AU899" s="144" t="s">
        <v>82</v>
      </c>
      <c r="AY899" s="16" t="s">
        <v>140</v>
      </c>
      <c r="BE899" s="145">
        <f>IF(N899="základní",J899,0)</f>
        <v>0</v>
      </c>
      <c r="BF899" s="145">
        <f>IF(N899="snížená",J899,0)</f>
        <v>0</v>
      </c>
      <c r="BG899" s="145">
        <f>IF(N899="zákl. přenesená",J899,0)</f>
        <v>0</v>
      </c>
      <c r="BH899" s="145">
        <f>IF(N899="sníž. přenesená",J899,0)</f>
        <v>0</v>
      </c>
      <c r="BI899" s="145">
        <f>IF(N899="nulová",J899,0)</f>
        <v>0</v>
      </c>
      <c r="BJ899" s="16" t="s">
        <v>14</v>
      </c>
      <c r="BK899" s="145">
        <f>ROUND(I899*H899,2)</f>
        <v>0</v>
      </c>
      <c r="BL899" s="16" t="s">
        <v>147</v>
      </c>
      <c r="BM899" s="144" t="s">
        <v>738</v>
      </c>
    </row>
    <row r="900" spans="2:65" s="1" customFormat="1" ht="18">
      <c r="B900" s="31"/>
      <c r="D900" s="146" t="s">
        <v>148</v>
      </c>
      <c r="F900" s="147" t="s">
        <v>311</v>
      </c>
      <c r="I900" s="148"/>
      <c r="L900" s="31"/>
      <c r="M900" s="149"/>
      <c r="T900" s="55"/>
      <c r="AT900" s="16" t="s">
        <v>148</v>
      </c>
      <c r="AU900" s="16" t="s">
        <v>82</v>
      </c>
    </row>
    <row r="901" spans="2:65" s="12" customFormat="1" ht="10">
      <c r="B901" s="150"/>
      <c r="D901" s="146" t="s">
        <v>150</v>
      </c>
      <c r="E901" s="151" t="s">
        <v>1</v>
      </c>
      <c r="F901" s="152" t="s">
        <v>312</v>
      </c>
      <c r="H901" s="151" t="s">
        <v>1</v>
      </c>
      <c r="I901" s="153"/>
      <c r="L901" s="150"/>
      <c r="M901" s="154"/>
      <c r="T901" s="155"/>
      <c r="AT901" s="151" t="s">
        <v>150</v>
      </c>
      <c r="AU901" s="151" t="s">
        <v>82</v>
      </c>
      <c r="AV901" s="12" t="s">
        <v>14</v>
      </c>
      <c r="AW901" s="12" t="s">
        <v>30</v>
      </c>
      <c r="AX901" s="12" t="s">
        <v>73</v>
      </c>
      <c r="AY901" s="151" t="s">
        <v>140</v>
      </c>
    </row>
    <row r="902" spans="2:65" s="13" customFormat="1" ht="10">
      <c r="B902" s="156"/>
      <c r="D902" s="146" t="s">
        <v>150</v>
      </c>
      <c r="E902" s="157" t="s">
        <v>1</v>
      </c>
      <c r="F902" s="158" t="s">
        <v>277</v>
      </c>
      <c r="H902" s="159">
        <v>25</v>
      </c>
      <c r="I902" s="160"/>
      <c r="L902" s="156"/>
      <c r="M902" s="161"/>
      <c r="T902" s="162"/>
      <c r="AT902" s="157" t="s">
        <v>150</v>
      </c>
      <c r="AU902" s="157" t="s">
        <v>82</v>
      </c>
      <c r="AV902" s="13" t="s">
        <v>82</v>
      </c>
      <c r="AW902" s="13" t="s">
        <v>30</v>
      </c>
      <c r="AX902" s="13" t="s">
        <v>73</v>
      </c>
      <c r="AY902" s="157" t="s">
        <v>140</v>
      </c>
    </row>
    <row r="903" spans="2:65" s="14" customFormat="1" ht="10">
      <c r="B903" s="163"/>
      <c r="D903" s="146" t="s">
        <v>150</v>
      </c>
      <c r="E903" s="164" t="s">
        <v>1</v>
      </c>
      <c r="F903" s="165" t="s">
        <v>154</v>
      </c>
      <c r="H903" s="166">
        <v>25</v>
      </c>
      <c r="I903" s="167"/>
      <c r="L903" s="163"/>
      <c r="M903" s="168"/>
      <c r="T903" s="169"/>
      <c r="AT903" s="164" t="s">
        <v>150</v>
      </c>
      <c r="AU903" s="164" t="s">
        <v>82</v>
      </c>
      <c r="AV903" s="14" t="s">
        <v>147</v>
      </c>
      <c r="AW903" s="14" t="s">
        <v>30</v>
      </c>
      <c r="AX903" s="14" t="s">
        <v>14</v>
      </c>
      <c r="AY903" s="164" t="s">
        <v>140</v>
      </c>
    </row>
    <row r="904" spans="2:65" s="1" customFormat="1" ht="33" customHeight="1">
      <c r="B904" s="31"/>
      <c r="C904" s="132" t="s">
        <v>739</v>
      </c>
      <c r="D904" s="132" t="s">
        <v>143</v>
      </c>
      <c r="E904" s="133" t="s">
        <v>313</v>
      </c>
      <c r="F904" s="134" t="s">
        <v>314</v>
      </c>
      <c r="G904" s="135" t="s">
        <v>309</v>
      </c>
      <c r="H904" s="136">
        <v>15</v>
      </c>
      <c r="I904" s="137"/>
      <c r="J904" s="138">
        <f>ROUND(I904*H904,2)</f>
        <v>0</v>
      </c>
      <c r="K904" s="139"/>
      <c r="L904" s="31"/>
      <c r="M904" s="140" t="s">
        <v>1</v>
      </c>
      <c r="N904" s="141" t="s">
        <v>38</v>
      </c>
      <c r="P904" s="142">
        <f>O904*H904</f>
        <v>0</v>
      </c>
      <c r="Q904" s="142">
        <v>0</v>
      </c>
      <c r="R904" s="142">
        <f>Q904*H904</f>
        <v>0</v>
      </c>
      <c r="S904" s="142">
        <v>0</v>
      </c>
      <c r="T904" s="143">
        <f>S904*H904</f>
        <v>0</v>
      </c>
      <c r="AR904" s="144" t="s">
        <v>147</v>
      </c>
      <c r="AT904" s="144" t="s">
        <v>143</v>
      </c>
      <c r="AU904" s="144" t="s">
        <v>82</v>
      </c>
      <c r="AY904" s="16" t="s">
        <v>140</v>
      </c>
      <c r="BE904" s="145">
        <f>IF(N904="základní",J904,0)</f>
        <v>0</v>
      </c>
      <c r="BF904" s="145">
        <f>IF(N904="snížená",J904,0)</f>
        <v>0</v>
      </c>
      <c r="BG904" s="145">
        <f>IF(N904="zákl. přenesená",J904,0)</f>
        <v>0</v>
      </c>
      <c r="BH904" s="145">
        <f>IF(N904="sníž. přenesená",J904,0)</f>
        <v>0</v>
      </c>
      <c r="BI904" s="145">
        <f>IF(N904="nulová",J904,0)</f>
        <v>0</v>
      </c>
      <c r="BJ904" s="16" t="s">
        <v>14</v>
      </c>
      <c r="BK904" s="145">
        <f>ROUND(I904*H904,2)</f>
        <v>0</v>
      </c>
      <c r="BL904" s="16" t="s">
        <v>147</v>
      </c>
      <c r="BM904" s="144" t="s">
        <v>740</v>
      </c>
    </row>
    <row r="905" spans="2:65" s="1" customFormat="1" ht="18">
      <c r="B905" s="31"/>
      <c r="D905" s="146" t="s">
        <v>148</v>
      </c>
      <c r="F905" s="147" t="s">
        <v>316</v>
      </c>
      <c r="I905" s="148"/>
      <c r="L905" s="31"/>
      <c r="M905" s="149"/>
      <c r="T905" s="55"/>
      <c r="AT905" s="16" t="s">
        <v>148</v>
      </c>
      <c r="AU905" s="16" t="s">
        <v>82</v>
      </c>
    </row>
    <row r="906" spans="2:65" s="12" customFormat="1" ht="10">
      <c r="B906" s="150"/>
      <c r="D906" s="146" t="s">
        <v>150</v>
      </c>
      <c r="E906" s="151" t="s">
        <v>1</v>
      </c>
      <c r="F906" s="152" t="s">
        <v>521</v>
      </c>
      <c r="H906" s="151" t="s">
        <v>1</v>
      </c>
      <c r="I906" s="153"/>
      <c r="L906" s="150"/>
      <c r="M906" s="154"/>
      <c r="T906" s="155"/>
      <c r="AT906" s="151" t="s">
        <v>150</v>
      </c>
      <c r="AU906" s="151" t="s">
        <v>82</v>
      </c>
      <c r="AV906" s="12" t="s">
        <v>14</v>
      </c>
      <c r="AW906" s="12" t="s">
        <v>30</v>
      </c>
      <c r="AX906" s="12" t="s">
        <v>73</v>
      </c>
      <c r="AY906" s="151" t="s">
        <v>140</v>
      </c>
    </row>
    <row r="907" spans="2:65" s="13" customFormat="1" ht="10">
      <c r="B907" s="156"/>
      <c r="D907" s="146" t="s">
        <v>150</v>
      </c>
      <c r="E907" s="157" t="s">
        <v>1</v>
      </c>
      <c r="F907" s="158" t="s">
        <v>8</v>
      </c>
      <c r="H907" s="159">
        <v>15</v>
      </c>
      <c r="I907" s="160"/>
      <c r="L907" s="156"/>
      <c r="M907" s="161"/>
      <c r="T907" s="162"/>
      <c r="AT907" s="157" t="s">
        <v>150</v>
      </c>
      <c r="AU907" s="157" t="s">
        <v>82</v>
      </c>
      <c r="AV907" s="13" t="s">
        <v>82</v>
      </c>
      <c r="AW907" s="13" t="s">
        <v>30</v>
      </c>
      <c r="AX907" s="13" t="s">
        <v>73</v>
      </c>
      <c r="AY907" s="157" t="s">
        <v>140</v>
      </c>
    </row>
    <row r="908" spans="2:65" s="14" customFormat="1" ht="10">
      <c r="B908" s="163"/>
      <c r="D908" s="146" t="s">
        <v>150</v>
      </c>
      <c r="E908" s="164" t="s">
        <v>1</v>
      </c>
      <c r="F908" s="165" t="s">
        <v>154</v>
      </c>
      <c r="H908" s="166">
        <v>15</v>
      </c>
      <c r="I908" s="167"/>
      <c r="L908" s="163"/>
      <c r="M908" s="168"/>
      <c r="T908" s="169"/>
      <c r="AT908" s="164" t="s">
        <v>150</v>
      </c>
      <c r="AU908" s="164" t="s">
        <v>82</v>
      </c>
      <c r="AV908" s="14" t="s">
        <v>147</v>
      </c>
      <c r="AW908" s="14" t="s">
        <v>30</v>
      </c>
      <c r="AX908" s="14" t="s">
        <v>14</v>
      </c>
      <c r="AY908" s="164" t="s">
        <v>140</v>
      </c>
    </row>
    <row r="909" spans="2:65" s="1" customFormat="1" ht="24.15" customHeight="1">
      <c r="B909" s="31"/>
      <c r="C909" s="132" t="s">
        <v>469</v>
      </c>
      <c r="D909" s="132" t="s">
        <v>143</v>
      </c>
      <c r="E909" s="133" t="s">
        <v>318</v>
      </c>
      <c r="F909" s="134" t="s">
        <v>319</v>
      </c>
      <c r="G909" s="135" t="s">
        <v>146</v>
      </c>
      <c r="H909" s="136">
        <v>250.71199999999999</v>
      </c>
      <c r="I909" s="137"/>
      <c r="J909" s="138">
        <f>ROUND(I909*H909,2)</f>
        <v>0</v>
      </c>
      <c r="K909" s="139"/>
      <c r="L909" s="31"/>
      <c r="M909" s="140" t="s">
        <v>1</v>
      </c>
      <c r="N909" s="141" t="s">
        <v>38</v>
      </c>
      <c r="P909" s="142">
        <f>O909*H909</f>
        <v>0</v>
      </c>
      <c r="Q909" s="142">
        <v>0</v>
      </c>
      <c r="R909" s="142">
        <f>Q909*H909</f>
        <v>0</v>
      </c>
      <c r="S909" s="142">
        <v>0</v>
      </c>
      <c r="T909" s="143">
        <f>S909*H909</f>
        <v>0</v>
      </c>
      <c r="AR909" s="144" t="s">
        <v>147</v>
      </c>
      <c r="AT909" s="144" t="s">
        <v>143</v>
      </c>
      <c r="AU909" s="144" t="s">
        <v>82</v>
      </c>
      <c r="AY909" s="16" t="s">
        <v>140</v>
      </c>
      <c r="BE909" s="145">
        <f>IF(N909="základní",J909,0)</f>
        <v>0</v>
      </c>
      <c r="BF909" s="145">
        <f>IF(N909="snížená",J909,0)</f>
        <v>0</v>
      </c>
      <c r="BG909" s="145">
        <f>IF(N909="zákl. přenesená",J909,0)</f>
        <v>0</v>
      </c>
      <c r="BH909" s="145">
        <f>IF(N909="sníž. přenesená",J909,0)</f>
        <v>0</v>
      </c>
      <c r="BI909" s="145">
        <f>IF(N909="nulová",J909,0)</f>
        <v>0</v>
      </c>
      <c r="BJ909" s="16" t="s">
        <v>14</v>
      </c>
      <c r="BK909" s="145">
        <f>ROUND(I909*H909,2)</f>
        <v>0</v>
      </c>
      <c r="BL909" s="16" t="s">
        <v>147</v>
      </c>
      <c r="BM909" s="144" t="s">
        <v>741</v>
      </c>
    </row>
    <row r="910" spans="2:65" s="1" customFormat="1" ht="18">
      <c r="B910" s="31"/>
      <c r="D910" s="146" t="s">
        <v>148</v>
      </c>
      <c r="F910" s="147" t="s">
        <v>319</v>
      </c>
      <c r="I910" s="148"/>
      <c r="L910" s="31"/>
      <c r="M910" s="149"/>
      <c r="T910" s="55"/>
      <c r="AT910" s="16" t="s">
        <v>148</v>
      </c>
      <c r="AU910" s="16" t="s">
        <v>82</v>
      </c>
    </row>
    <row r="911" spans="2:65" s="12" customFormat="1" ht="10">
      <c r="B911" s="150"/>
      <c r="D911" s="146" t="s">
        <v>150</v>
      </c>
      <c r="E911" s="151" t="s">
        <v>1</v>
      </c>
      <c r="F911" s="152" t="s">
        <v>152</v>
      </c>
      <c r="H911" s="151" t="s">
        <v>1</v>
      </c>
      <c r="I911" s="153"/>
      <c r="L911" s="150"/>
      <c r="M911" s="154"/>
      <c r="T911" s="155"/>
      <c r="AT911" s="151" t="s">
        <v>150</v>
      </c>
      <c r="AU911" s="151" t="s">
        <v>82</v>
      </c>
      <c r="AV911" s="12" t="s">
        <v>14</v>
      </c>
      <c r="AW911" s="12" t="s">
        <v>30</v>
      </c>
      <c r="AX911" s="12" t="s">
        <v>73</v>
      </c>
      <c r="AY911" s="151" t="s">
        <v>140</v>
      </c>
    </row>
    <row r="912" spans="2:65" s="12" customFormat="1" ht="10">
      <c r="B912" s="150"/>
      <c r="D912" s="146" t="s">
        <v>150</v>
      </c>
      <c r="E912" s="151" t="s">
        <v>1</v>
      </c>
      <c r="F912" s="152" t="s">
        <v>542</v>
      </c>
      <c r="H912" s="151" t="s">
        <v>1</v>
      </c>
      <c r="I912" s="153"/>
      <c r="L912" s="150"/>
      <c r="M912" s="154"/>
      <c r="T912" s="155"/>
      <c r="AT912" s="151" t="s">
        <v>150</v>
      </c>
      <c r="AU912" s="151" t="s">
        <v>82</v>
      </c>
      <c r="AV912" s="12" t="s">
        <v>14</v>
      </c>
      <c r="AW912" s="12" t="s">
        <v>30</v>
      </c>
      <c r="AX912" s="12" t="s">
        <v>73</v>
      </c>
      <c r="AY912" s="151" t="s">
        <v>140</v>
      </c>
    </row>
    <row r="913" spans="2:65" s="13" customFormat="1" ht="10">
      <c r="B913" s="156"/>
      <c r="D913" s="146" t="s">
        <v>150</v>
      </c>
      <c r="E913" s="157" t="s">
        <v>1</v>
      </c>
      <c r="F913" s="158" t="s">
        <v>575</v>
      </c>
      <c r="H913" s="159">
        <v>5.5</v>
      </c>
      <c r="I913" s="160"/>
      <c r="L913" s="156"/>
      <c r="M913" s="161"/>
      <c r="T913" s="162"/>
      <c r="AT913" s="157" t="s">
        <v>150</v>
      </c>
      <c r="AU913" s="157" t="s">
        <v>82</v>
      </c>
      <c r="AV913" s="13" t="s">
        <v>82</v>
      </c>
      <c r="AW913" s="13" t="s">
        <v>30</v>
      </c>
      <c r="AX913" s="13" t="s">
        <v>73</v>
      </c>
      <c r="AY913" s="157" t="s">
        <v>140</v>
      </c>
    </row>
    <row r="914" spans="2:65" s="12" customFormat="1" ht="10">
      <c r="B914" s="150"/>
      <c r="D914" s="146" t="s">
        <v>150</v>
      </c>
      <c r="E914" s="151" t="s">
        <v>1</v>
      </c>
      <c r="F914" s="152" t="s">
        <v>576</v>
      </c>
      <c r="H914" s="151" t="s">
        <v>1</v>
      </c>
      <c r="I914" s="153"/>
      <c r="L914" s="150"/>
      <c r="M914" s="154"/>
      <c r="T914" s="155"/>
      <c r="AT914" s="151" t="s">
        <v>150</v>
      </c>
      <c r="AU914" s="151" t="s">
        <v>82</v>
      </c>
      <c r="AV914" s="12" t="s">
        <v>14</v>
      </c>
      <c r="AW914" s="12" t="s">
        <v>30</v>
      </c>
      <c r="AX914" s="12" t="s">
        <v>73</v>
      </c>
      <c r="AY914" s="151" t="s">
        <v>140</v>
      </c>
    </row>
    <row r="915" spans="2:65" s="13" customFormat="1" ht="10">
      <c r="B915" s="156"/>
      <c r="D915" s="146" t="s">
        <v>150</v>
      </c>
      <c r="E915" s="157" t="s">
        <v>1</v>
      </c>
      <c r="F915" s="158" t="s">
        <v>577</v>
      </c>
      <c r="H915" s="159">
        <v>73.13</v>
      </c>
      <c r="I915" s="160"/>
      <c r="L915" s="156"/>
      <c r="M915" s="161"/>
      <c r="T915" s="162"/>
      <c r="AT915" s="157" t="s">
        <v>150</v>
      </c>
      <c r="AU915" s="157" t="s">
        <v>82</v>
      </c>
      <c r="AV915" s="13" t="s">
        <v>82</v>
      </c>
      <c r="AW915" s="13" t="s">
        <v>30</v>
      </c>
      <c r="AX915" s="13" t="s">
        <v>73</v>
      </c>
      <c r="AY915" s="157" t="s">
        <v>140</v>
      </c>
    </row>
    <row r="916" spans="2:65" s="12" customFormat="1" ht="10">
      <c r="B916" s="150"/>
      <c r="D916" s="146" t="s">
        <v>150</v>
      </c>
      <c r="E916" s="151" t="s">
        <v>1</v>
      </c>
      <c r="F916" s="152" t="s">
        <v>578</v>
      </c>
      <c r="H916" s="151" t="s">
        <v>1</v>
      </c>
      <c r="I916" s="153"/>
      <c r="L916" s="150"/>
      <c r="M916" s="154"/>
      <c r="T916" s="155"/>
      <c r="AT916" s="151" t="s">
        <v>150</v>
      </c>
      <c r="AU916" s="151" t="s">
        <v>82</v>
      </c>
      <c r="AV916" s="12" t="s">
        <v>14</v>
      </c>
      <c r="AW916" s="12" t="s">
        <v>30</v>
      </c>
      <c r="AX916" s="12" t="s">
        <v>73</v>
      </c>
      <c r="AY916" s="151" t="s">
        <v>140</v>
      </c>
    </row>
    <row r="917" spans="2:65" s="13" customFormat="1" ht="10">
      <c r="B917" s="156"/>
      <c r="D917" s="146" t="s">
        <v>150</v>
      </c>
      <c r="E917" s="157" t="s">
        <v>1</v>
      </c>
      <c r="F917" s="158" t="s">
        <v>579</v>
      </c>
      <c r="H917" s="159">
        <v>16.46</v>
      </c>
      <c r="I917" s="160"/>
      <c r="L917" s="156"/>
      <c r="M917" s="161"/>
      <c r="T917" s="162"/>
      <c r="AT917" s="157" t="s">
        <v>150</v>
      </c>
      <c r="AU917" s="157" t="s">
        <v>82</v>
      </c>
      <c r="AV917" s="13" t="s">
        <v>82</v>
      </c>
      <c r="AW917" s="13" t="s">
        <v>30</v>
      </c>
      <c r="AX917" s="13" t="s">
        <v>73</v>
      </c>
      <c r="AY917" s="157" t="s">
        <v>140</v>
      </c>
    </row>
    <row r="918" spans="2:65" s="12" customFormat="1" ht="10">
      <c r="B918" s="150"/>
      <c r="D918" s="146" t="s">
        <v>150</v>
      </c>
      <c r="E918" s="151" t="s">
        <v>1</v>
      </c>
      <c r="F918" s="152" t="s">
        <v>300</v>
      </c>
      <c r="H918" s="151" t="s">
        <v>1</v>
      </c>
      <c r="I918" s="153"/>
      <c r="L918" s="150"/>
      <c r="M918" s="154"/>
      <c r="T918" s="155"/>
      <c r="AT918" s="151" t="s">
        <v>150</v>
      </c>
      <c r="AU918" s="151" t="s">
        <v>82</v>
      </c>
      <c r="AV918" s="12" t="s">
        <v>14</v>
      </c>
      <c r="AW918" s="12" t="s">
        <v>30</v>
      </c>
      <c r="AX918" s="12" t="s">
        <v>73</v>
      </c>
      <c r="AY918" s="151" t="s">
        <v>140</v>
      </c>
    </row>
    <row r="919" spans="2:65" s="12" customFormat="1" ht="10">
      <c r="B919" s="150"/>
      <c r="D919" s="146" t="s">
        <v>150</v>
      </c>
      <c r="E919" s="151" t="s">
        <v>1</v>
      </c>
      <c r="F919" s="152" t="s">
        <v>542</v>
      </c>
      <c r="H919" s="151" t="s">
        <v>1</v>
      </c>
      <c r="I919" s="153"/>
      <c r="L919" s="150"/>
      <c r="M919" s="154"/>
      <c r="T919" s="155"/>
      <c r="AT919" s="151" t="s">
        <v>150</v>
      </c>
      <c r="AU919" s="151" t="s">
        <v>82</v>
      </c>
      <c r="AV919" s="12" t="s">
        <v>14</v>
      </c>
      <c r="AW919" s="12" t="s">
        <v>30</v>
      </c>
      <c r="AX919" s="12" t="s">
        <v>73</v>
      </c>
      <c r="AY919" s="151" t="s">
        <v>140</v>
      </c>
    </row>
    <row r="920" spans="2:65" s="13" customFormat="1" ht="10">
      <c r="B920" s="156"/>
      <c r="D920" s="146" t="s">
        <v>150</v>
      </c>
      <c r="E920" s="157" t="s">
        <v>1</v>
      </c>
      <c r="F920" s="158" t="s">
        <v>731</v>
      </c>
      <c r="H920" s="159">
        <v>12.544</v>
      </c>
      <c r="I920" s="160"/>
      <c r="L920" s="156"/>
      <c r="M920" s="161"/>
      <c r="T920" s="162"/>
      <c r="AT920" s="157" t="s">
        <v>150</v>
      </c>
      <c r="AU920" s="157" t="s">
        <v>82</v>
      </c>
      <c r="AV920" s="13" t="s">
        <v>82</v>
      </c>
      <c r="AW920" s="13" t="s">
        <v>30</v>
      </c>
      <c r="AX920" s="13" t="s">
        <v>73</v>
      </c>
      <c r="AY920" s="157" t="s">
        <v>140</v>
      </c>
    </row>
    <row r="921" spans="2:65" s="12" customFormat="1" ht="10">
      <c r="B921" s="150"/>
      <c r="D921" s="146" t="s">
        <v>150</v>
      </c>
      <c r="E921" s="151" t="s">
        <v>1</v>
      </c>
      <c r="F921" s="152" t="s">
        <v>576</v>
      </c>
      <c r="H921" s="151" t="s">
        <v>1</v>
      </c>
      <c r="I921" s="153"/>
      <c r="L921" s="150"/>
      <c r="M921" s="154"/>
      <c r="T921" s="155"/>
      <c r="AT921" s="151" t="s">
        <v>150</v>
      </c>
      <c r="AU921" s="151" t="s">
        <v>82</v>
      </c>
      <c r="AV921" s="12" t="s">
        <v>14</v>
      </c>
      <c r="AW921" s="12" t="s">
        <v>30</v>
      </c>
      <c r="AX921" s="12" t="s">
        <v>73</v>
      </c>
      <c r="AY921" s="151" t="s">
        <v>140</v>
      </c>
    </row>
    <row r="922" spans="2:65" s="13" customFormat="1" ht="20">
      <c r="B922" s="156"/>
      <c r="D922" s="146" t="s">
        <v>150</v>
      </c>
      <c r="E922" s="157" t="s">
        <v>1</v>
      </c>
      <c r="F922" s="158" t="s">
        <v>732</v>
      </c>
      <c r="H922" s="159">
        <v>112.03400000000001</v>
      </c>
      <c r="I922" s="160"/>
      <c r="L922" s="156"/>
      <c r="M922" s="161"/>
      <c r="T922" s="162"/>
      <c r="AT922" s="157" t="s">
        <v>150</v>
      </c>
      <c r="AU922" s="157" t="s">
        <v>82</v>
      </c>
      <c r="AV922" s="13" t="s">
        <v>82</v>
      </c>
      <c r="AW922" s="13" t="s">
        <v>30</v>
      </c>
      <c r="AX922" s="13" t="s">
        <v>73</v>
      </c>
      <c r="AY922" s="157" t="s">
        <v>140</v>
      </c>
    </row>
    <row r="923" spans="2:65" s="13" customFormat="1" ht="10">
      <c r="B923" s="156"/>
      <c r="D923" s="146" t="s">
        <v>150</v>
      </c>
      <c r="E923" s="157" t="s">
        <v>1</v>
      </c>
      <c r="F923" s="158" t="s">
        <v>733</v>
      </c>
      <c r="H923" s="159">
        <v>-16.184000000000001</v>
      </c>
      <c r="I923" s="160"/>
      <c r="L923" s="156"/>
      <c r="M923" s="161"/>
      <c r="T923" s="162"/>
      <c r="AT923" s="157" t="s">
        <v>150</v>
      </c>
      <c r="AU923" s="157" t="s">
        <v>82</v>
      </c>
      <c r="AV923" s="13" t="s">
        <v>82</v>
      </c>
      <c r="AW923" s="13" t="s">
        <v>30</v>
      </c>
      <c r="AX923" s="13" t="s">
        <v>73</v>
      </c>
      <c r="AY923" s="157" t="s">
        <v>140</v>
      </c>
    </row>
    <row r="924" spans="2:65" s="12" customFormat="1" ht="10">
      <c r="B924" s="150"/>
      <c r="D924" s="146" t="s">
        <v>150</v>
      </c>
      <c r="E924" s="151" t="s">
        <v>1</v>
      </c>
      <c r="F924" s="152" t="s">
        <v>578</v>
      </c>
      <c r="H924" s="151" t="s">
        <v>1</v>
      </c>
      <c r="I924" s="153"/>
      <c r="L924" s="150"/>
      <c r="M924" s="154"/>
      <c r="T924" s="155"/>
      <c r="AT924" s="151" t="s">
        <v>150</v>
      </c>
      <c r="AU924" s="151" t="s">
        <v>82</v>
      </c>
      <c r="AV924" s="12" t="s">
        <v>14</v>
      </c>
      <c r="AW924" s="12" t="s">
        <v>30</v>
      </c>
      <c r="AX924" s="12" t="s">
        <v>73</v>
      </c>
      <c r="AY924" s="151" t="s">
        <v>140</v>
      </c>
    </row>
    <row r="925" spans="2:65" s="13" customFormat="1" ht="10">
      <c r="B925" s="156"/>
      <c r="D925" s="146" t="s">
        <v>150</v>
      </c>
      <c r="E925" s="157" t="s">
        <v>1</v>
      </c>
      <c r="F925" s="158" t="s">
        <v>734</v>
      </c>
      <c r="H925" s="159">
        <v>51.274000000000001</v>
      </c>
      <c r="I925" s="160"/>
      <c r="L925" s="156"/>
      <c r="M925" s="161"/>
      <c r="T925" s="162"/>
      <c r="AT925" s="157" t="s">
        <v>150</v>
      </c>
      <c r="AU925" s="157" t="s">
        <v>82</v>
      </c>
      <c r="AV925" s="13" t="s">
        <v>82</v>
      </c>
      <c r="AW925" s="13" t="s">
        <v>30</v>
      </c>
      <c r="AX925" s="13" t="s">
        <v>73</v>
      </c>
      <c r="AY925" s="157" t="s">
        <v>140</v>
      </c>
    </row>
    <row r="926" spans="2:65" s="13" customFormat="1" ht="10">
      <c r="B926" s="156"/>
      <c r="D926" s="146" t="s">
        <v>150</v>
      </c>
      <c r="E926" s="157" t="s">
        <v>1</v>
      </c>
      <c r="F926" s="158" t="s">
        <v>735</v>
      </c>
      <c r="H926" s="159">
        <v>-4.0460000000000003</v>
      </c>
      <c r="I926" s="160"/>
      <c r="L926" s="156"/>
      <c r="M926" s="161"/>
      <c r="T926" s="162"/>
      <c r="AT926" s="157" t="s">
        <v>150</v>
      </c>
      <c r="AU926" s="157" t="s">
        <v>82</v>
      </c>
      <c r="AV926" s="13" t="s">
        <v>82</v>
      </c>
      <c r="AW926" s="13" t="s">
        <v>30</v>
      </c>
      <c r="AX926" s="13" t="s">
        <v>73</v>
      </c>
      <c r="AY926" s="157" t="s">
        <v>140</v>
      </c>
    </row>
    <row r="927" spans="2:65" s="14" customFormat="1" ht="10">
      <c r="B927" s="163"/>
      <c r="D927" s="146" t="s">
        <v>150</v>
      </c>
      <c r="E927" s="164" t="s">
        <v>1</v>
      </c>
      <c r="F927" s="165" t="s">
        <v>154</v>
      </c>
      <c r="H927" s="166">
        <v>250.71199999999999</v>
      </c>
      <c r="I927" s="167"/>
      <c r="L927" s="163"/>
      <c r="M927" s="168"/>
      <c r="T927" s="169"/>
      <c r="AT927" s="164" t="s">
        <v>150</v>
      </c>
      <c r="AU927" s="164" t="s">
        <v>82</v>
      </c>
      <c r="AV927" s="14" t="s">
        <v>147</v>
      </c>
      <c r="AW927" s="14" t="s">
        <v>30</v>
      </c>
      <c r="AX927" s="14" t="s">
        <v>14</v>
      </c>
      <c r="AY927" s="164" t="s">
        <v>140</v>
      </c>
    </row>
    <row r="928" spans="2:65" s="1" customFormat="1" ht="33" customHeight="1">
      <c r="B928" s="31"/>
      <c r="C928" s="132" t="s">
        <v>742</v>
      </c>
      <c r="D928" s="132" t="s">
        <v>143</v>
      </c>
      <c r="E928" s="133" t="s">
        <v>321</v>
      </c>
      <c r="F928" s="134" t="s">
        <v>322</v>
      </c>
      <c r="G928" s="135" t="s">
        <v>146</v>
      </c>
      <c r="H928" s="136">
        <v>250.71199999999999</v>
      </c>
      <c r="I928" s="137"/>
      <c r="J928" s="138">
        <f>ROUND(I928*H928,2)</f>
        <v>0</v>
      </c>
      <c r="K928" s="139"/>
      <c r="L928" s="31"/>
      <c r="M928" s="140" t="s">
        <v>1</v>
      </c>
      <c r="N928" s="141" t="s">
        <v>38</v>
      </c>
      <c r="P928" s="142">
        <f>O928*H928</f>
        <v>0</v>
      </c>
      <c r="Q928" s="142">
        <v>0</v>
      </c>
      <c r="R928" s="142">
        <f>Q928*H928</f>
        <v>0</v>
      </c>
      <c r="S928" s="142">
        <v>0</v>
      </c>
      <c r="T928" s="143">
        <f>S928*H928</f>
        <v>0</v>
      </c>
      <c r="AR928" s="144" t="s">
        <v>147</v>
      </c>
      <c r="AT928" s="144" t="s">
        <v>143</v>
      </c>
      <c r="AU928" s="144" t="s">
        <v>82</v>
      </c>
      <c r="AY928" s="16" t="s">
        <v>140</v>
      </c>
      <c r="BE928" s="145">
        <f>IF(N928="základní",J928,0)</f>
        <v>0</v>
      </c>
      <c r="BF928" s="145">
        <f>IF(N928="snížená",J928,0)</f>
        <v>0</v>
      </c>
      <c r="BG928" s="145">
        <f>IF(N928="zákl. přenesená",J928,0)</f>
        <v>0</v>
      </c>
      <c r="BH928" s="145">
        <f>IF(N928="sníž. přenesená",J928,0)</f>
        <v>0</v>
      </c>
      <c r="BI928" s="145">
        <f>IF(N928="nulová",J928,0)</f>
        <v>0</v>
      </c>
      <c r="BJ928" s="16" t="s">
        <v>14</v>
      </c>
      <c r="BK928" s="145">
        <f>ROUND(I928*H928,2)</f>
        <v>0</v>
      </c>
      <c r="BL928" s="16" t="s">
        <v>147</v>
      </c>
      <c r="BM928" s="144" t="s">
        <v>743</v>
      </c>
    </row>
    <row r="929" spans="2:51" s="1" customFormat="1" ht="18">
      <c r="B929" s="31"/>
      <c r="D929" s="146" t="s">
        <v>148</v>
      </c>
      <c r="F929" s="147" t="s">
        <v>322</v>
      </c>
      <c r="I929" s="148"/>
      <c r="L929" s="31"/>
      <c r="M929" s="149"/>
      <c r="T929" s="55"/>
      <c r="AT929" s="16" t="s">
        <v>148</v>
      </c>
      <c r="AU929" s="16" t="s">
        <v>82</v>
      </c>
    </row>
    <row r="930" spans="2:51" s="12" customFormat="1" ht="10">
      <c r="B930" s="150"/>
      <c r="D930" s="146" t="s">
        <v>150</v>
      </c>
      <c r="E930" s="151" t="s">
        <v>1</v>
      </c>
      <c r="F930" s="152" t="s">
        <v>152</v>
      </c>
      <c r="H930" s="151" t="s">
        <v>1</v>
      </c>
      <c r="I930" s="153"/>
      <c r="L930" s="150"/>
      <c r="M930" s="154"/>
      <c r="T930" s="155"/>
      <c r="AT930" s="151" t="s">
        <v>150</v>
      </c>
      <c r="AU930" s="151" t="s">
        <v>82</v>
      </c>
      <c r="AV930" s="12" t="s">
        <v>14</v>
      </c>
      <c r="AW930" s="12" t="s">
        <v>30</v>
      </c>
      <c r="AX930" s="12" t="s">
        <v>73</v>
      </c>
      <c r="AY930" s="151" t="s">
        <v>140</v>
      </c>
    </row>
    <row r="931" spans="2:51" s="12" customFormat="1" ht="10">
      <c r="B931" s="150"/>
      <c r="D931" s="146" t="s">
        <v>150</v>
      </c>
      <c r="E931" s="151" t="s">
        <v>1</v>
      </c>
      <c r="F931" s="152" t="s">
        <v>542</v>
      </c>
      <c r="H931" s="151" t="s">
        <v>1</v>
      </c>
      <c r="I931" s="153"/>
      <c r="L931" s="150"/>
      <c r="M931" s="154"/>
      <c r="T931" s="155"/>
      <c r="AT931" s="151" t="s">
        <v>150</v>
      </c>
      <c r="AU931" s="151" t="s">
        <v>82</v>
      </c>
      <c r="AV931" s="12" t="s">
        <v>14</v>
      </c>
      <c r="AW931" s="12" t="s">
        <v>30</v>
      </c>
      <c r="AX931" s="12" t="s">
        <v>73</v>
      </c>
      <c r="AY931" s="151" t="s">
        <v>140</v>
      </c>
    </row>
    <row r="932" spans="2:51" s="13" customFormat="1" ht="10">
      <c r="B932" s="156"/>
      <c r="D932" s="146" t="s">
        <v>150</v>
      </c>
      <c r="E932" s="157" t="s">
        <v>1</v>
      </c>
      <c r="F932" s="158" t="s">
        <v>575</v>
      </c>
      <c r="H932" s="159">
        <v>5.5</v>
      </c>
      <c r="I932" s="160"/>
      <c r="L932" s="156"/>
      <c r="M932" s="161"/>
      <c r="T932" s="162"/>
      <c r="AT932" s="157" t="s">
        <v>150</v>
      </c>
      <c r="AU932" s="157" t="s">
        <v>82</v>
      </c>
      <c r="AV932" s="13" t="s">
        <v>82</v>
      </c>
      <c r="AW932" s="13" t="s">
        <v>30</v>
      </c>
      <c r="AX932" s="13" t="s">
        <v>73</v>
      </c>
      <c r="AY932" s="157" t="s">
        <v>140</v>
      </c>
    </row>
    <row r="933" spans="2:51" s="12" customFormat="1" ht="10">
      <c r="B933" s="150"/>
      <c r="D933" s="146" t="s">
        <v>150</v>
      </c>
      <c r="E933" s="151" t="s">
        <v>1</v>
      </c>
      <c r="F933" s="152" t="s">
        <v>576</v>
      </c>
      <c r="H933" s="151" t="s">
        <v>1</v>
      </c>
      <c r="I933" s="153"/>
      <c r="L933" s="150"/>
      <c r="M933" s="154"/>
      <c r="T933" s="155"/>
      <c r="AT933" s="151" t="s">
        <v>150</v>
      </c>
      <c r="AU933" s="151" t="s">
        <v>82</v>
      </c>
      <c r="AV933" s="12" t="s">
        <v>14</v>
      </c>
      <c r="AW933" s="12" t="s">
        <v>30</v>
      </c>
      <c r="AX933" s="12" t="s">
        <v>73</v>
      </c>
      <c r="AY933" s="151" t="s">
        <v>140</v>
      </c>
    </row>
    <row r="934" spans="2:51" s="13" customFormat="1" ht="10">
      <c r="B934" s="156"/>
      <c r="D934" s="146" t="s">
        <v>150</v>
      </c>
      <c r="E934" s="157" t="s">
        <v>1</v>
      </c>
      <c r="F934" s="158" t="s">
        <v>577</v>
      </c>
      <c r="H934" s="159">
        <v>73.13</v>
      </c>
      <c r="I934" s="160"/>
      <c r="L934" s="156"/>
      <c r="M934" s="161"/>
      <c r="T934" s="162"/>
      <c r="AT934" s="157" t="s">
        <v>150</v>
      </c>
      <c r="AU934" s="157" t="s">
        <v>82</v>
      </c>
      <c r="AV934" s="13" t="s">
        <v>82</v>
      </c>
      <c r="AW934" s="13" t="s">
        <v>30</v>
      </c>
      <c r="AX934" s="13" t="s">
        <v>73</v>
      </c>
      <c r="AY934" s="157" t="s">
        <v>140</v>
      </c>
    </row>
    <row r="935" spans="2:51" s="12" customFormat="1" ht="10">
      <c r="B935" s="150"/>
      <c r="D935" s="146" t="s">
        <v>150</v>
      </c>
      <c r="E935" s="151" t="s">
        <v>1</v>
      </c>
      <c r="F935" s="152" t="s">
        <v>578</v>
      </c>
      <c r="H935" s="151" t="s">
        <v>1</v>
      </c>
      <c r="I935" s="153"/>
      <c r="L935" s="150"/>
      <c r="M935" s="154"/>
      <c r="T935" s="155"/>
      <c r="AT935" s="151" t="s">
        <v>150</v>
      </c>
      <c r="AU935" s="151" t="s">
        <v>82</v>
      </c>
      <c r="AV935" s="12" t="s">
        <v>14</v>
      </c>
      <c r="AW935" s="12" t="s">
        <v>30</v>
      </c>
      <c r="AX935" s="12" t="s">
        <v>73</v>
      </c>
      <c r="AY935" s="151" t="s">
        <v>140</v>
      </c>
    </row>
    <row r="936" spans="2:51" s="13" customFormat="1" ht="10">
      <c r="B936" s="156"/>
      <c r="D936" s="146" t="s">
        <v>150</v>
      </c>
      <c r="E936" s="157" t="s">
        <v>1</v>
      </c>
      <c r="F936" s="158" t="s">
        <v>579</v>
      </c>
      <c r="H936" s="159">
        <v>16.46</v>
      </c>
      <c r="I936" s="160"/>
      <c r="L936" s="156"/>
      <c r="M936" s="161"/>
      <c r="T936" s="162"/>
      <c r="AT936" s="157" t="s">
        <v>150</v>
      </c>
      <c r="AU936" s="157" t="s">
        <v>82</v>
      </c>
      <c r="AV936" s="13" t="s">
        <v>82</v>
      </c>
      <c r="AW936" s="13" t="s">
        <v>30</v>
      </c>
      <c r="AX936" s="13" t="s">
        <v>73</v>
      </c>
      <c r="AY936" s="157" t="s">
        <v>140</v>
      </c>
    </row>
    <row r="937" spans="2:51" s="12" customFormat="1" ht="10">
      <c r="B937" s="150"/>
      <c r="D937" s="146" t="s">
        <v>150</v>
      </c>
      <c r="E937" s="151" t="s">
        <v>1</v>
      </c>
      <c r="F937" s="152" t="s">
        <v>300</v>
      </c>
      <c r="H937" s="151" t="s">
        <v>1</v>
      </c>
      <c r="I937" s="153"/>
      <c r="L937" s="150"/>
      <c r="M937" s="154"/>
      <c r="T937" s="155"/>
      <c r="AT937" s="151" t="s">
        <v>150</v>
      </c>
      <c r="AU937" s="151" t="s">
        <v>82</v>
      </c>
      <c r="AV937" s="12" t="s">
        <v>14</v>
      </c>
      <c r="AW937" s="12" t="s">
        <v>30</v>
      </c>
      <c r="AX937" s="12" t="s">
        <v>73</v>
      </c>
      <c r="AY937" s="151" t="s">
        <v>140</v>
      </c>
    </row>
    <row r="938" spans="2:51" s="12" customFormat="1" ht="10">
      <c r="B938" s="150"/>
      <c r="D938" s="146" t="s">
        <v>150</v>
      </c>
      <c r="E938" s="151" t="s">
        <v>1</v>
      </c>
      <c r="F938" s="152" t="s">
        <v>542</v>
      </c>
      <c r="H938" s="151" t="s">
        <v>1</v>
      </c>
      <c r="I938" s="153"/>
      <c r="L938" s="150"/>
      <c r="M938" s="154"/>
      <c r="T938" s="155"/>
      <c r="AT938" s="151" t="s">
        <v>150</v>
      </c>
      <c r="AU938" s="151" t="s">
        <v>82</v>
      </c>
      <c r="AV938" s="12" t="s">
        <v>14</v>
      </c>
      <c r="AW938" s="12" t="s">
        <v>30</v>
      </c>
      <c r="AX938" s="12" t="s">
        <v>73</v>
      </c>
      <c r="AY938" s="151" t="s">
        <v>140</v>
      </c>
    </row>
    <row r="939" spans="2:51" s="13" customFormat="1" ht="10">
      <c r="B939" s="156"/>
      <c r="D939" s="146" t="s">
        <v>150</v>
      </c>
      <c r="E939" s="157" t="s">
        <v>1</v>
      </c>
      <c r="F939" s="158" t="s">
        <v>731</v>
      </c>
      <c r="H939" s="159">
        <v>12.544</v>
      </c>
      <c r="I939" s="160"/>
      <c r="L939" s="156"/>
      <c r="M939" s="161"/>
      <c r="T939" s="162"/>
      <c r="AT939" s="157" t="s">
        <v>150</v>
      </c>
      <c r="AU939" s="157" t="s">
        <v>82</v>
      </c>
      <c r="AV939" s="13" t="s">
        <v>82</v>
      </c>
      <c r="AW939" s="13" t="s">
        <v>30</v>
      </c>
      <c r="AX939" s="13" t="s">
        <v>73</v>
      </c>
      <c r="AY939" s="157" t="s">
        <v>140</v>
      </c>
    </row>
    <row r="940" spans="2:51" s="12" customFormat="1" ht="10">
      <c r="B940" s="150"/>
      <c r="D940" s="146" t="s">
        <v>150</v>
      </c>
      <c r="E940" s="151" t="s">
        <v>1</v>
      </c>
      <c r="F940" s="152" t="s">
        <v>576</v>
      </c>
      <c r="H940" s="151" t="s">
        <v>1</v>
      </c>
      <c r="I940" s="153"/>
      <c r="L940" s="150"/>
      <c r="M940" s="154"/>
      <c r="T940" s="155"/>
      <c r="AT940" s="151" t="s">
        <v>150</v>
      </c>
      <c r="AU940" s="151" t="s">
        <v>82</v>
      </c>
      <c r="AV940" s="12" t="s">
        <v>14</v>
      </c>
      <c r="AW940" s="12" t="s">
        <v>30</v>
      </c>
      <c r="AX940" s="12" t="s">
        <v>73</v>
      </c>
      <c r="AY940" s="151" t="s">
        <v>140</v>
      </c>
    </row>
    <row r="941" spans="2:51" s="13" customFormat="1" ht="20">
      <c r="B941" s="156"/>
      <c r="D941" s="146" t="s">
        <v>150</v>
      </c>
      <c r="E941" s="157" t="s">
        <v>1</v>
      </c>
      <c r="F941" s="158" t="s">
        <v>732</v>
      </c>
      <c r="H941" s="159">
        <v>112.03400000000001</v>
      </c>
      <c r="I941" s="160"/>
      <c r="L941" s="156"/>
      <c r="M941" s="161"/>
      <c r="T941" s="162"/>
      <c r="AT941" s="157" t="s">
        <v>150</v>
      </c>
      <c r="AU941" s="157" t="s">
        <v>82</v>
      </c>
      <c r="AV941" s="13" t="s">
        <v>82</v>
      </c>
      <c r="AW941" s="13" t="s">
        <v>30</v>
      </c>
      <c r="AX941" s="13" t="s">
        <v>73</v>
      </c>
      <c r="AY941" s="157" t="s">
        <v>140</v>
      </c>
    </row>
    <row r="942" spans="2:51" s="13" customFormat="1" ht="10">
      <c r="B942" s="156"/>
      <c r="D942" s="146" t="s">
        <v>150</v>
      </c>
      <c r="E942" s="157" t="s">
        <v>1</v>
      </c>
      <c r="F942" s="158" t="s">
        <v>733</v>
      </c>
      <c r="H942" s="159">
        <v>-16.184000000000001</v>
      </c>
      <c r="I942" s="160"/>
      <c r="L942" s="156"/>
      <c r="M942" s="161"/>
      <c r="T942" s="162"/>
      <c r="AT942" s="157" t="s">
        <v>150</v>
      </c>
      <c r="AU942" s="157" t="s">
        <v>82</v>
      </c>
      <c r="AV942" s="13" t="s">
        <v>82</v>
      </c>
      <c r="AW942" s="13" t="s">
        <v>30</v>
      </c>
      <c r="AX942" s="13" t="s">
        <v>73</v>
      </c>
      <c r="AY942" s="157" t="s">
        <v>140</v>
      </c>
    </row>
    <row r="943" spans="2:51" s="12" customFormat="1" ht="10">
      <c r="B943" s="150"/>
      <c r="D943" s="146" t="s">
        <v>150</v>
      </c>
      <c r="E943" s="151" t="s">
        <v>1</v>
      </c>
      <c r="F943" s="152" t="s">
        <v>578</v>
      </c>
      <c r="H943" s="151" t="s">
        <v>1</v>
      </c>
      <c r="I943" s="153"/>
      <c r="L943" s="150"/>
      <c r="M943" s="154"/>
      <c r="T943" s="155"/>
      <c r="AT943" s="151" t="s">
        <v>150</v>
      </c>
      <c r="AU943" s="151" t="s">
        <v>82</v>
      </c>
      <c r="AV943" s="12" t="s">
        <v>14</v>
      </c>
      <c r="AW943" s="12" t="s">
        <v>30</v>
      </c>
      <c r="AX943" s="12" t="s">
        <v>73</v>
      </c>
      <c r="AY943" s="151" t="s">
        <v>140</v>
      </c>
    </row>
    <row r="944" spans="2:51" s="13" customFormat="1" ht="10">
      <c r="B944" s="156"/>
      <c r="D944" s="146" t="s">
        <v>150</v>
      </c>
      <c r="E944" s="157" t="s">
        <v>1</v>
      </c>
      <c r="F944" s="158" t="s">
        <v>734</v>
      </c>
      <c r="H944" s="159">
        <v>51.274000000000001</v>
      </c>
      <c r="I944" s="160"/>
      <c r="L944" s="156"/>
      <c r="M944" s="161"/>
      <c r="T944" s="162"/>
      <c r="AT944" s="157" t="s">
        <v>150</v>
      </c>
      <c r="AU944" s="157" t="s">
        <v>82</v>
      </c>
      <c r="AV944" s="13" t="s">
        <v>82</v>
      </c>
      <c r="AW944" s="13" t="s">
        <v>30</v>
      </c>
      <c r="AX944" s="13" t="s">
        <v>73</v>
      </c>
      <c r="AY944" s="157" t="s">
        <v>140</v>
      </c>
    </row>
    <row r="945" spans="2:65" s="13" customFormat="1" ht="10">
      <c r="B945" s="156"/>
      <c r="D945" s="146" t="s">
        <v>150</v>
      </c>
      <c r="E945" s="157" t="s">
        <v>1</v>
      </c>
      <c r="F945" s="158" t="s">
        <v>735</v>
      </c>
      <c r="H945" s="159">
        <v>-4.0460000000000003</v>
      </c>
      <c r="I945" s="160"/>
      <c r="L945" s="156"/>
      <c r="M945" s="161"/>
      <c r="T945" s="162"/>
      <c r="AT945" s="157" t="s">
        <v>150</v>
      </c>
      <c r="AU945" s="157" t="s">
        <v>82</v>
      </c>
      <c r="AV945" s="13" t="s">
        <v>82</v>
      </c>
      <c r="AW945" s="13" t="s">
        <v>30</v>
      </c>
      <c r="AX945" s="13" t="s">
        <v>73</v>
      </c>
      <c r="AY945" s="157" t="s">
        <v>140</v>
      </c>
    </row>
    <row r="946" spans="2:65" s="14" customFormat="1" ht="10">
      <c r="B946" s="163"/>
      <c r="D946" s="146" t="s">
        <v>150</v>
      </c>
      <c r="E946" s="164" t="s">
        <v>1</v>
      </c>
      <c r="F946" s="165" t="s">
        <v>154</v>
      </c>
      <c r="H946" s="166">
        <v>250.71199999999999</v>
      </c>
      <c r="I946" s="167"/>
      <c r="L946" s="163"/>
      <c r="M946" s="168"/>
      <c r="T946" s="169"/>
      <c r="AT946" s="164" t="s">
        <v>150</v>
      </c>
      <c r="AU946" s="164" t="s">
        <v>82</v>
      </c>
      <c r="AV946" s="14" t="s">
        <v>147</v>
      </c>
      <c r="AW946" s="14" t="s">
        <v>30</v>
      </c>
      <c r="AX946" s="14" t="s">
        <v>14</v>
      </c>
      <c r="AY946" s="164" t="s">
        <v>140</v>
      </c>
    </row>
    <row r="947" spans="2:65" s="11" customFormat="1" ht="22.75" customHeight="1">
      <c r="B947" s="120"/>
      <c r="D947" s="121" t="s">
        <v>72</v>
      </c>
      <c r="E947" s="130" t="s">
        <v>324</v>
      </c>
      <c r="F947" s="130" t="s">
        <v>325</v>
      </c>
      <c r="I947" s="123"/>
      <c r="J947" s="131">
        <f>BK947</f>
        <v>0</v>
      </c>
      <c r="L947" s="120"/>
      <c r="M947" s="125"/>
      <c r="P947" s="126">
        <f>SUM(P948:P949)</f>
        <v>0</v>
      </c>
      <c r="R947" s="126">
        <f>SUM(R948:R949)</f>
        <v>0</v>
      </c>
      <c r="T947" s="127">
        <f>SUM(T948:T949)</f>
        <v>0</v>
      </c>
      <c r="AR947" s="121" t="s">
        <v>82</v>
      </c>
      <c r="AT947" s="128" t="s">
        <v>72</v>
      </c>
      <c r="AU947" s="128" t="s">
        <v>14</v>
      </c>
      <c r="AY947" s="121" t="s">
        <v>140</v>
      </c>
      <c r="BK947" s="129">
        <f>SUM(BK948:BK949)</f>
        <v>0</v>
      </c>
    </row>
    <row r="948" spans="2:65" s="1" customFormat="1" ht="16.5" customHeight="1">
      <c r="B948" s="31"/>
      <c r="C948" s="132" t="s">
        <v>474</v>
      </c>
      <c r="D948" s="132" t="s">
        <v>143</v>
      </c>
      <c r="E948" s="133" t="s">
        <v>744</v>
      </c>
      <c r="F948" s="134" t="s">
        <v>328</v>
      </c>
      <c r="G948" s="135" t="s">
        <v>309</v>
      </c>
      <c r="H948" s="136">
        <v>5</v>
      </c>
      <c r="I948" s="137"/>
      <c r="J948" s="138">
        <f>ROUND(I948*H948,2)</f>
        <v>0</v>
      </c>
      <c r="K948" s="139"/>
      <c r="L948" s="31"/>
      <c r="M948" s="140" t="s">
        <v>1</v>
      </c>
      <c r="N948" s="141" t="s">
        <v>38</v>
      </c>
      <c r="P948" s="142">
        <f>O948*H948</f>
        <v>0</v>
      </c>
      <c r="Q948" s="142">
        <v>0</v>
      </c>
      <c r="R948" s="142">
        <f>Q948*H948</f>
        <v>0</v>
      </c>
      <c r="S948" s="142">
        <v>0</v>
      </c>
      <c r="T948" s="143">
        <f>S948*H948</f>
        <v>0</v>
      </c>
      <c r="AR948" s="144" t="s">
        <v>194</v>
      </c>
      <c r="AT948" s="144" t="s">
        <v>143</v>
      </c>
      <c r="AU948" s="144" t="s">
        <v>82</v>
      </c>
      <c r="AY948" s="16" t="s">
        <v>140</v>
      </c>
      <c r="BE948" s="145">
        <f>IF(N948="základní",J948,0)</f>
        <v>0</v>
      </c>
      <c r="BF948" s="145">
        <f>IF(N948="snížená",J948,0)</f>
        <v>0</v>
      </c>
      <c r="BG948" s="145">
        <f>IF(N948="zákl. přenesená",J948,0)</f>
        <v>0</v>
      </c>
      <c r="BH948" s="145">
        <f>IF(N948="sníž. přenesená",J948,0)</f>
        <v>0</v>
      </c>
      <c r="BI948" s="145">
        <f>IF(N948="nulová",J948,0)</f>
        <v>0</v>
      </c>
      <c r="BJ948" s="16" t="s">
        <v>14</v>
      </c>
      <c r="BK948" s="145">
        <f>ROUND(I948*H948,2)</f>
        <v>0</v>
      </c>
      <c r="BL948" s="16" t="s">
        <v>194</v>
      </c>
      <c r="BM948" s="144" t="s">
        <v>745</v>
      </c>
    </row>
    <row r="949" spans="2:65" s="1" customFormat="1" ht="10">
      <c r="B949" s="31"/>
      <c r="D949" s="146" t="s">
        <v>148</v>
      </c>
      <c r="F949" s="147" t="s">
        <v>328</v>
      </c>
      <c r="I949" s="148"/>
      <c r="L949" s="31"/>
      <c r="M949" s="149"/>
      <c r="T949" s="55"/>
      <c r="AT949" s="16" t="s">
        <v>148</v>
      </c>
      <c r="AU949" s="16" t="s">
        <v>82</v>
      </c>
    </row>
    <row r="950" spans="2:65" s="11" customFormat="1" ht="25.9" customHeight="1">
      <c r="B950" s="120"/>
      <c r="D950" s="121" t="s">
        <v>72</v>
      </c>
      <c r="E950" s="122" t="s">
        <v>746</v>
      </c>
      <c r="F950" s="122" t="s">
        <v>747</v>
      </c>
      <c r="I950" s="123"/>
      <c r="J950" s="124">
        <f>BK950</f>
        <v>0</v>
      </c>
      <c r="L950" s="120"/>
      <c r="M950" s="125"/>
      <c r="P950" s="126">
        <f>P951+P954+P968+P979+P1014+P1020+P1031+P1058+P1067+P1082+P1085+P1104+P1109+P1120+P1164</f>
        <v>0</v>
      </c>
      <c r="R950" s="126">
        <f>R951+R954+R968+R979+R1014+R1020+R1031+R1058+R1067+R1082+R1085+R1104+R1109+R1120+R1164</f>
        <v>0</v>
      </c>
      <c r="T950" s="127">
        <f>T951+T954+T968+T979+T1014+T1020+T1031+T1058+T1067+T1082+T1085+T1104+T1109+T1120+T1164</f>
        <v>0</v>
      </c>
      <c r="AR950" s="121" t="s">
        <v>14</v>
      </c>
      <c r="AT950" s="128" t="s">
        <v>72</v>
      </c>
      <c r="AU950" s="128" t="s">
        <v>73</v>
      </c>
      <c r="AY950" s="121" t="s">
        <v>140</v>
      </c>
      <c r="BK950" s="129">
        <f>BK951+BK954+BK968+BK979+BK1014+BK1020+BK1031+BK1058+BK1067+BK1082+BK1085+BK1104+BK1109+BK1120+BK1164</f>
        <v>0</v>
      </c>
    </row>
    <row r="951" spans="2:65" s="11" customFormat="1" ht="22.75" customHeight="1">
      <c r="B951" s="120"/>
      <c r="D951" s="121" t="s">
        <v>72</v>
      </c>
      <c r="E951" s="130" t="s">
        <v>748</v>
      </c>
      <c r="F951" s="130" t="s">
        <v>749</v>
      </c>
      <c r="I951" s="123"/>
      <c r="J951" s="131">
        <f>BK951</f>
        <v>0</v>
      </c>
      <c r="L951" s="120"/>
      <c r="M951" s="125"/>
      <c r="P951" s="126">
        <f>SUM(P952:P953)</f>
        <v>0</v>
      </c>
      <c r="R951" s="126">
        <f>SUM(R952:R953)</f>
        <v>0</v>
      </c>
      <c r="T951" s="127">
        <f>SUM(T952:T953)</f>
        <v>0</v>
      </c>
      <c r="AR951" s="121" t="s">
        <v>14</v>
      </c>
      <c r="AT951" s="128" t="s">
        <v>72</v>
      </c>
      <c r="AU951" s="128" t="s">
        <v>14</v>
      </c>
      <c r="AY951" s="121" t="s">
        <v>140</v>
      </c>
      <c r="BK951" s="129">
        <f>SUM(BK952:BK953)</f>
        <v>0</v>
      </c>
    </row>
    <row r="952" spans="2:65" s="1" customFormat="1" ht="21.75" customHeight="1">
      <c r="B952" s="31"/>
      <c r="C952" s="132" t="s">
        <v>750</v>
      </c>
      <c r="D952" s="132" t="s">
        <v>143</v>
      </c>
      <c r="E952" s="133" t="s">
        <v>751</v>
      </c>
      <c r="F952" s="134" t="s">
        <v>752</v>
      </c>
      <c r="G952" s="135" t="s">
        <v>309</v>
      </c>
      <c r="H952" s="136">
        <v>1</v>
      </c>
      <c r="I952" s="137"/>
      <c r="J952" s="138">
        <f>ROUND(I952*H952,2)</f>
        <v>0</v>
      </c>
      <c r="K952" s="139"/>
      <c r="L952" s="31"/>
      <c r="M952" s="140" t="s">
        <v>1</v>
      </c>
      <c r="N952" s="141" t="s">
        <v>38</v>
      </c>
      <c r="P952" s="142">
        <f>O952*H952</f>
        <v>0</v>
      </c>
      <c r="Q952" s="142">
        <v>0</v>
      </c>
      <c r="R952" s="142">
        <f>Q952*H952</f>
        <v>0</v>
      </c>
      <c r="S952" s="142">
        <v>0</v>
      </c>
      <c r="T952" s="143">
        <f>S952*H952</f>
        <v>0</v>
      </c>
      <c r="AR952" s="144" t="s">
        <v>147</v>
      </c>
      <c r="AT952" s="144" t="s">
        <v>143</v>
      </c>
      <c r="AU952" s="144" t="s">
        <v>82</v>
      </c>
      <c r="AY952" s="16" t="s">
        <v>140</v>
      </c>
      <c r="BE952" s="145">
        <f>IF(N952="základní",J952,0)</f>
        <v>0</v>
      </c>
      <c r="BF952" s="145">
        <f>IF(N952="snížená",J952,0)</f>
        <v>0</v>
      </c>
      <c r="BG952" s="145">
        <f>IF(N952="zákl. přenesená",J952,0)</f>
        <v>0</v>
      </c>
      <c r="BH952" s="145">
        <f>IF(N952="sníž. přenesená",J952,0)</f>
        <v>0</v>
      </c>
      <c r="BI952" s="145">
        <f>IF(N952="nulová",J952,0)</f>
        <v>0</v>
      </c>
      <c r="BJ952" s="16" t="s">
        <v>14</v>
      </c>
      <c r="BK952" s="145">
        <f>ROUND(I952*H952,2)</f>
        <v>0</v>
      </c>
      <c r="BL952" s="16" t="s">
        <v>147</v>
      </c>
      <c r="BM952" s="144" t="s">
        <v>753</v>
      </c>
    </row>
    <row r="953" spans="2:65" s="1" customFormat="1" ht="18">
      <c r="B953" s="31"/>
      <c r="D953" s="146" t="s">
        <v>148</v>
      </c>
      <c r="F953" s="147" t="s">
        <v>754</v>
      </c>
      <c r="I953" s="148"/>
      <c r="L953" s="31"/>
      <c r="M953" s="149"/>
      <c r="T953" s="55"/>
      <c r="AT953" s="16" t="s">
        <v>148</v>
      </c>
      <c r="AU953" s="16" t="s">
        <v>82</v>
      </c>
    </row>
    <row r="954" spans="2:65" s="11" customFormat="1" ht="22.75" customHeight="1">
      <c r="B954" s="120"/>
      <c r="D954" s="121" t="s">
        <v>72</v>
      </c>
      <c r="E954" s="130" t="s">
        <v>332</v>
      </c>
      <c r="F954" s="130" t="s">
        <v>333</v>
      </c>
      <c r="I954" s="123"/>
      <c r="J954" s="131">
        <f>BK954</f>
        <v>0</v>
      </c>
      <c r="L954" s="120"/>
      <c r="M954" s="125"/>
      <c r="P954" s="126">
        <f>SUM(P955:P967)</f>
        <v>0</v>
      </c>
      <c r="R954" s="126">
        <f>SUM(R955:R967)</f>
        <v>0</v>
      </c>
      <c r="T954" s="127">
        <f>SUM(T955:T967)</f>
        <v>0</v>
      </c>
      <c r="AR954" s="121" t="s">
        <v>14</v>
      </c>
      <c r="AT954" s="128" t="s">
        <v>72</v>
      </c>
      <c r="AU954" s="128" t="s">
        <v>14</v>
      </c>
      <c r="AY954" s="121" t="s">
        <v>140</v>
      </c>
      <c r="BK954" s="129">
        <f>SUM(BK955:BK967)</f>
        <v>0</v>
      </c>
    </row>
    <row r="955" spans="2:65" s="1" customFormat="1" ht="24.15" customHeight="1">
      <c r="B955" s="31"/>
      <c r="C955" s="132" t="s">
        <v>478</v>
      </c>
      <c r="D955" s="132" t="s">
        <v>143</v>
      </c>
      <c r="E955" s="133" t="s">
        <v>755</v>
      </c>
      <c r="F955" s="134" t="s">
        <v>756</v>
      </c>
      <c r="G955" s="135" t="s">
        <v>146</v>
      </c>
      <c r="H955" s="136">
        <v>3.8109999999999999</v>
      </c>
      <c r="I955" s="137"/>
      <c r="J955" s="138">
        <f>ROUND(I955*H955,2)</f>
        <v>0</v>
      </c>
      <c r="K955" s="139"/>
      <c r="L955" s="31"/>
      <c r="M955" s="140" t="s">
        <v>1</v>
      </c>
      <c r="N955" s="141" t="s">
        <v>38</v>
      </c>
      <c r="P955" s="142">
        <f>O955*H955</f>
        <v>0</v>
      </c>
      <c r="Q955" s="142">
        <v>0</v>
      </c>
      <c r="R955" s="142">
        <f>Q955*H955</f>
        <v>0</v>
      </c>
      <c r="S955" s="142">
        <v>0</v>
      </c>
      <c r="T955" s="143">
        <f>S955*H955</f>
        <v>0</v>
      </c>
      <c r="AR955" s="144" t="s">
        <v>147</v>
      </c>
      <c r="AT955" s="144" t="s">
        <v>143</v>
      </c>
      <c r="AU955" s="144" t="s">
        <v>82</v>
      </c>
      <c r="AY955" s="16" t="s">
        <v>140</v>
      </c>
      <c r="BE955" s="145">
        <f>IF(N955="základní",J955,0)</f>
        <v>0</v>
      </c>
      <c r="BF955" s="145">
        <f>IF(N955="snížená",J955,0)</f>
        <v>0</v>
      </c>
      <c r="BG955" s="145">
        <f>IF(N955="zákl. přenesená",J955,0)</f>
        <v>0</v>
      </c>
      <c r="BH955" s="145">
        <f>IF(N955="sníž. přenesená",J955,0)</f>
        <v>0</v>
      </c>
      <c r="BI955" s="145">
        <f>IF(N955="nulová",J955,0)</f>
        <v>0</v>
      </c>
      <c r="BJ955" s="16" t="s">
        <v>14</v>
      </c>
      <c r="BK955" s="145">
        <f>ROUND(I955*H955,2)</f>
        <v>0</v>
      </c>
      <c r="BL955" s="16" t="s">
        <v>147</v>
      </c>
      <c r="BM955" s="144" t="s">
        <v>757</v>
      </c>
    </row>
    <row r="956" spans="2:65" s="1" customFormat="1" ht="18">
      <c r="B956" s="31"/>
      <c r="D956" s="146" t="s">
        <v>148</v>
      </c>
      <c r="F956" s="147" t="s">
        <v>758</v>
      </c>
      <c r="I956" s="148"/>
      <c r="L956" s="31"/>
      <c r="M956" s="149"/>
      <c r="T956" s="55"/>
      <c r="AT956" s="16" t="s">
        <v>148</v>
      </c>
      <c r="AU956" s="16" t="s">
        <v>82</v>
      </c>
    </row>
    <row r="957" spans="2:65" s="13" customFormat="1" ht="10">
      <c r="B957" s="156"/>
      <c r="D957" s="146" t="s">
        <v>150</v>
      </c>
      <c r="E957" s="157" t="s">
        <v>1</v>
      </c>
      <c r="F957" s="158" t="s">
        <v>759</v>
      </c>
      <c r="H957" s="159">
        <v>6.1509999999999998</v>
      </c>
      <c r="I957" s="160"/>
      <c r="L957" s="156"/>
      <c r="M957" s="161"/>
      <c r="T957" s="162"/>
      <c r="AT957" s="157" t="s">
        <v>150</v>
      </c>
      <c r="AU957" s="157" t="s">
        <v>82</v>
      </c>
      <c r="AV957" s="13" t="s">
        <v>82</v>
      </c>
      <c r="AW957" s="13" t="s">
        <v>30</v>
      </c>
      <c r="AX957" s="13" t="s">
        <v>73</v>
      </c>
      <c r="AY957" s="157" t="s">
        <v>140</v>
      </c>
    </row>
    <row r="958" spans="2:65" s="13" customFormat="1" ht="10">
      <c r="B958" s="156"/>
      <c r="D958" s="146" t="s">
        <v>150</v>
      </c>
      <c r="E958" s="157" t="s">
        <v>1</v>
      </c>
      <c r="F958" s="158" t="s">
        <v>760</v>
      </c>
      <c r="H958" s="159">
        <v>-2.34</v>
      </c>
      <c r="I958" s="160"/>
      <c r="L958" s="156"/>
      <c r="M958" s="161"/>
      <c r="T958" s="162"/>
      <c r="AT958" s="157" t="s">
        <v>150</v>
      </c>
      <c r="AU958" s="157" t="s">
        <v>82</v>
      </c>
      <c r="AV958" s="13" t="s">
        <v>82</v>
      </c>
      <c r="AW958" s="13" t="s">
        <v>30</v>
      </c>
      <c r="AX958" s="13" t="s">
        <v>73</v>
      </c>
      <c r="AY958" s="157" t="s">
        <v>140</v>
      </c>
    </row>
    <row r="959" spans="2:65" s="14" customFormat="1" ht="10">
      <c r="B959" s="163"/>
      <c r="D959" s="146" t="s">
        <v>150</v>
      </c>
      <c r="E959" s="164" t="s">
        <v>1</v>
      </c>
      <c r="F959" s="165" t="s">
        <v>154</v>
      </c>
      <c r="H959" s="166">
        <v>3.8109999999999999</v>
      </c>
      <c r="I959" s="167"/>
      <c r="L959" s="163"/>
      <c r="M959" s="168"/>
      <c r="T959" s="169"/>
      <c r="AT959" s="164" t="s">
        <v>150</v>
      </c>
      <c r="AU959" s="164" t="s">
        <v>82</v>
      </c>
      <c r="AV959" s="14" t="s">
        <v>147</v>
      </c>
      <c r="AW959" s="14" t="s">
        <v>30</v>
      </c>
      <c r="AX959" s="14" t="s">
        <v>14</v>
      </c>
      <c r="AY959" s="164" t="s">
        <v>140</v>
      </c>
    </row>
    <row r="960" spans="2:65" s="1" customFormat="1" ht="24.15" customHeight="1">
      <c r="B960" s="31"/>
      <c r="C960" s="132" t="s">
        <v>761</v>
      </c>
      <c r="D960" s="132" t="s">
        <v>143</v>
      </c>
      <c r="E960" s="133" t="s">
        <v>762</v>
      </c>
      <c r="F960" s="134" t="s">
        <v>763</v>
      </c>
      <c r="G960" s="135" t="s">
        <v>226</v>
      </c>
      <c r="H960" s="136">
        <v>2.33</v>
      </c>
      <c r="I960" s="137"/>
      <c r="J960" s="138">
        <f>ROUND(I960*H960,2)</f>
        <v>0</v>
      </c>
      <c r="K960" s="139"/>
      <c r="L960" s="31"/>
      <c r="M960" s="140" t="s">
        <v>1</v>
      </c>
      <c r="N960" s="141" t="s">
        <v>38</v>
      </c>
      <c r="P960" s="142">
        <f>O960*H960</f>
        <v>0</v>
      </c>
      <c r="Q960" s="142">
        <v>0</v>
      </c>
      <c r="R960" s="142">
        <f>Q960*H960</f>
        <v>0</v>
      </c>
      <c r="S960" s="142">
        <v>0</v>
      </c>
      <c r="T960" s="143">
        <f>S960*H960</f>
        <v>0</v>
      </c>
      <c r="AR960" s="144" t="s">
        <v>147</v>
      </c>
      <c r="AT960" s="144" t="s">
        <v>143</v>
      </c>
      <c r="AU960" s="144" t="s">
        <v>82</v>
      </c>
      <c r="AY960" s="16" t="s">
        <v>140</v>
      </c>
      <c r="BE960" s="145">
        <f>IF(N960="základní",J960,0)</f>
        <v>0</v>
      </c>
      <c r="BF960" s="145">
        <f>IF(N960="snížená",J960,0)</f>
        <v>0</v>
      </c>
      <c r="BG960" s="145">
        <f>IF(N960="zákl. přenesená",J960,0)</f>
        <v>0</v>
      </c>
      <c r="BH960" s="145">
        <f>IF(N960="sníž. přenesená",J960,0)</f>
        <v>0</v>
      </c>
      <c r="BI960" s="145">
        <f>IF(N960="nulová",J960,0)</f>
        <v>0</v>
      </c>
      <c r="BJ960" s="16" t="s">
        <v>14</v>
      </c>
      <c r="BK960" s="145">
        <f>ROUND(I960*H960,2)</f>
        <v>0</v>
      </c>
      <c r="BL960" s="16" t="s">
        <v>147</v>
      </c>
      <c r="BM960" s="144" t="s">
        <v>764</v>
      </c>
    </row>
    <row r="961" spans="2:65" s="1" customFormat="1" ht="10">
      <c r="B961" s="31"/>
      <c r="D961" s="146" t="s">
        <v>148</v>
      </c>
      <c r="F961" s="147" t="s">
        <v>765</v>
      </c>
      <c r="I961" s="148"/>
      <c r="L961" s="31"/>
      <c r="M961" s="149"/>
      <c r="T961" s="55"/>
      <c r="AT961" s="16" t="s">
        <v>148</v>
      </c>
      <c r="AU961" s="16" t="s">
        <v>82</v>
      </c>
    </row>
    <row r="962" spans="2:65" s="13" customFormat="1" ht="10">
      <c r="B962" s="156"/>
      <c r="D962" s="146" t="s">
        <v>150</v>
      </c>
      <c r="E962" s="157" t="s">
        <v>1</v>
      </c>
      <c r="F962" s="158" t="s">
        <v>766</v>
      </c>
      <c r="H962" s="159">
        <v>2.33</v>
      </c>
      <c r="I962" s="160"/>
      <c r="L962" s="156"/>
      <c r="M962" s="161"/>
      <c r="T962" s="162"/>
      <c r="AT962" s="157" t="s">
        <v>150</v>
      </c>
      <c r="AU962" s="157" t="s">
        <v>82</v>
      </c>
      <c r="AV962" s="13" t="s">
        <v>82</v>
      </c>
      <c r="AW962" s="13" t="s">
        <v>30</v>
      </c>
      <c r="AX962" s="13" t="s">
        <v>73</v>
      </c>
      <c r="AY962" s="157" t="s">
        <v>140</v>
      </c>
    </row>
    <row r="963" spans="2:65" s="14" customFormat="1" ht="10">
      <c r="B963" s="163"/>
      <c r="D963" s="146" t="s">
        <v>150</v>
      </c>
      <c r="E963" s="164" t="s">
        <v>1</v>
      </c>
      <c r="F963" s="165" t="s">
        <v>154</v>
      </c>
      <c r="H963" s="166">
        <v>2.33</v>
      </c>
      <c r="I963" s="167"/>
      <c r="L963" s="163"/>
      <c r="M963" s="168"/>
      <c r="T963" s="169"/>
      <c r="AT963" s="164" t="s">
        <v>150</v>
      </c>
      <c r="AU963" s="164" t="s">
        <v>82</v>
      </c>
      <c r="AV963" s="14" t="s">
        <v>147</v>
      </c>
      <c r="AW963" s="14" t="s">
        <v>30</v>
      </c>
      <c r="AX963" s="14" t="s">
        <v>14</v>
      </c>
      <c r="AY963" s="164" t="s">
        <v>140</v>
      </c>
    </row>
    <row r="964" spans="2:65" s="1" customFormat="1" ht="24.15" customHeight="1">
      <c r="B964" s="31"/>
      <c r="C964" s="132" t="s">
        <v>483</v>
      </c>
      <c r="D964" s="132" t="s">
        <v>143</v>
      </c>
      <c r="E964" s="133" t="s">
        <v>767</v>
      </c>
      <c r="F964" s="134" t="s">
        <v>768</v>
      </c>
      <c r="G964" s="135" t="s">
        <v>226</v>
      </c>
      <c r="H964" s="136">
        <v>5.28</v>
      </c>
      <c r="I964" s="137"/>
      <c r="J964" s="138">
        <f>ROUND(I964*H964,2)</f>
        <v>0</v>
      </c>
      <c r="K964" s="139"/>
      <c r="L964" s="31"/>
      <c r="M964" s="140" t="s">
        <v>1</v>
      </c>
      <c r="N964" s="141" t="s">
        <v>38</v>
      </c>
      <c r="P964" s="142">
        <f>O964*H964</f>
        <v>0</v>
      </c>
      <c r="Q964" s="142">
        <v>0</v>
      </c>
      <c r="R964" s="142">
        <f>Q964*H964</f>
        <v>0</v>
      </c>
      <c r="S964" s="142">
        <v>0</v>
      </c>
      <c r="T964" s="143">
        <f>S964*H964</f>
        <v>0</v>
      </c>
      <c r="AR964" s="144" t="s">
        <v>147</v>
      </c>
      <c r="AT964" s="144" t="s">
        <v>143</v>
      </c>
      <c r="AU964" s="144" t="s">
        <v>82</v>
      </c>
      <c r="AY964" s="16" t="s">
        <v>140</v>
      </c>
      <c r="BE964" s="145">
        <f>IF(N964="základní",J964,0)</f>
        <v>0</v>
      </c>
      <c r="BF964" s="145">
        <f>IF(N964="snížená",J964,0)</f>
        <v>0</v>
      </c>
      <c r="BG964" s="145">
        <f>IF(N964="zákl. přenesená",J964,0)</f>
        <v>0</v>
      </c>
      <c r="BH964" s="145">
        <f>IF(N964="sníž. přenesená",J964,0)</f>
        <v>0</v>
      </c>
      <c r="BI964" s="145">
        <f>IF(N964="nulová",J964,0)</f>
        <v>0</v>
      </c>
      <c r="BJ964" s="16" t="s">
        <v>14</v>
      </c>
      <c r="BK964" s="145">
        <f>ROUND(I964*H964,2)</f>
        <v>0</v>
      </c>
      <c r="BL964" s="16" t="s">
        <v>147</v>
      </c>
      <c r="BM964" s="144" t="s">
        <v>769</v>
      </c>
    </row>
    <row r="965" spans="2:65" s="1" customFormat="1" ht="10">
      <c r="B965" s="31"/>
      <c r="D965" s="146" t="s">
        <v>148</v>
      </c>
      <c r="F965" s="147" t="s">
        <v>770</v>
      </c>
      <c r="I965" s="148"/>
      <c r="L965" s="31"/>
      <c r="M965" s="149"/>
      <c r="T965" s="55"/>
      <c r="AT965" s="16" t="s">
        <v>148</v>
      </c>
      <c r="AU965" s="16" t="s">
        <v>82</v>
      </c>
    </row>
    <row r="966" spans="2:65" s="13" customFormat="1" ht="10">
      <c r="B966" s="156"/>
      <c r="D966" s="146" t="s">
        <v>150</v>
      </c>
      <c r="E966" s="157" t="s">
        <v>1</v>
      </c>
      <c r="F966" s="158" t="s">
        <v>771</v>
      </c>
      <c r="H966" s="159">
        <v>5.28</v>
      </c>
      <c r="I966" s="160"/>
      <c r="L966" s="156"/>
      <c r="M966" s="161"/>
      <c r="T966" s="162"/>
      <c r="AT966" s="157" t="s">
        <v>150</v>
      </c>
      <c r="AU966" s="157" t="s">
        <v>82</v>
      </c>
      <c r="AV966" s="13" t="s">
        <v>82</v>
      </c>
      <c r="AW966" s="13" t="s">
        <v>30</v>
      </c>
      <c r="AX966" s="13" t="s">
        <v>73</v>
      </c>
      <c r="AY966" s="157" t="s">
        <v>140</v>
      </c>
    </row>
    <row r="967" spans="2:65" s="14" customFormat="1" ht="10">
      <c r="B967" s="163"/>
      <c r="D967" s="146" t="s">
        <v>150</v>
      </c>
      <c r="E967" s="164" t="s">
        <v>1</v>
      </c>
      <c r="F967" s="165" t="s">
        <v>154</v>
      </c>
      <c r="H967" s="166">
        <v>5.28</v>
      </c>
      <c r="I967" s="167"/>
      <c r="L967" s="163"/>
      <c r="M967" s="168"/>
      <c r="T967" s="169"/>
      <c r="AT967" s="164" t="s">
        <v>150</v>
      </c>
      <c r="AU967" s="164" t="s">
        <v>82</v>
      </c>
      <c r="AV967" s="14" t="s">
        <v>147</v>
      </c>
      <c r="AW967" s="14" t="s">
        <v>30</v>
      </c>
      <c r="AX967" s="14" t="s">
        <v>14</v>
      </c>
      <c r="AY967" s="164" t="s">
        <v>140</v>
      </c>
    </row>
    <row r="968" spans="2:65" s="11" customFormat="1" ht="22.75" customHeight="1">
      <c r="B968" s="120"/>
      <c r="D968" s="121" t="s">
        <v>72</v>
      </c>
      <c r="E968" s="130" t="s">
        <v>141</v>
      </c>
      <c r="F968" s="130" t="s">
        <v>142</v>
      </c>
      <c r="I968" s="123"/>
      <c r="J968" s="131">
        <f>BK968</f>
        <v>0</v>
      </c>
      <c r="L968" s="120"/>
      <c r="M968" s="125"/>
      <c r="P968" s="126">
        <f>SUM(P969:P978)</f>
        <v>0</v>
      </c>
      <c r="R968" s="126">
        <f>SUM(R969:R978)</f>
        <v>0</v>
      </c>
      <c r="T968" s="127">
        <f>SUM(T969:T978)</f>
        <v>0</v>
      </c>
      <c r="AR968" s="121" t="s">
        <v>14</v>
      </c>
      <c r="AT968" s="128" t="s">
        <v>72</v>
      </c>
      <c r="AU968" s="128" t="s">
        <v>14</v>
      </c>
      <c r="AY968" s="121" t="s">
        <v>140</v>
      </c>
      <c r="BK968" s="129">
        <f>SUM(BK969:BK978)</f>
        <v>0</v>
      </c>
    </row>
    <row r="969" spans="2:65" s="1" customFormat="1" ht="24.15" customHeight="1">
      <c r="B969" s="31"/>
      <c r="C969" s="132" t="s">
        <v>772</v>
      </c>
      <c r="D969" s="132" t="s">
        <v>143</v>
      </c>
      <c r="E969" s="133" t="s">
        <v>155</v>
      </c>
      <c r="F969" s="134" t="s">
        <v>156</v>
      </c>
      <c r="G969" s="135" t="s">
        <v>146</v>
      </c>
      <c r="H969" s="136">
        <v>0.45</v>
      </c>
      <c r="I969" s="137"/>
      <c r="J969" s="138">
        <f>ROUND(I969*H969,2)</f>
        <v>0</v>
      </c>
      <c r="K969" s="139"/>
      <c r="L969" s="31"/>
      <c r="M969" s="140" t="s">
        <v>1</v>
      </c>
      <c r="N969" s="141" t="s">
        <v>38</v>
      </c>
      <c r="P969" s="142">
        <f>O969*H969</f>
        <v>0</v>
      </c>
      <c r="Q969" s="142">
        <v>0</v>
      </c>
      <c r="R969" s="142">
        <f>Q969*H969</f>
        <v>0</v>
      </c>
      <c r="S969" s="142">
        <v>0</v>
      </c>
      <c r="T969" s="143">
        <f>S969*H969</f>
        <v>0</v>
      </c>
      <c r="AR969" s="144" t="s">
        <v>147</v>
      </c>
      <c r="AT969" s="144" t="s">
        <v>143</v>
      </c>
      <c r="AU969" s="144" t="s">
        <v>82</v>
      </c>
      <c r="AY969" s="16" t="s">
        <v>140</v>
      </c>
      <c r="BE969" s="145">
        <f>IF(N969="základní",J969,0)</f>
        <v>0</v>
      </c>
      <c r="BF969" s="145">
        <f>IF(N969="snížená",J969,0)</f>
        <v>0</v>
      </c>
      <c r="BG969" s="145">
        <f>IF(N969="zákl. přenesená",J969,0)</f>
        <v>0</v>
      </c>
      <c r="BH969" s="145">
        <f>IF(N969="sníž. přenesená",J969,0)</f>
        <v>0</v>
      </c>
      <c r="BI969" s="145">
        <f>IF(N969="nulová",J969,0)</f>
        <v>0</v>
      </c>
      <c r="BJ969" s="16" t="s">
        <v>14</v>
      </c>
      <c r="BK969" s="145">
        <f>ROUND(I969*H969,2)</f>
        <v>0</v>
      </c>
      <c r="BL969" s="16" t="s">
        <v>147</v>
      </c>
      <c r="BM969" s="144" t="s">
        <v>773</v>
      </c>
    </row>
    <row r="970" spans="2:65" s="1" customFormat="1" ht="18">
      <c r="B970" s="31"/>
      <c r="D970" s="146" t="s">
        <v>148</v>
      </c>
      <c r="F970" s="147" t="s">
        <v>157</v>
      </c>
      <c r="I970" s="148"/>
      <c r="L970" s="31"/>
      <c r="M970" s="149"/>
      <c r="T970" s="55"/>
      <c r="AT970" s="16" t="s">
        <v>148</v>
      </c>
      <c r="AU970" s="16" t="s">
        <v>82</v>
      </c>
    </row>
    <row r="971" spans="2:65" s="12" customFormat="1" ht="10">
      <c r="B971" s="150"/>
      <c r="D971" s="146" t="s">
        <v>150</v>
      </c>
      <c r="E971" s="151" t="s">
        <v>1</v>
      </c>
      <c r="F971" s="152" t="s">
        <v>151</v>
      </c>
      <c r="H971" s="151" t="s">
        <v>1</v>
      </c>
      <c r="I971" s="153"/>
      <c r="L971" s="150"/>
      <c r="M971" s="154"/>
      <c r="T971" s="155"/>
      <c r="AT971" s="151" t="s">
        <v>150</v>
      </c>
      <c r="AU971" s="151" t="s">
        <v>82</v>
      </c>
      <c r="AV971" s="12" t="s">
        <v>14</v>
      </c>
      <c r="AW971" s="12" t="s">
        <v>30</v>
      </c>
      <c r="AX971" s="12" t="s">
        <v>73</v>
      </c>
      <c r="AY971" s="151" t="s">
        <v>140</v>
      </c>
    </row>
    <row r="972" spans="2:65" s="13" customFormat="1" ht="10">
      <c r="B972" s="156"/>
      <c r="D972" s="146" t="s">
        <v>150</v>
      </c>
      <c r="E972" s="157" t="s">
        <v>1</v>
      </c>
      <c r="F972" s="158" t="s">
        <v>774</v>
      </c>
      <c r="H972" s="159">
        <v>0.45</v>
      </c>
      <c r="I972" s="160"/>
      <c r="L972" s="156"/>
      <c r="M972" s="161"/>
      <c r="T972" s="162"/>
      <c r="AT972" s="157" t="s">
        <v>150</v>
      </c>
      <c r="AU972" s="157" t="s">
        <v>82</v>
      </c>
      <c r="AV972" s="13" t="s">
        <v>82</v>
      </c>
      <c r="AW972" s="13" t="s">
        <v>30</v>
      </c>
      <c r="AX972" s="13" t="s">
        <v>73</v>
      </c>
      <c r="AY972" s="157" t="s">
        <v>140</v>
      </c>
    </row>
    <row r="973" spans="2:65" s="14" customFormat="1" ht="10">
      <c r="B973" s="163"/>
      <c r="D973" s="146" t="s">
        <v>150</v>
      </c>
      <c r="E973" s="164" t="s">
        <v>1</v>
      </c>
      <c r="F973" s="165" t="s">
        <v>154</v>
      </c>
      <c r="H973" s="166">
        <v>0.45</v>
      </c>
      <c r="I973" s="167"/>
      <c r="L973" s="163"/>
      <c r="M973" s="168"/>
      <c r="T973" s="169"/>
      <c r="AT973" s="164" t="s">
        <v>150</v>
      </c>
      <c r="AU973" s="164" t="s">
        <v>82</v>
      </c>
      <c r="AV973" s="14" t="s">
        <v>147</v>
      </c>
      <c r="AW973" s="14" t="s">
        <v>30</v>
      </c>
      <c r="AX973" s="14" t="s">
        <v>14</v>
      </c>
      <c r="AY973" s="164" t="s">
        <v>140</v>
      </c>
    </row>
    <row r="974" spans="2:65" s="1" customFormat="1" ht="24.15" customHeight="1">
      <c r="B974" s="31"/>
      <c r="C974" s="132" t="s">
        <v>485</v>
      </c>
      <c r="D974" s="132" t="s">
        <v>143</v>
      </c>
      <c r="E974" s="133" t="s">
        <v>346</v>
      </c>
      <c r="F974" s="134" t="s">
        <v>347</v>
      </c>
      <c r="G974" s="135" t="s">
        <v>309</v>
      </c>
      <c r="H974" s="136">
        <v>2</v>
      </c>
      <c r="I974" s="137"/>
      <c r="J974" s="138">
        <f>ROUND(I974*H974,2)</f>
        <v>0</v>
      </c>
      <c r="K974" s="139"/>
      <c r="L974" s="31"/>
      <c r="M974" s="140" t="s">
        <v>1</v>
      </c>
      <c r="N974" s="141" t="s">
        <v>38</v>
      </c>
      <c r="P974" s="142">
        <f>O974*H974</f>
        <v>0</v>
      </c>
      <c r="Q974" s="142">
        <v>0</v>
      </c>
      <c r="R974" s="142">
        <f>Q974*H974</f>
        <v>0</v>
      </c>
      <c r="S974" s="142">
        <v>0</v>
      </c>
      <c r="T974" s="143">
        <f>S974*H974</f>
        <v>0</v>
      </c>
      <c r="AR974" s="144" t="s">
        <v>147</v>
      </c>
      <c r="AT974" s="144" t="s">
        <v>143</v>
      </c>
      <c r="AU974" s="144" t="s">
        <v>82</v>
      </c>
      <c r="AY974" s="16" t="s">
        <v>140</v>
      </c>
      <c r="BE974" s="145">
        <f>IF(N974="základní",J974,0)</f>
        <v>0</v>
      </c>
      <c r="BF974" s="145">
        <f>IF(N974="snížená",J974,0)</f>
        <v>0</v>
      </c>
      <c r="BG974" s="145">
        <f>IF(N974="zákl. přenesená",J974,0)</f>
        <v>0</v>
      </c>
      <c r="BH974" s="145">
        <f>IF(N974="sníž. přenesená",J974,0)</f>
        <v>0</v>
      </c>
      <c r="BI974" s="145">
        <f>IF(N974="nulová",J974,0)</f>
        <v>0</v>
      </c>
      <c r="BJ974" s="16" t="s">
        <v>14</v>
      </c>
      <c r="BK974" s="145">
        <f>ROUND(I974*H974,2)</f>
        <v>0</v>
      </c>
      <c r="BL974" s="16" t="s">
        <v>147</v>
      </c>
      <c r="BM974" s="144" t="s">
        <v>775</v>
      </c>
    </row>
    <row r="975" spans="2:65" s="1" customFormat="1" ht="18">
      <c r="B975" s="31"/>
      <c r="D975" s="146" t="s">
        <v>148</v>
      </c>
      <c r="F975" s="147" t="s">
        <v>349</v>
      </c>
      <c r="I975" s="148"/>
      <c r="L975" s="31"/>
      <c r="M975" s="149"/>
      <c r="T975" s="55"/>
      <c r="AT975" s="16" t="s">
        <v>148</v>
      </c>
      <c r="AU975" s="16" t="s">
        <v>82</v>
      </c>
    </row>
    <row r="976" spans="2:65" s="12" customFormat="1" ht="10">
      <c r="B976" s="150"/>
      <c r="D976" s="146" t="s">
        <v>150</v>
      </c>
      <c r="E976" s="151" t="s">
        <v>1</v>
      </c>
      <c r="F976" s="152" t="s">
        <v>776</v>
      </c>
      <c r="H976" s="151" t="s">
        <v>1</v>
      </c>
      <c r="I976" s="153"/>
      <c r="L976" s="150"/>
      <c r="M976" s="154"/>
      <c r="T976" s="155"/>
      <c r="AT976" s="151" t="s">
        <v>150</v>
      </c>
      <c r="AU976" s="151" t="s">
        <v>82</v>
      </c>
      <c r="AV976" s="12" t="s">
        <v>14</v>
      </c>
      <c r="AW976" s="12" t="s">
        <v>30</v>
      </c>
      <c r="AX976" s="12" t="s">
        <v>73</v>
      </c>
      <c r="AY976" s="151" t="s">
        <v>140</v>
      </c>
    </row>
    <row r="977" spans="2:65" s="13" customFormat="1" ht="10">
      <c r="B977" s="156"/>
      <c r="D977" s="146" t="s">
        <v>150</v>
      </c>
      <c r="E977" s="157" t="s">
        <v>1</v>
      </c>
      <c r="F977" s="158" t="s">
        <v>82</v>
      </c>
      <c r="H977" s="159">
        <v>2</v>
      </c>
      <c r="I977" s="160"/>
      <c r="L977" s="156"/>
      <c r="M977" s="161"/>
      <c r="T977" s="162"/>
      <c r="AT977" s="157" t="s">
        <v>150</v>
      </c>
      <c r="AU977" s="157" t="s">
        <v>82</v>
      </c>
      <c r="AV977" s="13" t="s">
        <v>82</v>
      </c>
      <c r="AW977" s="13" t="s">
        <v>30</v>
      </c>
      <c r="AX977" s="13" t="s">
        <v>73</v>
      </c>
      <c r="AY977" s="157" t="s">
        <v>140</v>
      </c>
    </row>
    <row r="978" spans="2:65" s="14" customFormat="1" ht="10">
      <c r="B978" s="163"/>
      <c r="D978" s="146" t="s">
        <v>150</v>
      </c>
      <c r="E978" s="164" t="s">
        <v>1</v>
      </c>
      <c r="F978" s="165" t="s">
        <v>154</v>
      </c>
      <c r="H978" s="166">
        <v>2</v>
      </c>
      <c r="I978" s="167"/>
      <c r="L978" s="163"/>
      <c r="M978" s="168"/>
      <c r="T978" s="169"/>
      <c r="AT978" s="164" t="s">
        <v>150</v>
      </c>
      <c r="AU978" s="164" t="s">
        <v>82</v>
      </c>
      <c r="AV978" s="14" t="s">
        <v>147</v>
      </c>
      <c r="AW978" s="14" t="s">
        <v>30</v>
      </c>
      <c r="AX978" s="14" t="s">
        <v>14</v>
      </c>
      <c r="AY978" s="164" t="s">
        <v>140</v>
      </c>
    </row>
    <row r="979" spans="2:65" s="11" customFormat="1" ht="22.75" customHeight="1">
      <c r="B979" s="120"/>
      <c r="D979" s="121" t="s">
        <v>72</v>
      </c>
      <c r="E979" s="130" t="s">
        <v>534</v>
      </c>
      <c r="F979" s="130" t="s">
        <v>535</v>
      </c>
      <c r="I979" s="123"/>
      <c r="J979" s="131">
        <f>BK979</f>
        <v>0</v>
      </c>
      <c r="L979" s="120"/>
      <c r="M979" s="125"/>
      <c r="P979" s="126">
        <f>SUM(P980:P1013)</f>
        <v>0</v>
      </c>
      <c r="R979" s="126">
        <f>SUM(R980:R1013)</f>
        <v>0</v>
      </c>
      <c r="T979" s="127">
        <f>SUM(T980:T1013)</f>
        <v>0</v>
      </c>
      <c r="AR979" s="121" t="s">
        <v>14</v>
      </c>
      <c r="AT979" s="128" t="s">
        <v>72</v>
      </c>
      <c r="AU979" s="128" t="s">
        <v>14</v>
      </c>
      <c r="AY979" s="121" t="s">
        <v>140</v>
      </c>
      <c r="BK979" s="129">
        <f>SUM(BK980:BK1013)</f>
        <v>0</v>
      </c>
    </row>
    <row r="980" spans="2:65" s="1" customFormat="1" ht="33" customHeight="1">
      <c r="B980" s="31"/>
      <c r="C980" s="132" t="s">
        <v>777</v>
      </c>
      <c r="D980" s="132" t="s">
        <v>143</v>
      </c>
      <c r="E980" s="133" t="s">
        <v>537</v>
      </c>
      <c r="F980" s="134" t="s">
        <v>538</v>
      </c>
      <c r="G980" s="135" t="s">
        <v>539</v>
      </c>
      <c r="H980" s="136">
        <v>2.99</v>
      </c>
      <c r="I980" s="137"/>
      <c r="J980" s="138">
        <f>ROUND(I980*H980,2)</f>
        <v>0</v>
      </c>
      <c r="K980" s="139"/>
      <c r="L980" s="31"/>
      <c r="M980" s="140" t="s">
        <v>1</v>
      </c>
      <c r="N980" s="141" t="s">
        <v>38</v>
      </c>
      <c r="P980" s="142">
        <f>O980*H980</f>
        <v>0</v>
      </c>
      <c r="Q980" s="142">
        <v>0</v>
      </c>
      <c r="R980" s="142">
        <f>Q980*H980</f>
        <v>0</v>
      </c>
      <c r="S980" s="142">
        <v>0</v>
      </c>
      <c r="T980" s="143">
        <f>S980*H980</f>
        <v>0</v>
      </c>
      <c r="AR980" s="144" t="s">
        <v>147</v>
      </c>
      <c r="AT980" s="144" t="s">
        <v>143</v>
      </c>
      <c r="AU980" s="144" t="s">
        <v>82</v>
      </c>
      <c r="AY980" s="16" t="s">
        <v>140</v>
      </c>
      <c r="BE980" s="145">
        <f>IF(N980="základní",J980,0)</f>
        <v>0</v>
      </c>
      <c r="BF980" s="145">
        <f>IF(N980="snížená",J980,0)</f>
        <v>0</v>
      </c>
      <c r="BG980" s="145">
        <f>IF(N980="zákl. přenesená",J980,0)</f>
        <v>0</v>
      </c>
      <c r="BH980" s="145">
        <f>IF(N980="sníž. přenesená",J980,0)</f>
        <v>0</v>
      </c>
      <c r="BI980" s="145">
        <f>IF(N980="nulová",J980,0)</f>
        <v>0</v>
      </c>
      <c r="BJ980" s="16" t="s">
        <v>14</v>
      </c>
      <c r="BK980" s="145">
        <f>ROUND(I980*H980,2)</f>
        <v>0</v>
      </c>
      <c r="BL980" s="16" t="s">
        <v>147</v>
      </c>
      <c r="BM980" s="144" t="s">
        <v>778</v>
      </c>
    </row>
    <row r="981" spans="2:65" s="1" customFormat="1" ht="18">
      <c r="B981" s="31"/>
      <c r="D981" s="146" t="s">
        <v>148</v>
      </c>
      <c r="F981" s="147" t="s">
        <v>541</v>
      </c>
      <c r="I981" s="148"/>
      <c r="L981" s="31"/>
      <c r="M981" s="149"/>
      <c r="T981" s="55"/>
      <c r="AT981" s="16" t="s">
        <v>148</v>
      </c>
      <c r="AU981" s="16" t="s">
        <v>82</v>
      </c>
    </row>
    <row r="982" spans="2:65" s="12" customFormat="1" ht="10">
      <c r="B982" s="150"/>
      <c r="D982" s="146" t="s">
        <v>150</v>
      </c>
      <c r="E982" s="151" t="s">
        <v>1</v>
      </c>
      <c r="F982" s="152" t="s">
        <v>542</v>
      </c>
      <c r="H982" s="151" t="s">
        <v>1</v>
      </c>
      <c r="I982" s="153"/>
      <c r="L982" s="150"/>
      <c r="M982" s="154"/>
      <c r="T982" s="155"/>
      <c r="AT982" s="151" t="s">
        <v>150</v>
      </c>
      <c r="AU982" s="151" t="s">
        <v>82</v>
      </c>
      <c r="AV982" s="12" t="s">
        <v>14</v>
      </c>
      <c r="AW982" s="12" t="s">
        <v>30</v>
      </c>
      <c r="AX982" s="12" t="s">
        <v>73</v>
      </c>
      <c r="AY982" s="151" t="s">
        <v>140</v>
      </c>
    </row>
    <row r="983" spans="2:65" s="13" customFormat="1" ht="10">
      <c r="B983" s="156"/>
      <c r="D983" s="146" t="s">
        <v>150</v>
      </c>
      <c r="E983" s="157" t="s">
        <v>1</v>
      </c>
      <c r="F983" s="158" t="s">
        <v>779</v>
      </c>
      <c r="H983" s="159">
        <v>0.93200000000000005</v>
      </c>
      <c r="I983" s="160"/>
      <c r="L983" s="156"/>
      <c r="M983" s="161"/>
      <c r="T983" s="162"/>
      <c r="AT983" s="157" t="s">
        <v>150</v>
      </c>
      <c r="AU983" s="157" t="s">
        <v>82</v>
      </c>
      <c r="AV983" s="13" t="s">
        <v>82</v>
      </c>
      <c r="AW983" s="13" t="s">
        <v>30</v>
      </c>
      <c r="AX983" s="13" t="s">
        <v>73</v>
      </c>
      <c r="AY983" s="157" t="s">
        <v>140</v>
      </c>
    </row>
    <row r="984" spans="2:65" s="12" customFormat="1" ht="10">
      <c r="B984" s="150"/>
      <c r="D984" s="146" t="s">
        <v>150</v>
      </c>
      <c r="E984" s="151" t="s">
        <v>1</v>
      </c>
      <c r="F984" s="152" t="s">
        <v>780</v>
      </c>
      <c r="H984" s="151" t="s">
        <v>1</v>
      </c>
      <c r="I984" s="153"/>
      <c r="L984" s="150"/>
      <c r="M984" s="154"/>
      <c r="T984" s="155"/>
      <c r="AT984" s="151" t="s">
        <v>150</v>
      </c>
      <c r="AU984" s="151" t="s">
        <v>82</v>
      </c>
      <c r="AV984" s="12" t="s">
        <v>14</v>
      </c>
      <c r="AW984" s="12" t="s">
        <v>30</v>
      </c>
      <c r="AX984" s="12" t="s">
        <v>73</v>
      </c>
      <c r="AY984" s="151" t="s">
        <v>140</v>
      </c>
    </row>
    <row r="985" spans="2:65" s="13" customFormat="1" ht="10">
      <c r="B985" s="156"/>
      <c r="D985" s="146" t="s">
        <v>150</v>
      </c>
      <c r="E985" s="157" t="s">
        <v>1</v>
      </c>
      <c r="F985" s="158" t="s">
        <v>781</v>
      </c>
      <c r="H985" s="159">
        <v>0.879</v>
      </c>
      <c r="I985" s="160"/>
      <c r="L985" s="156"/>
      <c r="M985" s="161"/>
      <c r="T985" s="162"/>
      <c r="AT985" s="157" t="s">
        <v>150</v>
      </c>
      <c r="AU985" s="157" t="s">
        <v>82</v>
      </c>
      <c r="AV985" s="13" t="s">
        <v>82</v>
      </c>
      <c r="AW985" s="13" t="s">
        <v>30</v>
      </c>
      <c r="AX985" s="13" t="s">
        <v>73</v>
      </c>
      <c r="AY985" s="157" t="s">
        <v>140</v>
      </c>
    </row>
    <row r="986" spans="2:65" s="13" customFormat="1" ht="10">
      <c r="B986" s="156"/>
      <c r="D986" s="146" t="s">
        <v>150</v>
      </c>
      <c r="E986" s="157" t="s">
        <v>1</v>
      </c>
      <c r="F986" s="158" t="s">
        <v>782</v>
      </c>
      <c r="H986" s="159">
        <v>1.179</v>
      </c>
      <c r="I986" s="160"/>
      <c r="L986" s="156"/>
      <c r="M986" s="161"/>
      <c r="T986" s="162"/>
      <c r="AT986" s="157" t="s">
        <v>150</v>
      </c>
      <c r="AU986" s="157" t="s">
        <v>82</v>
      </c>
      <c r="AV986" s="13" t="s">
        <v>82</v>
      </c>
      <c r="AW986" s="13" t="s">
        <v>30</v>
      </c>
      <c r="AX986" s="13" t="s">
        <v>73</v>
      </c>
      <c r="AY986" s="157" t="s">
        <v>140</v>
      </c>
    </row>
    <row r="987" spans="2:65" s="14" customFormat="1" ht="10">
      <c r="B987" s="163"/>
      <c r="D987" s="146" t="s">
        <v>150</v>
      </c>
      <c r="E987" s="164" t="s">
        <v>1</v>
      </c>
      <c r="F987" s="165" t="s">
        <v>154</v>
      </c>
      <c r="H987" s="166">
        <v>2.99</v>
      </c>
      <c r="I987" s="167"/>
      <c r="L987" s="163"/>
      <c r="M987" s="168"/>
      <c r="T987" s="169"/>
      <c r="AT987" s="164" t="s">
        <v>150</v>
      </c>
      <c r="AU987" s="164" t="s">
        <v>82</v>
      </c>
      <c r="AV987" s="14" t="s">
        <v>147</v>
      </c>
      <c r="AW987" s="14" t="s">
        <v>30</v>
      </c>
      <c r="AX987" s="14" t="s">
        <v>14</v>
      </c>
      <c r="AY987" s="164" t="s">
        <v>140</v>
      </c>
    </row>
    <row r="988" spans="2:65" s="1" customFormat="1" ht="24.15" customHeight="1">
      <c r="B988" s="31"/>
      <c r="C988" s="132" t="s">
        <v>487</v>
      </c>
      <c r="D988" s="132" t="s">
        <v>143</v>
      </c>
      <c r="E988" s="133" t="s">
        <v>544</v>
      </c>
      <c r="F988" s="134" t="s">
        <v>545</v>
      </c>
      <c r="G988" s="135" t="s">
        <v>539</v>
      </c>
      <c r="H988" s="136">
        <v>2.99</v>
      </c>
      <c r="I988" s="137"/>
      <c r="J988" s="138">
        <f>ROUND(I988*H988,2)</f>
        <v>0</v>
      </c>
      <c r="K988" s="139"/>
      <c r="L988" s="31"/>
      <c r="M988" s="140" t="s">
        <v>1</v>
      </c>
      <c r="N988" s="141" t="s">
        <v>38</v>
      </c>
      <c r="P988" s="142">
        <f>O988*H988</f>
        <v>0</v>
      </c>
      <c r="Q988" s="142">
        <v>0</v>
      </c>
      <c r="R988" s="142">
        <f>Q988*H988</f>
        <v>0</v>
      </c>
      <c r="S988" s="142">
        <v>0</v>
      </c>
      <c r="T988" s="143">
        <f>S988*H988</f>
        <v>0</v>
      </c>
      <c r="AR988" s="144" t="s">
        <v>147</v>
      </c>
      <c r="AT988" s="144" t="s">
        <v>143</v>
      </c>
      <c r="AU988" s="144" t="s">
        <v>82</v>
      </c>
      <c r="AY988" s="16" t="s">
        <v>140</v>
      </c>
      <c r="BE988" s="145">
        <f>IF(N988="základní",J988,0)</f>
        <v>0</v>
      </c>
      <c r="BF988" s="145">
        <f>IF(N988="snížená",J988,0)</f>
        <v>0</v>
      </c>
      <c r="BG988" s="145">
        <f>IF(N988="zákl. přenesená",J988,0)</f>
        <v>0</v>
      </c>
      <c r="BH988" s="145">
        <f>IF(N988="sníž. přenesená",J988,0)</f>
        <v>0</v>
      </c>
      <c r="BI988" s="145">
        <f>IF(N988="nulová",J988,0)</f>
        <v>0</v>
      </c>
      <c r="BJ988" s="16" t="s">
        <v>14</v>
      </c>
      <c r="BK988" s="145">
        <f>ROUND(I988*H988,2)</f>
        <v>0</v>
      </c>
      <c r="BL988" s="16" t="s">
        <v>147</v>
      </c>
      <c r="BM988" s="144" t="s">
        <v>783</v>
      </c>
    </row>
    <row r="989" spans="2:65" s="1" customFormat="1" ht="18">
      <c r="B989" s="31"/>
      <c r="D989" s="146" t="s">
        <v>148</v>
      </c>
      <c r="F989" s="147" t="s">
        <v>547</v>
      </c>
      <c r="I989" s="148"/>
      <c r="L989" s="31"/>
      <c r="M989" s="149"/>
      <c r="T989" s="55"/>
      <c r="AT989" s="16" t="s">
        <v>148</v>
      </c>
      <c r="AU989" s="16" t="s">
        <v>82</v>
      </c>
    </row>
    <row r="990" spans="2:65" s="1" customFormat="1" ht="33" customHeight="1">
      <c r="B990" s="31"/>
      <c r="C990" s="132" t="s">
        <v>784</v>
      </c>
      <c r="D990" s="132" t="s">
        <v>143</v>
      </c>
      <c r="E990" s="133" t="s">
        <v>549</v>
      </c>
      <c r="F990" s="134" t="s">
        <v>550</v>
      </c>
      <c r="G990" s="135" t="s">
        <v>539</v>
      </c>
      <c r="H990" s="136">
        <v>2.99</v>
      </c>
      <c r="I990" s="137"/>
      <c r="J990" s="138">
        <f>ROUND(I990*H990,2)</f>
        <v>0</v>
      </c>
      <c r="K990" s="139"/>
      <c r="L990" s="31"/>
      <c r="M990" s="140" t="s">
        <v>1</v>
      </c>
      <c r="N990" s="141" t="s">
        <v>38</v>
      </c>
      <c r="P990" s="142">
        <f>O990*H990</f>
        <v>0</v>
      </c>
      <c r="Q990" s="142">
        <v>0</v>
      </c>
      <c r="R990" s="142">
        <f>Q990*H990</f>
        <v>0</v>
      </c>
      <c r="S990" s="142">
        <v>0</v>
      </c>
      <c r="T990" s="143">
        <f>S990*H990</f>
        <v>0</v>
      </c>
      <c r="AR990" s="144" t="s">
        <v>147</v>
      </c>
      <c r="AT990" s="144" t="s">
        <v>143</v>
      </c>
      <c r="AU990" s="144" t="s">
        <v>82</v>
      </c>
      <c r="AY990" s="16" t="s">
        <v>140</v>
      </c>
      <c r="BE990" s="145">
        <f>IF(N990="základní",J990,0)</f>
        <v>0</v>
      </c>
      <c r="BF990" s="145">
        <f>IF(N990="snížená",J990,0)</f>
        <v>0</v>
      </c>
      <c r="BG990" s="145">
        <f>IF(N990="zákl. přenesená",J990,0)</f>
        <v>0</v>
      </c>
      <c r="BH990" s="145">
        <f>IF(N990="sníž. přenesená",J990,0)</f>
        <v>0</v>
      </c>
      <c r="BI990" s="145">
        <f>IF(N990="nulová",J990,0)</f>
        <v>0</v>
      </c>
      <c r="BJ990" s="16" t="s">
        <v>14</v>
      </c>
      <c r="BK990" s="145">
        <f>ROUND(I990*H990,2)</f>
        <v>0</v>
      </c>
      <c r="BL990" s="16" t="s">
        <v>147</v>
      </c>
      <c r="BM990" s="144" t="s">
        <v>785</v>
      </c>
    </row>
    <row r="991" spans="2:65" s="1" customFormat="1" ht="27">
      <c r="B991" s="31"/>
      <c r="D991" s="146" t="s">
        <v>148</v>
      </c>
      <c r="F991" s="147" t="s">
        <v>552</v>
      </c>
      <c r="I991" s="148"/>
      <c r="L991" s="31"/>
      <c r="M991" s="149"/>
      <c r="T991" s="55"/>
      <c r="AT991" s="16" t="s">
        <v>148</v>
      </c>
      <c r="AU991" s="16" t="s">
        <v>82</v>
      </c>
    </row>
    <row r="992" spans="2:65" s="1" customFormat="1" ht="24.15" customHeight="1">
      <c r="B992" s="31"/>
      <c r="C992" s="132" t="s">
        <v>489</v>
      </c>
      <c r="D992" s="132" t="s">
        <v>143</v>
      </c>
      <c r="E992" s="133" t="s">
        <v>553</v>
      </c>
      <c r="F992" s="134" t="s">
        <v>554</v>
      </c>
      <c r="G992" s="135" t="s">
        <v>539</v>
      </c>
      <c r="H992" s="136">
        <v>2.99</v>
      </c>
      <c r="I992" s="137"/>
      <c r="J992" s="138">
        <f>ROUND(I992*H992,2)</f>
        <v>0</v>
      </c>
      <c r="K992" s="139"/>
      <c r="L992" s="31"/>
      <c r="M992" s="140" t="s">
        <v>1</v>
      </c>
      <c r="N992" s="141" t="s">
        <v>38</v>
      </c>
      <c r="P992" s="142">
        <f>O992*H992</f>
        <v>0</v>
      </c>
      <c r="Q992" s="142">
        <v>0</v>
      </c>
      <c r="R992" s="142">
        <f>Q992*H992</f>
        <v>0</v>
      </c>
      <c r="S992" s="142">
        <v>0</v>
      </c>
      <c r="T992" s="143">
        <f>S992*H992</f>
        <v>0</v>
      </c>
      <c r="AR992" s="144" t="s">
        <v>147</v>
      </c>
      <c r="AT992" s="144" t="s">
        <v>143</v>
      </c>
      <c r="AU992" s="144" t="s">
        <v>82</v>
      </c>
      <c r="AY992" s="16" t="s">
        <v>140</v>
      </c>
      <c r="BE992" s="145">
        <f>IF(N992="základní",J992,0)</f>
        <v>0</v>
      </c>
      <c r="BF992" s="145">
        <f>IF(N992="snížená",J992,0)</f>
        <v>0</v>
      </c>
      <c r="BG992" s="145">
        <f>IF(N992="zákl. přenesená",J992,0)</f>
        <v>0</v>
      </c>
      <c r="BH992" s="145">
        <f>IF(N992="sníž. přenesená",J992,0)</f>
        <v>0</v>
      </c>
      <c r="BI992" s="145">
        <f>IF(N992="nulová",J992,0)</f>
        <v>0</v>
      </c>
      <c r="BJ992" s="16" t="s">
        <v>14</v>
      </c>
      <c r="BK992" s="145">
        <f>ROUND(I992*H992,2)</f>
        <v>0</v>
      </c>
      <c r="BL992" s="16" t="s">
        <v>147</v>
      </c>
      <c r="BM992" s="144" t="s">
        <v>786</v>
      </c>
    </row>
    <row r="993" spans="2:65" s="1" customFormat="1" ht="18">
      <c r="B993" s="31"/>
      <c r="D993" s="146" t="s">
        <v>148</v>
      </c>
      <c r="F993" s="147" t="s">
        <v>556</v>
      </c>
      <c r="I993" s="148"/>
      <c r="L993" s="31"/>
      <c r="M993" s="149"/>
      <c r="T993" s="55"/>
      <c r="AT993" s="16" t="s">
        <v>148</v>
      </c>
      <c r="AU993" s="16" t="s">
        <v>82</v>
      </c>
    </row>
    <row r="994" spans="2:65" s="1" customFormat="1" ht="16.5" customHeight="1">
      <c r="B994" s="31"/>
      <c r="C994" s="132" t="s">
        <v>787</v>
      </c>
      <c r="D994" s="132" t="s">
        <v>143</v>
      </c>
      <c r="E994" s="133" t="s">
        <v>558</v>
      </c>
      <c r="F994" s="134" t="s">
        <v>559</v>
      </c>
      <c r="G994" s="135" t="s">
        <v>184</v>
      </c>
      <c r="H994" s="136">
        <v>6.2E-2</v>
      </c>
      <c r="I994" s="137"/>
      <c r="J994" s="138">
        <f>ROUND(I994*H994,2)</f>
        <v>0</v>
      </c>
      <c r="K994" s="139"/>
      <c r="L994" s="31"/>
      <c r="M994" s="140" t="s">
        <v>1</v>
      </c>
      <c r="N994" s="141" t="s">
        <v>38</v>
      </c>
      <c r="P994" s="142">
        <f>O994*H994</f>
        <v>0</v>
      </c>
      <c r="Q994" s="142">
        <v>0</v>
      </c>
      <c r="R994" s="142">
        <f>Q994*H994</f>
        <v>0</v>
      </c>
      <c r="S994" s="142">
        <v>0</v>
      </c>
      <c r="T994" s="143">
        <f>S994*H994</f>
        <v>0</v>
      </c>
      <c r="AR994" s="144" t="s">
        <v>147</v>
      </c>
      <c r="AT994" s="144" t="s">
        <v>143</v>
      </c>
      <c r="AU994" s="144" t="s">
        <v>82</v>
      </c>
      <c r="AY994" s="16" t="s">
        <v>140</v>
      </c>
      <c r="BE994" s="145">
        <f>IF(N994="základní",J994,0)</f>
        <v>0</v>
      </c>
      <c r="BF994" s="145">
        <f>IF(N994="snížená",J994,0)</f>
        <v>0</v>
      </c>
      <c r="BG994" s="145">
        <f>IF(N994="zákl. přenesená",J994,0)</f>
        <v>0</v>
      </c>
      <c r="BH994" s="145">
        <f>IF(N994="sníž. přenesená",J994,0)</f>
        <v>0</v>
      </c>
      <c r="BI994" s="145">
        <f>IF(N994="nulová",J994,0)</f>
        <v>0</v>
      </c>
      <c r="BJ994" s="16" t="s">
        <v>14</v>
      </c>
      <c r="BK994" s="145">
        <f>ROUND(I994*H994,2)</f>
        <v>0</v>
      </c>
      <c r="BL994" s="16" t="s">
        <v>147</v>
      </c>
      <c r="BM994" s="144" t="s">
        <v>788</v>
      </c>
    </row>
    <row r="995" spans="2:65" s="1" customFormat="1" ht="10">
      <c r="B995" s="31"/>
      <c r="D995" s="146" t="s">
        <v>148</v>
      </c>
      <c r="F995" s="147" t="s">
        <v>559</v>
      </c>
      <c r="I995" s="148"/>
      <c r="L995" s="31"/>
      <c r="M995" s="149"/>
      <c r="T995" s="55"/>
      <c r="AT995" s="16" t="s">
        <v>148</v>
      </c>
      <c r="AU995" s="16" t="s">
        <v>82</v>
      </c>
    </row>
    <row r="996" spans="2:65" s="12" customFormat="1" ht="10">
      <c r="B996" s="150"/>
      <c r="D996" s="146" t="s">
        <v>150</v>
      </c>
      <c r="E996" s="151" t="s">
        <v>1</v>
      </c>
      <c r="F996" s="152" t="s">
        <v>542</v>
      </c>
      <c r="H996" s="151" t="s">
        <v>1</v>
      </c>
      <c r="I996" s="153"/>
      <c r="L996" s="150"/>
      <c r="M996" s="154"/>
      <c r="T996" s="155"/>
      <c r="AT996" s="151" t="s">
        <v>150</v>
      </c>
      <c r="AU996" s="151" t="s">
        <v>82</v>
      </c>
      <c r="AV996" s="12" t="s">
        <v>14</v>
      </c>
      <c r="AW996" s="12" t="s">
        <v>30</v>
      </c>
      <c r="AX996" s="12" t="s">
        <v>73</v>
      </c>
      <c r="AY996" s="151" t="s">
        <v>140</v>
      </c>
    </row>
    <row r="997" spans="2:65" s="13" customFormat="1" ht="10">
      <c r="B997" s="156"/>
      <c r="D997" s="146" t="s">
        <v>150</v>
      </c>
      <c r="E997" s="157" t="s">
        <v>1</v>
      </c>
      <c r="F997" s="158" t="s">
        <v>789</v>
      </c>
      <c r="H997" s="159">
        <v>1.9E-2</v>
      </c>
      <c r="I997" s="160"/>
      <c r="L997" s="156"/>
      <c r="M997" s="161"/>
      <c r="T997" s="162"/>
      <c r="AT997" s="157" t="s">
        <v>150</v>
      </c>
      <c r="AU997" s="157" t="s">
        <v>82</v>
      </c>
      <c r="AV997" s="13" t="s">
        <v>82</v>
      </c>
      <c r="AW997" s="13" t="s">
        <v>30</v>
      </c>
      <c r="AX997" s="13" t="s">
        <v>73</v>
      </c>
      <c r="AY997" s="157" t="s">
        <v>140</v>
      </c>
    </row>
    <row r="998" spans="2:65" s="12" customFormat="1" ht="10">
      <c r="B998" s="150"/>
      <c r="D998" s="146" t="s">
        <v>150</v>
      </c>
      <c r="E998" s="151" t="s">
        <v>1</v>
      </c>
      <c r="F998" s="152" t="s">
        <v>780</v>
      </c>
      <c r="H998" s="151" t="s">
        <v>1</v>
      </c>
      <c r="I998" s="153"/>
      <c r="L998" s="150"/>
      <c r="M998" s="154"/>
      <c r="T998" s="155"/>
      <c r="AT998" s="151" t="s">
        <v>150</v>
      </c>
      <c r="AU998" s="151" t="s">
        <v>82</v>
      </c>
      <c r="AV998" s="12" t="s">
        <v>14</v>
      </c>
      <c r="AW998" s="12" t="s">
        <v>30</v>
      </c>
      <c r="AX998" s="12" t="s">
        <v>73</v>
      </c>
      <c r="AY998" s="151" t="s">
        <v>140</v>
      </c>
    </row>
    <row r="999" spans="2:65" s="13" customFormat="1" ht="10">
      <c r="B999" s="156"/>
      <c r="D999" s="146" t="s">
        <v>150</v>
      </c>
      <c r="E999" s="157" t="s">
        <v>1</v>
      </c>
      <c r="F999" s="158" t="s">
        <v>790</v>
      </c>
      <c r="H999" s="159">
        <v>1.7999999999999999E-2</v>
      </c>
      <c r="I999" s="160"/>
      <c r="L999" s="156"/>
      <c r="M999" s="161"/>
      <c r="T999" s="162"/>
      <c r="AT999" s="157" t="s">
        <v>150</v>
      </c>
      <c r="AU999" s="157" t="s">
        <v>82</v>
      </c>
      <c r="AV999" s="13" t="s">
        <v>82</v>
      </c>
      <c r="AW999" s="13" t="s">
        <v>30</v>
      </c>
      <c r="AX999" s="13" t="s">
        <v>73</v>
      </c>
      <c r="AY999" s="157" t="s">
        <v>140</v>
      </c>
    </row>
    <row r="1000" spans="2:65" s="13" customFormat="1" ht="10">
      <c r="B1000" s="156"/>
      <c r="D1000" s="146" t="s">
        <v>150</v>
      </c>
      <c r="E1000" s="157" t="s">
        <v>1</v>
      </c>
      <c r="F1000" s="158" t="s">
        <v>791</v>
      </c>
      <c r="H1000" s="159">
        <v>2.5000000000000001E-2</v>
      </c>
      <c r="I1000" s="160"/>
      <c r="L1000" s="156"/>
      <c r="M1000" s="161"/>
      <c r="T1000" s="162"/>
      <c r="AT1000" s="157" t="s">
        <v>150</v>
      </c>
      <c r="AU1000" s="157" t="s">
        <v>82</v>
      </c>
      <c r="AV1000" s="13" t="s">
        <v>82</v>
      </c>
      <c r="AW1000" s="13" t="s">
        <v>30</v>
      </c>
      <c r="AX1000" s="13" t="s">
        <v>73</v>
      </c>
      <c r="AY1000" s="157" t="s">
        <v>140</v>
      </c>
    </row>
    <row r="1001" spans="2:65" s="14" customFormat="1" ht="10">
      <c r="B1001" s="163"/>
      <c r="D1001" s="146" t="s">
        <v>150</v>
      </c>
      <c r="E1001" s="164" t="s">
        <v>1</v>
      </c>
      <c r="F1001" s="165" t="s">
        <v>154</v>
      </c>
      <c r="H1001" s="166">
        <v>6.2E-2</v>
      </c>
      <c r="I1001" s="167"/>
      <c r="L1001" s="163"/>
      <c r="M1001" s="168"/>
      <c r="T1001" s="169"/>
      <c r="AT1001" s="164" t="s">
        <v>150</v>
      </c>
      <c r="AU1001" s="164" t="s">
        <v>82</v>
      </c>
      <c r="AV1001" s="14" t="s">
        <v>147</v>
      </c>
      <c r="AW1001" s="14" t="s">
        <v>30</v>
      </c>
      <c r="AX1001" s="14" t="s">
        <v>14</v>
      </c>
      <c r="AY1001" s="164" t="s">
        <v>140</v>
      </c>
    </row>
    <row r="1002" spans="2:65" s="1" customFormat="1" ht="24.15" customHeight="1">
      <c r="B1002" s="31"/>
      <c r="C1002" s="132" t="s">
        <v>491</v>
      </c>
      <c r="D1002" s="132" t="s">
        <v>143</v>
      </c>
      <c r="E1002" s="133" t="s">
        <v>562</v>
      </c>
      <c r="F1002" s="134" t="s">
        <v>563</v>
      </c>
      <c r="G1002" s="135" t="s">
        <v>226</v>
      </c>
      <c r="H1002" s="136">
        <v>16.91</v>
      </c>
      <c r="I1002" s="137"/>
      <c r="J1002" s="138">
        <f>ROUND(I1002*H1002,2)</f>
        <v>0</v>
      </c>
      <c r="K1002" s="139"/>
      <c r="L1002" s="31"/>
      <c r="M1002" s="140" t="s">
        <v>1</v>
      </c>
      <c r="N1002" s="141" t="s">
        <v>38</v>
      </c>
      <c r="P1002" s="142">
        <f>O1002*H1002</f>
        <v>0</v>
      </c>
      <c r="Q1002" s="142">
        <v>0</v>
      </c>
      <c r="R1002" s="142">
        <f>Q1002*H1002</f>
        <v>0</v>
      </c>
      <c r="S1002" s="142">
        <v>0</v>
      </c>
      <c r="T1002" s="143">
        <f>S1002*H1002</f>
        <v>0</v>
      </c>
      <c r="AR1002" s="144" t="s">
        <v>147</v>
      </c>
      <c r="AT1002" s="144" t="s">
        <v>143</v>
      </c>
      <c r="AU1002" s="144" t="s">
        <v>82</v>
      </c>
      <c r="AY1002" s="16" t="s">
        <v>140</v>
      </c>
      <c r="BE1002" s="145">
        <f>IF(N1002="základní",J1002,0)</f>
        <v>0</v>
      </c>
      <c r="BF1002" s="145">
        <f>IF(N1002="snížená",J1002,0)</f>
        <v>0</v>
      </c>
      <c r="BG1002" s="145">
        <f>IF(N1002="zákl. přenesená",J1002,0)</f>
        <v>0</v>
      </c>
      <c r="BH1002" s="145">
        <f>IF(N1002="sníž. přenesená",J1002,0)</f>
        <v>0</v>
      </c>
      <c r="BI1002" s="145">
        <f>IF(N1002="nulová",J1002,0)</f>
        <v>0</v>
      </c>
      <c r="BJ1002" s="16" t="s">
        <v>14</v>
      </c>
      <c r="BK1002" s="145">
        <f>ROUND(I1002*H1002,2)</f>
        <v>0</v>
      </c>
      <c r="BL1002" s="16" t="s">
        <v>147</v>
      </c>
      <c r="BM1002" s="144" t="s">
        <v>792</v>
      </c>
    </row>
    <row r="1003" spans="2:65" s="1" customFormat="1" ht="18">
      <c r="B1003" s="31"/>
      <c r="D1003" s="146" t="s">
        <v>148</v>
      </c>
      <c r="F1003" s="147" t="s">
        <v>565</v>
      </c>
      <c r="I1003" s="148"/>
      <c r="L1003" s="31"/>
      <c r="M1003" s="149"/>
      <c r="T1003" s="55"/>
      <c r="AT1003" s="16" t="s">
        <v>148</v>
      </c>
      <c r="AU1003" s="16" t="s">
        <v>82</v>
      </c>
    </row>
    <row r="1004" spans="2:65" s="13" customFormat="1" ht="10">
      <c r="B1004" s="156"/>
      <c r="D1004" s="146" t="s">
        <v>150</v>
      </c>
      <c r="E1004" s="157" t="s">
        <v>1</v>
      </c>
      <c r="F1004" s="158" t="s">
        <v>793</v>
      </c>
      <c r="H1004" s="159">
        <v>16.91</v>
      </c>
      <c r="I1004" s="160"/>
      <c r="L1004" s="156"/>
      <c r="M1004" s="161"/>
      <c r="T1004" s="162"/>
      <c r="AT1004" s="157" t="s">
        <v>150</v>
      </c>
      <c r="AU1004" s="157" t="s">
        <v>82</v>
      </c>
      <c r="AV1004" s="13" t="s">
        <v>82</v>
      </c>
      <c r="AW1004" s="13" t="s">
        <v>30</v>
      </c>
      <c r="AX1004" s="13" t="s">
        <v>73</v>
      </c>
      <c r="AY1004" s="157" t="s">
        <v>140</v>
      </c>
    </row>
    <row r="1005" spans="2:65" s="14" customFormat="1" ht="10">
      <c r="B1005" s="163"/>
      <c r="D1005" s="146" t="s">
        <v>150</v>
      </c>
      <c r="E1005" s="164" t="s">
        <v>1</v>
      </c>
      <c r="F1005" s="165" t="s">
        <v>154</v>
      </c>
      <c r="H1005" s="166">
        <v>16.91</v>
      </c>
      <c r="I1005" s="167"/>
      <c r="L1005" s="163"/>
      <c r="M1005" s="168"/>
      <c r="T1005" s="169"/>
      <c r="AT1005" s="164" t="s">
        <v>150</v>
      </c>
      <c r="AU1005" s="164" t="s">
        <v>82</v>
      </c>
      <c r="AV1005" s="14" t="s">
        <v>147</v>
      </c>
      <c r="AW1005" s="14" t="s">
        <v>30</v>
      </c>
      <c r="AX1005" s="14" t="s">
        <v>14</v>
      </c>
      <c r="AY1005" s="164" t="s">
        <v>140</v>
      </c>
    </row>
    <row r="1006" spans="2:65" s="1" customFormat="1" ht="16.5" customHeight="1">
      <c r="B1006" s="31"/>
      <c r="C1006" s="132" t="s">
        <v>794</v>
      </c>
      <c r="D1006" s="132" t="s">
        <v>143</v>
      </c>
      <c r="E1006" s="133" t="s">
        <v>795</v>
      </c>
      <c r="F1006" s="134" t="s">
        <v>796</v>
      </c>
      <c r="G1006" s="135" t="s">
        <v>146</v>
      </c>
      <c r="H1006" s="136">
        <v>0.86899999999999999</v>
      </c>
      <c r="I1006" s="137"/>
      <c r="J1006" s="138">
        <f>ROUND(I1006*H1006,2)</f>
        <v>0</v>
      </c>
      <c r="K1006" s="139"/>
      <c r="L1006" s="31"/>
      <c r="M1006" s="140" t="s">
        <v>1</v>
      </c>
      <c r="N1006" s="141" t="s">
        <v>38</v>
      </c>
      <c r="P1006" s="142">
        <f>O1006*H1006</f>
        <v>0</v>
      </c>
      <c r="Q1006" s="142">
        <v>0</v>
      </c>
      <c r="R1006" s="142">
        <f>Q1006*H1006</f>
        <v>0</v>
      </c>
      <c r="S1006" s="142">
        <v>0</v>
      </c>
      <c r="T1006" s="143">
        <f>S1006*H1006</f>
        <v>0</v>
      </c>
      <c r="AR1006" s="144" t="s">
        <v>147</v>
      </c>
      <c r="AT1006" s="144" t="s">
        <v>143</v>
      </c>
      <c r="AU1006" s="144" t="s">
        <v>82</v>
      </c>
      <c r="AY1006" s="16" t="s">
        <v>140</v>
      </c>
      <c r="BE1006" s="145">
        <f>IF(N1006="základní",J1006,0)</f>
        <v>0</v>
      </c>
      <c r="BF1006" s="145">
        <f>IF(N1006="snížená",J1006,0)</f>
        <v>0</v>
      </c>
      <c r="BG1006" s="145">
        <f>IF(N1006="zákl. přenesená",J1006,0)</f>
        <v>0</v>
      </c>
      <c r="BH1006" s="145">
        <f>IF(N1006="sníž. přenesená",J1006,0)</f>
        <v>0</v>
      </c>
      <c r="BI1006" s="145">
        <f>IF(N1006="nulová",J1006,0)</f>
        <v>0</v>
      </c>
      <c r="BJ1006" s="16" t="s">
        <v>14</v>
      </c>
      <c r="BK1006" s="145">
        <f>ROUND(I1006*H1006,2)</f>
        <v>0</v>
      </c>
      <c r="BL1006" s="16" t="s">
        <v>147</v>
      </c>
      <c r="BM1006" s="144" t="s">
        <v>797</v>
      </c>
    </row>
    <row r="1007" spans="2:65" s="1" customFormat="1" ht="10">
      <c r="B1007" s="31"/>
      <c r="D1007" s="146" t="s">
        <v>148</v>
      </c>
      <c r="F1007" s="147" t="s">
        <v>798</v>
      </c>
      <c r="I1007" s="148"/>
      <c r="L1007" s="31"/>
      <c r="M1007" s="149"/>
      <c r="T1007" s="55"/>
      <c r="AT1007" s="16" t="s">
        <v>148</v>
      </c>
      <c r="AU1007" s="16" t="s">
        <v>82</v>
      </c>
    </row>
    <row r="1008" spans="2:65" s="12" customFormat="1" ht="10">
      <c r="B1008" s="150"/>
      <c r="D1008" s="146" t="s">
        <v>150</v>
      </c>
      <c r="E1008" s="151" t="s">
        <v>1</v>
      </c>
      <c r="F1008" s="152" t="s">
        <v>780</v>
      </c>
      <c r="H1008" s="151" t="s">
        <v>1</v>
      </c>
      <c r="I1008" s="153"/>
      <c r="L1008" s="150"/>
      <c r="M1008" s="154"/>
      <c r="T1008" s="155"/>
      <c r="AT1008" s="151" t="s">
        <v>150</v>
      </c>
      <c r="AU1008" s="151" t="s">
        <v>82</v>
      </c>
      <c r="AV1008" s="12" t="s">
        <v>14</v>
      </c>
      <c r="AW1008" s="12" t="s">
        <v>30</v>
      </c>
      <c r="AX1008" s="12" t="s">
        <v>73</v>
      </c>
      <c r="AY1008" s="151" t="s">
        <v>140</v>
      </c>
    </row>
    <row r="1009" spans="2:65" s="13" customFormat="1" ht="10">
      <c r="B1009" s="156"/>
      <c r="D1009" s="146" t="s">
        <v>150</v>
      </c>
      <c r="E1009" s="157" t="s">
        <v>1</v>
      </c>
      <c r="F1009" s="158" t="s">
        <v>799</v>
      </c>
      <c r="H1009" s="159">
        <v>0.60399999999999998</v>
      </c>
      <c r="I1009" s="160"/>
      <c r="L1009" s="156"/>
      <c r="M1009" s="161"/>
      <c r="T1009" s="162"/>
      <c r="AT1009" s="157" t="s">
        <v>150</v>
      </c>
      <c r="AU1009" s="157" t="s">
        <v>82</v>
      </c>
      <c r="AV1009" s="13" t="s">
        <v>82</v>
      </c>
      <c r="AW1009" s="13" t="s">
        <v>30</v>
      </c>
      <c r="AX1009" s="13" t="s">
        <v>73</v>
      </c>
      <c r="AY1009" s="157" t="s">
        <v>140</v>
      </c>
    </row>
    <row r="1010" spans="2:65" s="13" customFormat="1" ht="10">
      <c r="B1010" s="156"/>
      <c r="D1010" s="146" t="s">
        <v>150</v>
      </c>
      <c r="E1010" s="157" t="s">
        <v>1</v>
      </c>
      <c r="F1010" s="158" t="s">
        <v>800</v>
      </c>
      <c r="H1010" s="159">
        <v>0.26500000000000001</v>
      </c>
      <c r="I1010" s="160"/>
      <c r="L1010" s="156"/>
      <c r="M1010" s="161"/>
      <c r="T1010" s="162"/>
      <c r="AT1010" s="157" t="s">
        <v>150</v>
      </c>
      <c r="AU1010" s="157" t="s">
        <v>82</v>
      </c>
      <c r="AV1010" s="13" t="s">
        <v>82</v>
      </c>
      <c r="AW1010" s="13" t="s">
        <v>30</v>
      </c>
      <c r="AX1010" s="13" t="s">
        <v>73</v>
      </c>
      <c r="AY1010" s="157" t="s">
        <v>140</v>
      </c>
    </row>
    <row r="1011" spans="2:65" s="14" customFormat="1" ht="10">
      <c r="B1011" s="163"/>
      <c r="D1011" s="146" t="s">
        <v>150</v>
      </c>
      <c r="E1011" s="164" t="s">
        <v>1</v>
      </c>
      <c r="F1011" s="165" t="s">
        <v>154</v>
      </c>
      <c r="H1011" s="166">
        <v>0.86899999999999999</v>
      </c>
      <c r="I1011" s="167"/>
      <c r="L1011" s="163"/>
      <c r="M1011" s="168"/>
      <c r="T1011" s="169"/>
      <c r="AT1011" s="164" t="s">
        <v>150</v>
      </c>
      <c r="AU1011" s="164" t="s">
        <v>82</v>
      </c>
      <c r="AV1011" s="14" t="s">
        <v>147</v>
      </c>
      <c r="AW1011" s="14" t="s">
        <v>30</v>
      </c>
      <c r="AX1011" s="14" t="s">
        <v>14</v>
      </c>
      <c r="AY1011" s="164" t="s">
        <v>140</v>
      </c>
    </row>
    <row r="1012" spans="2:65" s="1" customFormat="1" ht="16.5" customHeight="1">
      <c r="B1012" s="31"/>
      <c r="C1012" s="132" t="s">
        <v>492</v>
      </c>
      <c r="D1012" s="132" t="s">
        <v>143</v>
      </c>
      <c r="E1012" s="133" t="s">
        <v>801</v>
      </c>
      <c r="F1012" s="134" t="s">
        <v>802</v>
      </c>
      <c r="G1012" s="135" t="s">
        <v>146</v>
      </c>
      <c r="H1012" s="136">
        <v>0.86899999999999999</v>
      </c>
      <c r="I1012" s="137"/>
      <c r="J1012" s="138">
        <f>ROUND(I1012*H1012,2)</f>
        <v>0</v>
      </c>
      <c r="K1012" s="139"/>
      <c r="L1012" s="31"/>
      <c r="M1012" s="140" t="s">
        <v>1</v>
      </c>
      <c r="N1012" s="141" t="s">
        <v>38</v>
      </c>
      <c r="P1012" s="142">
        <f>O1012*H1012</f>
        <v>0</v>
      </c>
      <c r="Q1012" s="142">
        <v>0</v>
      </c>
      <c r="R1012" s="142">
        <f>Q1012*H1012</f>
        <v>0</v>
      </c>
      <c r="S1012" s="142">
        <v>0</v>
      </c>
      <c r="T1012" s="143">
        <f>S1012*H1012</f>
        <v>0</v>
      </c>
      <c r="AR1012" s="144" t="s">
        <v>147</v>
      </c>
      <c r="AT1012" s="144" t="s">
        <v>143</v>
      </c>
      <c r="AU1012" s="144" t="s">
        <v>82</v>
      </c>
      <c r="AY1012" s="16" t="s">
        <v>140</v>
      </c>
      <c r="BE1012" s="145">
        <f>IF(N1012="základní",J1012,0)</f>
        <v>0</v>
      </c>
      <c r="BF1012" s="145">
        <f>IF(N1012="snížená",J1012,0)</f>
        <v>0</v>
      </c>
      <c r="BG1012" s="145">
        <f>IF(N1012="zákl. přenesená",J1012,0)</f>
        <v>0</v>
      </c>
      <c r="BH1012" s="145">
        <f>IF(N1012="sníž. přenesená",J1012,0)</f>
        <v>0</v>
      </c>
      <c r="BI1012" s="145">
        <f>IF(N1012="nulová",J1012,0)</f>
        <v>0</v>
      </c>
      <c r="BJ1012" s="16" t="s">
        <v>14</v>
      </c>
      <c r="BK1012" s="145">
        <f>ROUND(I1012*H1012,2)</f>
        <v>0</v>
      </c>
      <c r="BL1012" s="16" t="s">
        <v>147</v>
      </c>
      <c r="BM1012" s="144" t="s">
        <v>803</v>
      </c>
    </row>
    <row r="1013" spans="2:65" s="1" customFormat="1" ht="10">
      <c r="B1013" s="31"/>
      <c r="D1013" s="146" t="s">
        <v>148</v>
      </c>
      <c r="F1013" s="147" t="s">
        <v>804</v>
      </c>
      <c r="I1013" s="148"/>
      <c r="L1013" s="31"/>
      <c r="M1013" s="149"/>
      <c r="T1013" s="55"/>
      <c r="AT1013" s="16" t="s">
        <v>148</v>
      </c>
      <c r="AU1013" s="16" t="s">
        <v>82</v>
      </c>
    </row>
    <row r="1014" spans="2:65" s="11" customFormat="1" ht="22.75" customHeight="1">
      <c r="B1014" s="120"/>
      <c r="D1014" s="121" t="s">
        <v>72</v>
      </c>
      <c r="E1014" s="130" t="s">
        <v>160</v>
      </c>
      <c r="F1014" s="130" t="s">
        <v>161</v>
      </c>
      <c r="I1014" s="123"/>
      <c r="J1014" s="131">
        <f>BK1014</f>
        <v>0</v>
      </c>
      <c r="L1014" s="120"/>
      <c r="M1014" s="125"/>
      <c r="P1014" s="126">
        <f>SUM(P1015:P1019)</f>
        <v>0</v>
      </c>
      <c r="R1014" s="126">
        <f>SUM(R1015:R1019)</f>
        <v>0</v>
      </c>
      <c r="T1014" s="127">
        <f>SUM(T1015:T1019)</f>
        <v>0</v>
      </c>
      <c r="AR1014" s="121" t="s">
        <v>14</v>
      </c>
      <c r="AT1014" s="128" t="s">
        <v>72</v>
      </c>
      <c r="AU1014" s="128" t="s">
        <v>14</v>
      </c>
      <c r="AY1014" s="121" t="s">
        <v>140</v>
      </c>
      <c r="BK1014" s="129">
        <f>SUM(BK1015:BK1019)</f>
        <v>0</v>
      </c>
    </row>
    <row r="1015" spans="2:65" s="1" customFormat="1" ht="33" customHeight="1">
      <c r="B1015" s="31"/>
      <c r="C1015" s="132" t="s">
        <v>805</v>
      </c>
      <c r="D1015" s="132" t="s">
        <v>143</v>
      </c>
      <c r="E1015" s="133" t="s">
        <v>163</v>
      </c>
      <c r="F1015" s="134" t="s">
        <v>164</v>
      </c>
      <c r="G1015" s="135" t="s">
        <v>146</v>
      </c>
      <c r="H1015" s="136">
        <v>5.8250000000000002</v>
      </c>
      <c r="I1015" s="137"/>
      <c r="J1015" s="138">
        <f>ROUND(I1015*H1015,2)</f>
        <v>0</v>
      </c>
      <c r="K1015" s="139"/>
      <c r="L1015" s="31"/>
      <c r="M1015" s="140" t="s">
        <v>1</v>
      </c>
      <c r="N1015" s="141" t="s">
        <v>38</v>
      </c>
      <c r="P1015" s="142">
        <f>O1015*H1015</f>
        <v>0</v>
      </c>
      <c r="Q1015" s="142">
        <v>0</v>
      </c>
      <c r="R1015" s="142">
        <f>Q1015*H1015</f>
        <v>0</v>
      </c>
      <c r="S1015" s="142">
        <v>0</v>
      </c>
      <c r="T1015" s="143">
        <f>S1015*H1015</f>
        <v>0</v>
      </c>
      <c r="AR1015" s="144" t="s">
        <v>147</v>
      </c>
      <c r="AT1015" s="144" t="s">
        <v>143</v>
      </c>
      <c r="AU1015" s="144" t="s">
        <v>82</v>
      </c>
      <c r="AY1015" s="16" t="s">
        <v>140</v>
      </c>
      <c r="BE1015" s="145">
        <f>IF(N1015="základní",J1015,0)</f>
        <v>0</v>
      </c>
      <c r="BF1015" s="145">
        <f>IF(N1015="snížená",J1015,0)</f>
        <v>0</v>
      </c>
      <c r="BG1015" s="145">
        <f>IF(N1015="zákl. přenesená",J1015,0)</f>
        <v>0</v>
      </c>
      <c r="BH1015" s="145">
        <f>IF(N1015="sníž. přenesená",J1015,0)</f>
        <v>0</v>
      </c>
      <c r="BI1015" s="145">
        <f>IF(N1015="nulová",J1015,0)</f>
        <v>0</v>
      </c>
      <c r="BJ1015" s="16" t="s">
        <v>14</v>
      </c>
      <c r="BK1015" s="145">
        <f>ROUND(I1015*H1015,2)</f>
        <v>0</v>
      </c>
      <c r="BL1015" s="16" t="s">
        <v>147</v>
      </c>
      <c r="BM1015" s="144" t="s">
        <v>806</v>
      </c>
    </row>
    <row r="1016" spans="2:65" s="1" customFormat="1" ht="18">
      <c r="B1016" s="31"/>
      <c r="D1016" s="146" t="s">
        <v>148</v>
      </c>
      <c r="F1016" s="147" t="s">
        <v>166</v>
      </c>
      <c r="I1016" s="148"/>
      <c r="L1016" s="31"/>
      <c r="M1016" s="149"/>
      <c r="T1016" s="55"/>
      <c r="AT1016" s="16" t="s">
        <v>148</v>
      </c>
      <c r="AU1016" s="16" t="s">
        <v>82</v>
      </c>
    </row>
    <row r="1017" spans="2:65" s="12" customFormat="1" ht="10">
      <c r="B1017" s="150"/>
      <c r="D1017" s="146" t="s">
        <v>150</v>
      </c>
      <c r="E1017" s="151" t="s">
        <v>1</v>
      </c>
      <c r="F1017" s="152" t="s">
        <v>542</v>
      </c>
      <c r="H1017" s="151" t="s">
        <v>1</v>
      </c>
      <c r="I1017" s="153"/>
      <c r="L1017" s="150"/>
      <c r="M1017" s="154"/>
      <c r="T1017" s="155"/>
      <c r="AT1017" s="151" t="s">
        <v>150</v>
      </c>
      <c r="AU1017" s="151" t="s">
        <v>82</v>
      </c>
      <c r="AV1017" s="12" t="s">
        <v>14</v>
      </c>
      <c r="AW1017" s="12" t="s">
        <v>30</v>
      </c>
      <c r="AX1017" s="12" t="s">
        <v>73</v>
      </c>
      <c r="AY1017" s="151" t="s">
        <v>140</v>
      </c>
    </row>
    <row r="1018" spans="2:65" s="13" customFormat="1" ht="10">
      <c r="B1018" s="156"/>
      <c r="D1018" s="146" t="s">
        <v>150</v>
      </c>
      <c r="E1018" s="157" t="s">
        <v>1</v>
      </c>
      <c r="F1018" s="158" t="s">
        <v>807</v>
      </c>
      <c r="H1018" s="159">
        <v>5.8250000000000002</v>
      </c>
      <c r="I1018" s="160"/>
      <c r="L1018" s="156"/>
      <c r="M1018" s="161"/>
      <c r="T1018" s="162"/>
      <c r="AT1018" s="157" t="s">
        <v>150</v>
      </c>
      <c r="AU1018" s="157" t="s">
        <v>82</v>
      </c>
      <c r="AV1018" s="13" t="s">
        <v>82</v>
      </c>
      <c r="AW1018" s="13" t="s">
        <v>30</v>
      </c>
      <c r="AX1018" s="13" t="s">
        <v>73</v>
      </c>
      <c r="AY1018" s="157" t="s">
        <v>140</v>
      </c>
    </row>
    <row r="1019" spans="2:65" s="14" customFormat="1" ht="10">
      <c r="B1019" s="163"/>
      <c r="D1019" s="146" t="s">
        <v>150</v>
      </c>
      <c r="E1019" s="164" t="s">
        <v>1</v>
      </c>
      <c r="F1019" s="165" t="s">
        <v>154</v>
      </c>
      <c r="H1019" s="166">
        <v>5.8250000000000002</v>
      </c>
      <c r="I1019" s="167"/>
      <c r="L1019" s="163"/>
      <c r="M1019" s="168"/>
      <c r="T1019" s="169"/>
      <c r="AT1019" s="164" t="s">
        <v>150</v>
      </c>
      <c r="AU1019" s="164" t="s">
        <v>82</v>
      </c>
      <c r="AV1019" s="14" t="s">
        <v>147</v>
      </c>
      <c r="AW1019" s="14" t="s">
        <v>30</v>
      </c>
      <c r="AX1019" s="14" t="s">
        <v>14</v>
      </c>
      <c r="AY1019" s="164" t="s">
        <v>140</v>
      </c>
    </row>
    <row r="1020" spans="2:65" s="11" customFormat="1" ht="22.75" customHeight="1">
      <c r="B1020" s="120"/>
      <c r="D1020" s="121" t="s">
        <v>72</v>
      </c>
      <c r="E1020" s="130" t="s">
        <v>167</v>
      </c>
      <c r="F1020" s="130" t="s">
        <v>168</v>
      </c>
      <c r="I1020" s="123"/>
      <c r="J1020" s="131">
        <f>BK1020</f>
        <v>0</v>
      </c>
      <c r="L1020" s="120"/>
      <c r="M1020" s="125"/>
      <c r="P1020" s="126">
        <f>SUM(P1021:P1030)</f>
        <v>0</v>
      </c>
      <c r="R1020" s="126">
        <f>SUM(R1021:R1030)</f>
        <v>0</v>
      </c>
      <c r="T1020" s="127">
        <f>SUM(T1021:T1030)</f>
        <v>0</v>
      </c>
      <c r="AR1020" s="121" t="s">
        <v>14</v>
      </c>
      <c r="AT1020" s="128" t="s">
        <v>72</v>
      </c>
      <c r="AU1020" s="128" t="s">
        <v>14</v>
      </c>
      <c r="AY1020" s="121" t="s">
        <v>140</v>
      </c>
      <c r="BK1020" s="129">
        <f>SUM(BK1021:BK1030)</f>
        <v>0</v>
      </c>
    </row>
    <row r="1021" spans="2:65" s="1" customFormat="1" ht="16.5" customHeight="1">
      <c r="B1021" s="31"/>
      <c r="C1021" s="132" t="s">
        <v>494</v>
      </c>
      <c r="D1021" s="132" t="s">
        <v>143</v>
      </c>
      <c r="E1021" s="133" t="s">
        <v>808</v>
      </c>
      <c r="F1021" s="134" t="s">
        <v>809</v>
      </c>
      <c r="G1021" s="135" t="s">
        <v>309</v>
      </c>
      <c r="H1021" s="136">
        <v>1</v>
      </c>
      <c r="I1021" s="137"/>
      <c r="J1021" s="138">
        <f>ROUND(I1021*H1021,2)</f>
        <v>0</v>
      </c>
      <c r="K1021" s="139"/>
      <c r="L1021" s="31"/>
      <c r="M1021" s="140" t="s">
        <v>1</v>
      </c>
      <c r="N1021" s="141" t="s">
        <v>38</v>
      </c>
      <c r="P1021" s="142">
        <f>O1021*H1021</f>
        <v>0</v>
      </c>
      <c r="Q1021" s="142">
        <v>0</v>
      </c>
      <c r="R1021" s="142">
        <f>Q1021*H1021</f>
        <v>0</v>
      </c>
      <c r="S1021" s="142">
        <v>0</v>
      </c>
      <c r="T1021" s="143">
        <f>S1021*H1021</f>
        <v>0</v>
      </c>
      <c r="AR1021" s="144" t="s">
        <v>147</v>
      </c>
      <c r="AT1021" s="144" t="s">
        <v>143</v>
      </c>
      <c r="AU1021" s="144" t="s">
        <v>82</v>
      </c>
      <c r="AY1021" s="16" t="s">
        <v>140</v>
      </c>
      <c r="BE1021" s="145">
        <f>IF(N1021="základní",J1021,0)</f>
        <v>0</v>
      </c>
      <c r="BF1021" s="145">
        <f>IF(N1021="snížená",J1021,0)</f>
        <v>0</v>
      </c>
      <c r="BG1021" s="145">
        <f>IF(N1021="zákl. přenesená",J1021,0)</f>
        <v>0</v>
      </c>
      <c r="BH1021" s="145">
        <f>IF(N1021="sníž. přenesená",J1021,0)</f>
        <v>0</v>
      </c>
      <c r="BI1021" s="145">
        <f>IF(N1021="nulová",J1021,0)</f>
        <v>0</v>
      </c>
      <c r="BJ1021" s="16" t="s">
        <v>14</v>
      </c>
      <c r="BK1021" s="145">
        <f>ROUND(I1021*H1021,2)</f>
        <v>0</v>
      </c>
      <c r="BL1021" s="16" t="s">
        <v>147</v>
      </c>
      <c r="BM1021" s="144" t="s">
        <v>810</v>
      </c>
    </row>
    <row r="1022" spans="2:65" s="1" customFormat="1" ht="10">
      <c r="B1022" s="31"/>
      <c r="D1022" s="146" t="s">
        <v>148</v>
      </c>
      <c r="F1022" s="147" t="s">
        <v>809</v>
      </c>
      <c r="I1022" s="148"/>
      <c r="L1022" s="31"/>
      <c r="M1022" s="149"/>
      <c r="T1022" s="55"/>
      <c r="AT1022" s="16" t="s">
        <v>148</v>
      </c>
      <c r="AU1022" s="16" t="s">
        <v>82</v>
      </c>
    </row>
    <row r="1023" spans="2:65" s="1" customFormat="1" ht="24.15" customHeight="1">
      <c r="B1023" s="31"/>
      <c r="C1023" s="132" t="s">
        <v>811</v>
      </c>
      <c r="D1023" s="132" t="s">
        <v>143</v>
      </c>
      <c r="E1023" s="133" t="s">
        <v>169</v>
      </c>
      <c r="F1023" s="134" t="s">
        <v>170</v>
      </c>
      <c r="G1023" s="135" t="s">
        <v>146</v>
      </c>
      <c r="H1023" s="136">
        <v>18.687999999999999</v>
      </c>
      <c r="I1023" s="137"/>
      <c r="J1023" s="138">
        <f>ROUND(I1023*H1023,2)</f>
        <v>0</v>
      </c>
      <c r="K1023" s="139"/>
      <c r="L1023" s="31"/>
      <c r="M1023" s="140" t="s">
        <v>1</v>
      </c>
      <c r="N1023" s="141" t="s">
        <v>38</v>
      </c>
      <c r="P1023" s="142">
        <f>O1023*H1023</f>
        <v>0</v>
      </c>
      <c r="Q1023" s="142">
        <v>0</v>
      </c>
      <c r="R1023" s="142">
        <f>Q1023*H1023</f>
        <v>0</v>
      </c>
      <c r="S1023" s="142">
        <v>0</v>
      </c>
      <c r="T1023" s="143">
        <f>S1023*H1023</f>
        <v>0</v>
      </c>
      <c r="AR1023" s="144" t="s">
        <v>147</v>
      </c>
      <c r="AT1023" s="144" t="s">
        <v>143</v>
      </c>
      <c r="AU1023" s="144" t="s">
        <v>82</v>
      </c>
      <c r="AY1023" s="16" t="s">
        <v>140</v>
      </c>
      <c r="BE1023" s="145">
        <f>IF(N1023="základní",J1023,0)</f>
        <v>0</v>
      </c>
      <c r="BF1023" s="145">
        <f>IF(N1023="snížená",J1023,0)</f>
        <v>0</v>
      </c>
      <c r="BG1023" s="145">
        <f>IF(N1023="zákl. přenesená",J1023,0)</f>
        <v>0</v>
      </c>
      <c r="BH1023" s="145">
        <f>IF(N1023="sníž. přenesená",J1023,0)</f>
        <v>0</v>
      </c>
      <c r="BI1023" s="145">
        <f>IF(N1023="nulová",J1023,0)</f>
        <v>0</v>
      </c>
      <c r="BJ1023" s="16" t="s">
        <v>14</v>
      </c>
      <c r="BK1023" s="145">
        <f>ROUND(I1023*H1023,2)</f>
        <v>0</v>
      </c>
      <c r="BL1023" s="16" t="s">
        <v>147</v>
      </c>
      <c r="BM1023" s="144" t="s">
        <v>812</v>
      </c>
    </row>
    <row r="1024" spans="2:65" s="1" customFormat="1" ht="18">
      <c r="B1024" s="31"/>
      <c r="D1024" s="146" t="s">
        <v>148</v>
      </c>
      <c r="F1024" s="147" t="s">
        <v>172</v>
      </c>
      <c r="I1024" s="148"/>
      <c r="L1024" s="31"/>
      <c r="M1024" s="149"/>
      <c r="T1024" s="55"/>
      <c r="AT1024" s="16" t="s">
        <v>148</v>
      </c>
      <c r="AU1024" s="16" t="s">
        <v>82</v>
      </c>
    </row>
    <row r="1025" spans="2:65" s="12" customFormat="1" ht="10">
      <c r="B1025" s="150"/>
      <c r="D1025" s="146" t="s">
        <v>150</v>
      </c>
      <c r="E1025" s="151" t="s">
        <v>1</v>
      </c>
      <c r="F1025" s="152" t="s">
        <v>542</v>
      </c>
      <c r="H1025" s="151" t="s">
        <v>1</v>
      </c>
      <c r="I1025" s="153"/>
      <c r="L1025" s="150"/>
      <c r="M1025" s="154"/>
      <c r="T1025" s="155"/>
      <c r="AT1025" s="151" t="s">
        <v>150</v>
      </c>
      <c r="AU1025" s="151" t="s">
        <v>82</v>
      </c>
      <c r="AV1025" s="12" t="s">
        <v>14</v>
      </c>
      <c r="AW1025" s="12" t="s">
        <v>30</v>
      </c>
      <c r="AX1025" s="12" t="s">
        <v>73</v>
      </c>
      <c r="AY1025" s="151" t="s">
        <v>140</v>
      </c>
    </row>
    <row r="1026" spans="2:65" s="13" customFormat="1" ht="10">
      <c r="B1026" s="156"/>
      <c r="D1026" s="146" t="s">
        <v>150</v>
      </c>
      <c r="E1026" s="157" t="s">
        <v>1</v>
      </c>
      <c r="F1026" s="158" t="s">
        <v>807</v>
      </c>
      <c r="H1026" s="159">
        <v>5.8250000000000002</v>
      </c>
      <c r="I1026" s="160"/>
      <c r="L1026" s="156"/>
      <c r="M1026" s="161"/>
      <c r="T1026" s="162"/>
      <c r="AT1026" s="157" t="s">
        <v>150</v>
      </c>
      <c r="AU1026" s="157" t="s">
        <v>82</v>
      </c>
      <c r="AV1026" s="13" t="s">
        <v>82</v>
      </c>
      <c r="AW1026" s="13" t="s">
        <v>30</v>
      </c>
      <c r="AX1026" s="13" t="s">
        <v>73</v>
      </c>
      <c r="AY1026" s="157" t="s">
        <v>140</v>
      </c>
    </row>
    <row r="1027" spans="2:65" s="12" customFormat="1" ht="10">
      <c r="B1027" s="150"/>
      <c r="D1027" s="146" t="s">
        <v>150</v>
      </c>
      <c r="E1027" s="151" t="s">
        <v>1</v>
      </c>
      <c r="F1027" s="152" t="s">
        <v>780</v>
      </c>
      <c r="H1027" s="151" t="s">
        <v>1</v>
      </c>
      <c r="I1027" s="153"/>
      <c r="L1027" s="150"/>
      <c r="M1027" s="154"/>
      <c r="T1027" s="155"/>
      <c r="AT1027" s="151" t="s">
        <v>150</v>
      </c>
      <c r="AU1027" s="151" t="s">
        <v>82</v>
      </c>
      <c r="AV1027" s="12" t="s">
        <v>14</v>
      </c>
      <c r="AW1027" s="12" t="s">
        <v>30</v>
      </c>
      <c r="AX1027" s="12" t="s">
        <v>73</v>
      </c>
      <c r="AY1027" s="151" t="s">
        <v>140</v>
      </c>
    </row>
    <row r="1028" spans="2:65" s="13" customFormat="1" ht="10">
      <c r="B1028" s="156"/>
      <c r="D1028" s="146" t="s">
        <v>150</v>
      </c>
      <c r="E1028" s="157" t="s">
        <v>1</v>
      </c>
      <c r="F1028" s="158" t="s">
        <v>813</v>
      </c>
      <c r="H1028" s="159">
        <v>5.4960000000000004</v>
      </c>
      <c r="I1028" s="160"/>
      <c r="L1028" s="156"/>
      <c r="M1028" s="161"/>
      <c r="T1028" s="162"/>
      <c r="AT1028" s="157" t="s">
        <v>150</v>
      </c>
      <c r="AU1028" s="157" t="s">
        <v>82</v>
      </c>
      <c r="AV1028" s="13" t="s">
        <v>82</v>
      </c>
      <c r="AW1028" s="13" t="s">
        <v>30</v>
      </c>
      <c r="AX1028" s="13" t="s">
        <v>73</v>
      </c>
      <c r="AY1028" s="157" t="s">
        <v>140</v>
      </c>
    </row>
    <row r="1029" spans="2:65" s="13" customFormat="1" ht="10">
      <c r="B1029" s="156"/>
      <c r="D1029" s="146" t="s">
        <v>150</v>
      </c>
      <c r="E1029" s="157" t="s">
        <v>1</v>
      </c>
      <c r="F1029" s="158" t="s">
        <v>814</v>
      </c>
      <c r="H1029" s="159">
        <v>7.367</v>
      </c>
      <c r="I1029" s="160"/>
      <c r="L1029" s="156"/>
      <c r="M1029" s="161"/>
      <c r="T1029" s="162"/>
      <c r="AT1029" s="157" t="s">
        <v>150</v>
      </c>
      <c r="AU1029" s="157" t="s">
        <v>82</v>
      </c>
      <c r="AV1029" s="13" t="s">
        <v>82</v>
      </c>
      <c r="AW1029" s="13" t="s">
        <v>30</v>
      </c>
      <c r="AX1029" s="13" t="s">
        <v>73</v>
      </c>
      <c r="AY1029" s="157" t="s">
        <v>140</v>
      </c>
    </row>
    <row r="1030" spans="2:65" s="14" customFormat="1" ht="10">
      <c r="B1030" s="163"/>
      <c r="D1030" s="146" t="s">
        <v>150</v>
      </c>
      <c r="E1030" s="164" t="s">
        <v>1</v>
      </c>
      <c r="F1030" s="165" t="s">
        <v>154</v>
      </c>
      <c r="H1030" s="166">
        <v>18.687999999999999</v>
      </c>
      <c r="I1030" s="167"/>
      <c r="L1030" s="163"/>
      <c r="M1030" s="168"/>
      <c r="T1030" s="169"/>
      <c r="AT1030" s="164" t="s">
        <v>150</v>
      </c>
      <c r="AU1030" s="164" t="s">
        <v>82</v>
      </c>
      <c r="AV1030" s="14" t="s">
        <v>147</v>
      </c>
      <c r="AW1030" s="14" t="s">
        <v>30</v>
      </c>
      <c r="AX1030" s="14" t="s">
        <v>14</v>
      </c>
      <c r="AY1030" s="164" t="s">
        <v>140</v>
      </c>
    </row>
    <row r="1031" spans="2:65" s="11" customFormat="1" ht="22.75" customHeight="1">
      <c r="B1031" s="120"/>
      <c r="D1031" s="121" t="s">
        <v>72</v>
      </c>
      <c r="E1031" s="130" t="s">
        <v>358</v>
      </c>
      <c r="F1031" s="130" t="s">
        <v>359</v>
      </c>
      <c r="I1031" s="123"/>
      <c r="J1031" s="131">
        <f>BK1031</f>
        <v>0</v>
      </c>
      <c r="L1031" s="120"/>
      <c r="M1031" s="125"/>
      <c r="P1031" s="126">
        <f>SUM(P1032:P1057)</f>
        <v>0</v>
      </c>
      <c r="R1031" s="126">
        <f>SUM(R1032:R1057)</f>
        <v>0</v>
      </c>
      <c r="T1031" s="127">
        <f>SUM(T1032:T1057)</f>
        <v>0</v>
      </c>
      <c r="AR1031" s="121" t="s">
        <v>14</v>
      </c>
      <c r="AT1031" s="128" t="s">
        <v>72</v>
      </c>
      <c r="AU1031" s="128" t="s">
        <v>14</v>
      </c>
      <c r="AY1031" s="121" t="s">
        <v>140</v>
      </c>
      <c r="BK1031" s="129">
        <f>SUM(BK1032:BK1057)</f>
        <v>0</v>
      </c>
    </row>
    <row r="1032" spans="2:65" s="1" customFormat="1" ht="24.15" customHeight="1">
      <c r="B1032" s="31"/>
      <c r="C1032" s="132" t="s">
        <v>495</v>
      </c>
      <c r="D1032" s="132" t="s">
        <v>143</v>
      </c>
      <c r="E1032" s="133" t="s">
        <v>588</v>
      </c>
      <c r="F1032" s="134" t="s">
        <v>589</v>
      </c>
      <c r="G1032" s="135" t="s">
        <v>146</v>
      </c>
      <c r="H1032" s="136">
        <v>18.687999999999999</v>
      </c>
      <c r="I1032" s="137"/>
      <c r="J1032" s="138">
        <f>ROUND(I1032*H1032,2)</f>
        <v>0</v>
      </c>
      <c r="K1032" s="139"/>
      <c r="L1032" s="31"/>
      <c r="M1032" s="140" t="s">
        <v>1</v>
      </c>
      <c r="N1032" s="141" t="s">
        <v>38</v>
      </c>
      <c r="P1032" s="142">
        <f>O1032*H1032</f>
        <v>0</v>
      </c>
      <c r="Q1032" s="142">
        <v>0</v>
      </c>
      <c r="R1032" s="142">
        <f>Q1032*H1032</f>
        <v>0</v>
      </c>
      <c r="S1032" s="142">
        <v>0</v>
      </c>
      <c r="T1032" s="143">
        <f>S1032*H1032</f>
        <v>0</v>
      </c>
      <c r="AR1032" s="144" t="s">
        <v>147</v>
      </c>
      <c r="AT1032" s="144" t="s">
        <v>143</v>
      </c>
      <c r="AU1032" s="144" t="s">
        <v>82</v>
      </c>
      <c r="AY1032" s="16" t="s">
        <v>140</v>
      </c>
      <c r="BE1032" s="145">
        <f>IF(N1032="základní",J1032,0)</f>
        <v>0</v>
      </c>
      <c r="BF1032" s="145">
        <f>IF(N1032="snížená",J1032,0)</f>
        <v>0</v>
      </c>
      <c r="BG1032" s="145">
        <f>IF(N1032="zákl. přenesená",J1032,0)</f>
        <v>0</v>
      </c>
      <c r="BH1032" s="145">
        <f>IF(N1032="sníž. přenesená",J1032,0)</f>
        <v>0</v>
      </c>
      <c r="BI1032" s="145">
        <f>IF(N1032="nulová",J1032,0)</f>
        <v>0</v>
      </c>
      <c r="BJ1032" s="16" t="s">
        <v>14</v>
      </c>
      <c r="BK1032" s="145">
        <f>ROUND(I1032*H1032,2)</f>
        <v>0</v>
      </c>
      <c r="BL1032" s="16" t="s">
        <v>147</v>
      </c>
      <c r="BM1032" s="144" t="s">
        <v>815</v>
      </c>
    </row>
    <row r="1033" spans="2:65" s="1" customFormat="1" ht="27">
      <c r="B1033" s="31"/>
      <c r="D1033" s="146" t="s">
        <v>148</v>
      </c>
      <c r="F1033" s="147" t="s">
        <v>591</v>
      </c>
      <c r="I1033" s="148"/>
      <c r="L1033" s="31"/>
      <c r="M1033" s="149"/>
      <c r="T1033" s="55"/>
      <c r="AT1033" s="16" t="s">
        <v>148</v>
      </c>
      <c r="AU1033" s="16" t="s">
        <v>82</v>
      </c>
    </row>
    <row r="1034" spans="2:65" s="12" customFormat="1" ht="10">
      <c r="B1034" s="150"/>
      <c r="D1034" s="146" t="s">
        <v>150</v>
      </c>
      <c r="E1034" s="151" t="s">
        <v>1</v>
      </c>
      <c r="F1034" s="152" t="s">
        <v>542</v>
      </c>
      <c r="H1034" s="151" t="s">
        <v>1</v>
      </c>
      <c r="I1034" s="153"/>
      <c r="L1034" s="150"/>
      <c r="M1034" s="154"/>
      <c r="T1034" s="155"/>
      <c r="AT1034" s="151" t="s">
        <v>150</v>
      </c>
      <c r="AU1034" s="151" t="s">
        <v>82</v>
      </c>
      <c r="AV1034" s="12" t="s">
        <v>14</v>
      </c>
      <c r="AW1034" s="12" t="s">
        <v>30</v>
      </c>
      <c r="AX1034" s="12" t="s">
        <v>73</v>
      </c>
      <c r="AY1034" s="151" t="s">
        <v>140</v>
      </c>
    </row>
    <row r="1035" spans="2:65" s="13" customFormat="1" ht="10">
      <c r="B1035" s="156"/>
      <c r="D1035" s="146" t="s">
        <v>150</v>
      </c>
      <c r="E1035" s="157" t="s">
        <v>1</v>
      </c>
      <c r="F1035" s="158" t="s">
        <v>807</v>
      </c>
      <c r="H1035" s="159">
        <v>5.8250000000000002</v>
      </c>
      <c r="I1035" s="160"/>
      <c r="L1035" s="156"/>
      <c r="M1035" s="161"/>
      <c r="T1035" s="162"/>
      <c r="AT1035" s="157" t="s">
        <v>150</v>
      </c>
      <c r="AU1035" s="157" t="s">
        <v>82</v>
      </c>
      <c r="AV1035" s="13" t="s">
        <v>82</v>
      </c>
      <c r="AW1035" s="13" t="s">
        <v>30</v>
      </c>
      <c r="AX1035" s="13" t="s">
        <v>73</v>
      </c>
      <c r="AY1035" s="157" t="s">
        <v>140</v>
      </c>
    </row>
    <row r="1036" spans="2:65" s="12" customFormat="1" ht="10">
      <c r="B1036" s="150"/>
      <c r="D1036" s="146" t="s">
        <v>150</v>
      </c>
      <c r="E1036" s="151" t="s">
        <v>1</v>
      </c>
      <c r="F1036" s="152" t="s">
        <v>780</v>
      </c>
      <c r="H1036" s="151" t="s">
        <v>1</v>
      </c>
      <c r="I1036" s="153"/>
      <c r="L1036" s="150"/>
      <c r="M1036" s="154"/>
      <c r="T1036" s="155"/>
      <c r="AT1036" s="151" t="s">
        <v>150</v>
      </c>
      <c r="AU1036" s="151" t="s">
        <v>82</v>
      </c>
      <c r="AV1036" s="12" t="s">
        <v>14</v>
      </c>
      <c r="AW1036" s="12" t="s">
        <v>30</v>
      </c>
      <c r="AX1036" s="12" t="s">
        <v>73</v>
      </c>
      <c r="AY1036" s="151" t="s">
        <v>140</v>
      </c>
    </row>
    <row r="1037" spans="2:65" s="13" customFormat="1" ht="10">
      <c r="B1037" s="156"/>
      <c r="D1037" s="146" t="s">
        <v>150</v>
      </c>
      <c r="E1037" s="157" t="s">
        <v>1</v>
      </c>
      <c r="F1037" s="158" t="s">
        <v>813</v>
      </c>
      <c r="H1037" s="159">
        <v>5.4960000000000004</v>
      </c>
      <c r="I1037" s="160"/>
      <c r="L1037" s="156"/>
      <c r="M1037" s="161"/>
      <c r="T1037" s="162"/>
      <c r="AT1037" s="157" t="s">
        <v>150</v>
      </c>
      <c r="AU1037" s="157" t="s">
        <v>82</v>
      </c>
      <c r="AV1037" s="13" t="s">
        <v>82</v>
      </c>
      <c r="AW1037" s="13" t="s">
        <v>30</v>
      </c>
      <c r="AX1037" s="13" t="s">
        <v>73</v>
      </c>
      <c r="AY1037" s="157" t="s">
        <v>140</v>
      </c>
    </row>
    <row r="1038" spans="2:65" s="13" customFormat="1" ht="10">
      <c r="B1038" s="156"/>
      <c r="D1038" s="146" t="s">
        <v>150</v>
      </c>
      <c r="E1038" s="157" t="s">
        <v>1</v>
      </c>
      <c r="F1038" s="158" t="s">
        <v>814</v>
      </c>
      <c r="H1038" s="159">
        <v>7.367</v>
      </c>
      <c r="I1038" s="160"/>
      <c r="L1038" s="156"/>
      <c r="M1038" s="161"/>
      <c r="T1038" s="162"/>
      <c r="AT1038" s="157" t="s">
        <v>150</v>
      </c>
      <c r="AU1038" s="157" t="s">
        <v>82</v>
      </c>
      <c r="AV1038" s="13" t="s">
        <v>82</v>
      </c>
      <c r="AW1038" s="13" t="s">
        <v>30</v>
      </c>
      <c r="AX1038" s="13" t="s">
        <v>73</v>
      </c>
      <c r="AY1038" s="157" t="s">
        <v>140</v>
      </c>
    </row>
    <row r="1039" spans="2:65" s="14" customFormat="1" ht="10">
      <c r="B1039" s="163"/>
      <c r="D1039" s="146" t="s">
        <v>150</v>
      </c>
      <c r="E1039" s="164" t="s">
        <v>1</v>
      </c>
      <c r="F1039" s="165" t="s">
        <v>154</v>
      </c>
      <c r="H1039" s="166">
        <v>18.687999999999999</v>
      </c>
      <c r="I1039" s="167"/>
      <c r="L1039" s="163"/>
      <c r="M1039" s="168"/>
      <c r="T1039" s="169"/>
      <c r="AT1039" s="164" t="s">
        <v>150</v>
      </c>
      <c r="AU1039" s="164" t="s">
        <v>82</v>
      </c>
      <c r="AV1039" s="14" t="s">
        <v>147</v>
      </c>
      <c r="AW1039" s="14" t="s">
        <v>30</v>
      </c>
      <c r="AX1039" s="14" t="s">
        <v>14</v>
      </c>
      <c r="AY1039" s="164" t="s">
        <v>140</v>
      </c>
    </row>
    <row r="1040" spans="2:65" s="1" customFormat="1" ht="16.5" customHeight="1">
      <c r="B1040" s="31"/>
      <c r="C1040" s="132" t="s">
        <v>816</v>
      </c>
      <c r="D1040" s="132" t="s">
        <v>143</v>
      </c>
      <c r="E1040" s="133" t="s">
        <v>593</v>
      </c>
      <c r="F1040" s="134" t="s">
        <v>594</v>
      </c>
      <c r="G1040" s="135" t="s">
        <v>226</v>
      </c>
      <c r="H1040" s="136">
        <v>12.25</v>
      </c>
      <c r="I1040" s="137"/>
      <c r="J1040" s="138">
        <f>ROUND(I1040*H1040,2)</f>
        <v>0</v>
      </c>
      <c r="K1040" s="139"/>
      <c r="L1040" s="31"/>
      <c r="M1040" s="140" t="s">
        <v>1</v>
      </c>
      <c r="N1040" s="141" t="s">
        <v>38</v>
      </c>
      <c r="P1040" s="142">
        <f>O1040*H1040</f>
        <v>0</v>
      </c>
      <c r="Q1040" s="142">
        <v>0</v>
      </c>
      <c r="R1040" s="142">
        <f>Q1040*H1040</f>
        <v>0</v>
      </c>
      <c r="S1040" s="142">
        <v>0</v>
      </c>
      <c r="T1040" s="143">
        <f>S1040*H1040</f>
        <v>0</v>
      </c>
      <c r="AR1040" s="144" t="s">
        <v>147</v>
      </c>
      <c r="AT1040" s="144" t="s">
        <v>143</v>
      </c>
      <c r="AU1040" s="144" t="s">
        <v>82</v>
      </c>
      <c r="AY1040" s="16" t="s">
        <v>140</v>
      </c>
      <c r="BE1040" s="145">
        <f>IF(N1040="základní",J1040,0)</f>
        <v>0</v>
      </c>
      <c r="BF1040" s="145">
        <f>IF(N1040="snížená",J1040,0)</f>
        <v>0</v>
      </c>
      <c r="BG1040" s="145">
        <f>IF(N1040="zákl. přenesená",J1040,0)</f>
        <v>0</v>
      </c>
      <c r="BH1040" s="145">
        <f>IF(N1040="sníž. přenesená",J1040,0)</f>
        <v>0</v>
      </c>
      <c r="BI1040" s="145">
        <f>IF(N1040="nulová",J1040,0)</f>
        <v>0</v>
      </c>
      <c r="BJ1040" s="16" t="s">
        <v>14</v>
      </c>
      <c r="BK1040" s="145">
        <f>ROUND(I1040*H1040,2)</f>
        <v>0</v>
      </c>
      <c r="BL1040" s="16" t="s">
        <v>147</v>
      </c>
      <c r="BM1040" s="144" t="s">
        <v>817</v>
      </c>
    </row>
    <row r="1041" spans="2:65" s="1" customFormat="1" ht="18">
      <c r="B1041" s="31"/>
      <c r="D1041" s="146" t="s">
        <v>148</v>
      </c>
      <c r="F1041" s="147" t="s">
        <v>596</v>
      </c>
      <c r="I1041" s="148"/>
      <c r="L1041" s="31"/>
      <c r="M1041" s="149"/>
      <c r="T1041" s="55"/>
      <c r="AT1041" s="16" t="s">
        <v>148</v>
      </c>
      <c r="AU1041" s="16" t="s">
        <v>82</v>
      </c>
    </row>
    <row r="1042" spans="2:65" s="12" customFormat="1" ht="10">
      <c r="B1042" s="150"/>
      <c r="D1042" s="146" t="s">
        <v>150</v>
      </c>
      <c r="E1042" s="151" t="s">
        <v>1</v>
      </c>
      <c r="F1042" s="152" t="s">
        <v>542</v>
      </c>
      <c r="H1042" s="151" t="s">
        <v>1</v>
      </c>
      <c r="I1042" s="153"/>
      <c r="L1042" s="150"/>
      <c r="M1042" s="154"/>
      <c r="T1042" s="155"/>
      <c r="AT1042" s="151" t="s">
        <v>150</v>
      </c>
      <c r="AU1042" s="151" t="s">
        <v>82</v>
      </c>
      <c r="AV1042" s="12" t="s">
        <v>14</v>
      </c>
      <c r="AW1042" s="12" t="s">
        <v>30</v>
      </c>
      <c r="AX1042" s="12" t="s">
        <v>73</v>
      </c>
      <c r="AY1042" s="151" t="s">
        <v>140</v>
      </c>
    </row>
    <row r="1043" spans="2:65" s="13" customFormat="1" ht="10">
      <c r="B1043" s="156"/>
      <c r="D1043" s="146" t="s">
        <v>150</v>
      </c>
      <c r="E1043" s="157" t="s">
        <v>1</v>
      </c>
      <c r="F1043" s="158" t="s">
        <v>818</v>
      </c>
      <c r="H1043" s="159">
        <v>5</v>
      </c>
      <c r="I1043" s="160"/>
      <c r="L1043" s="156"/>
      <c r="M1043" s="161"/>
      <c r="T1043" s="162"/>
      <c r="AT1043" s="157" t="s">
        <v>150</v>
      </c>
      <c r="AU1043" s="157" t="s">
        <v>82</v>
      </c>
      <c r="AV1043" s="13" t="s">
        <v>82</v>
      </c>
      <c r="AW1043" s="13" t="s">
        <v>30</v>
      </c>
      <c r="AX1043" s="13" t="s">
        <v>73</v>
      </c>
      <c r="AY1043" s="157" t="s">
        <v>140</v>
      </c>
    </row>
    <row r="1044" spans="2:65" s="12" customFormat="1" ht="10">
      <c r="B1044" s="150"/>
      <c r="D1044" s="146" t="s">
        <v>150</v>
      </c>
      <c r="E1044" s="151" t="s">
        <v>1</v>
      </c>
      <c r="F1044" s="152" t="s">
        <v>780</v>
      </c>
      <c r="H1044" s="151" t="s">
        <v>1</v>
      </c>
      <c r="I1044" s="153"/>
      <c r="L1044" s="150"/>
      <c r="M1044" s="154"/>
      <c r="T1044" s="155"/>
      <c r="AT1044" s="151" t="s">
        <v>150</v>
      </c>
      <c r="AU1044" s="151" t="s">
        <v>82</v>
      </c>
      <c r="AV1044" s="12" t="s">
        <v>14</v>
      </c>
      <c r="AW1044" s="12" t="s">
        <v>30</v>
      </c>
      <c r="AX1044" s="12" t="s">
        <v>73</v>
      </c>
      <c r="AY1044" s="151" t="s">
        <v>140</v>
      </c>
    </row>
    <row r="1045" spans="2:65" s="13" customFormat="1" ht="10">
      <c r="B1045" s="156"/>
      <c r="D1045" s="146" t="s">
        <v>150</v>
      </c>
      <c r="E1045" s="157" t="s">
        <v>1</v>
      </c>
      <c r="F1045" s="158" t="s">
        <v>819</v>
      </c>
      <c r="H1045" s="159">
        <v>1.82</v>
      </c>
      <c r="I1045" s="160"/>
      <c r="L1045" s="156"/>
      <c r="M1045" s="161"/>
      <c r="T1045" s="162"/>
      <c r="AT1045" s="157" t="s">
        <v>150</v>
      </c>
      <c r="AU1045" s="157" t="s">
        <v>82</v>
      </c>
      <c r="AV1045" s="13" t="s">
        <v>82</v>
      </c>
      <c r="AW1045" s="13" t="s">
        <v>30</v>
      </c>
      <c r="AX1045" s="13" t="s">
        <v>73</v>
      </c>
      <c r="AY1045" s="157" t="s">
        <v>140</v>
      </c>
    </row>
    <row r="1046" spans="2:65" s="13" customFormat="1" ht="10">
      <c r="B1046" s="156"/>
      <c r="D1046" s="146" t="s">
        <v>150</v>
      </c>
      <c r="E1046" s="157" t="s">
        <v>1</v>
      </c>
      <c r="F1046" s="158" t="s">
        <v>820</v>
      </c>
      <c r="H1046" s="159">
        <v>5.43</v>
      </c>
      <c r="I1046" s="160"/>
      <c r="L1046" s="156"/>
      <c r="M1046" s="161"/>
      <c r="T1046" s="162"/>
      <c r="AT1046" s="157" t="s">
        <v>150</v>
      </c>
      <c r="AU1046" s="157" t="s">
        <v>82</v>
      </c>
      <c r="AV1046" s="13" t="s">
        <v>82</v>
      </c>
      <c r="AW1046" s="13" t="s">
        <v>30</v>
      </c>
      <c r="AX1046" s="13" t="s">
        <v>73</v>
      </c>
      <c r="AY1046" s="157" t="s">
        <v>140</v>
      </c>
    </row>
    <row r="1047" spans="2:65" s="14" customFormat="1" ht="10">
      <c r="B1047" s="163"/>
      <c r="D1047" s="146" t="s">
        <v>150</v>
      </c>
      <c r="E1047" s="164" t="s">
        <v>1</v>
      </c>
      <c r="F1047" s="165" t="s">
        <v>154</v>
      </c>
      <c r="H1047" s="166">
        <v>12.25</v>
      </c>
      <c r="I1047" s="167"/>
      <c r="L1047" s="163"/>
      <c r="M1047" s="168"/>
      <c r="T1047" s="169"/>
      <c r="AT1047" s="164" t="s">
        <v>150</v>
      </c>
      <c r="AU1047" s="164" t="s">
        <v>82</v>
      </c>
      <c r="AV1047" s="14" t="s">
        <v>147</v>
      </c>
      <c r="AW1047" s="14" t="s">
        <v>30</v>
      </c>
      <c r="AX1047" s="14" t="s">
        <v>14</v>
      </c>
      <c r="AY1047" s="164" t="s">
        <v>140</v>
      </c>
    </row>
    <row r="1048" spans="2:65" s="1" customFormat="1" ht="37.75" customHeight="1">
      <c r="B1048" s="31"/>
      <c r="C1048" s="132" t="s">
        <v>497</v>
      </c>
      <c r="D1048" s="132" t="s">
        <v>143</v>
      </c>
      <c r="E1048" s="133" t="s">
        <v>599</v>
      </c>
      <c r="F1048" s="134" t="s">
        <v>600</v>
      </c>
      <c r="G1048" s="135" t="s">
        <v>539</v>
      </c>
      <c r="H1048" s="136">
        <v>1.869</v>
      </c>
      <c r="I1048" s="137"/>
      <c r="J1048" s="138">
        <f>ROUND(I1048*H1048,2)</f>
        <v>0</v>
      </c>
      <c r="K1048" s="139"/>
      <c r="L1048" s="31"/>
      <c r="M1048" s="140" t="s">
        <v>1</v>
      </c>
      <c r="N1048" s="141" t="s">
        <v>38</v>
      </c>
      <c r="P1048" s="142">
        <f>O1048*H1048</f>
        <v>0</v>
      </c>
      <c r="Q1048" s="142">
        <v>0</v>
      </c>
      <c r="R1048" s="142">
        <f>Q1048*H1048</f>
        <v>0</v>
      </c>
      <c r="S1048" s="142">
        <v>0</v>
      </c>
      <c r="T1048" s="143">
        <f>S1048*H1048</f>
        <v>0</v>
      </c>
      <c r="AR1048" s="144" t="s">
        <v>147</v>
      </c>
      <c r="AT1048" s="144" t="s">
        <v>143</v>
      </c>
      <c r="AU1048" s="144" t="s">
        <v>82</v>
      </c>
      <c r="AY1048" s="16" t="s">
        <v>140</v>
      </c>
      <c r="BE1048" s="145">
        <f>IF(N1048="základní",J1048,0)</f>
        <v>0</v>
      </c>
      <c r="BF1048" s="145">
        <f>IF(N1048="snížená",J1048,0)</f>
        <v>0</v>
      </c>
      <c r="BG1048" s="145">
        <f>IF(N1048="zákl. přenesená",J1048,0)</f>
        <v>0</v>
      </c>
      <c r="BH1048" s="145">
        <f>IF(N1048="sníž. přenesená",J1048,0)</f>
        <v>0</v>
      </c>
      <c r="BI1048" s="145">
        <f>IF(N1048="nulová",J1048,0)</f>
        <v>0</v>
      </c>
      <c r="BJ1048" s="16" t="s">
        <v>14</v>
      </c>
      <c r="BK1048" s="145">
        <f>ROUND(I1048*H1048,2)</f>
        <v>0</v>
      </c>
      <c r="BL1048" s="16" t="s">
        <v>147</v>
      </c>
      <c r="BM1048" s="144" t="s">
        <v>821</v>
      </c>
    </row>
    <row r="1049" spans="2:65" s="1" customFormat="1" ht="18">
      <c r="B1049" s="31"/>
      <c r="D1049" s="146" t="s">
        <v>148</v>
      </c>
      <c r="F1049" s="147" t="s">
        <v>602</v>
      </c>
      <c r="I1049" s="148"/>
      <c r="L1049" s="31"/>
      <c r="M1049" s="149"/>
      <c r="T1049" s="55"/>
      <c r="AT1049" s="16" t="s">
        <v>148</v>
      </c>
      <c r="AU1049" s="16" t="s">
        <v>82</v>
      </c>
    </row>
    <row r="1050" spans="2:65" s="1" customFormat="1" ht="33" customHeight="1">
      <c r="B1050" s="31"/>
      <c r="C1050" s="132" t="s">
        <v>822</v>
      </c>
      <c r="D1050" s="132" t="s">
        <v>143</v>
      </c>
      <c r="E1050" s="133" t="s">
        <v>604</v>
      </c>
      <c r="F1050" s="134" t="s">
        <v>605</v>
      </c>
      <c r="G1050" s="135" t="s">
        <v>539</v>
      </c>
      <c r="H1050" s="136">
        <v>1.869</v>
      </c>
      <c r="I1050" s="137"/>
      <c r="J1050" s="138">
        <f>ROUND(I1050*H1050,2)</f>
        <v>0</v>
      </c>
      <c r="K1050" s="139"/>
      <c r="L1050" s="31"/>
      <c r="M1050" s="140" t="s">
        <v>1</v>
      </c>
      <c r="N1050" s="141" t="s">
        <v>38</v>
      </c>
      <c r="P1050" s="142">
        <f>O1050*H1050</f>
        <v>0</v>
      </c>
      <c r="Q1050" s="142">
        <v>0</v>
      </c>
      <c r="R1050" s="142">
        <f>Q1050*H1050</f>
        <v>0</v>
      </c>
      <c r="S1050" s="142">
        <v>0</v>
      </c>
      <c r="T1050" s="143">
        <f>S1050*H1050</f>
        <v>0</v>
      </c>
      <c r="AR1050" s="144" t="s">
        <v>147</v>
      </c>
      <c r="AT1050" s="144" t="s">
        <v>143</v>
      </c>
      <c r="AU1050" s="144" t="s">
        <v>82</v>
      </c>
      <c r="AY1050" s="16" t="s">
        <v>140</v>
      </c>
      <c r="BE1050" s="145">
        <f>IF(N1050="základní",J1050,0)</f>
        <v>0</v>
      </c>
      <c r="BF1050" s="145">
        <f>IF(N1050="snížená",J1050,0)</f>
        <v>0</v>
      </c>
      <c r="BG1050" s="145">
        <f>IF(N1050="zákl. přenesená",J1050,0)</f>
        <v>0</v>
      </c>
      <c r="BH1050" s="145">
        <f>IF(N1050="sníž. přenesená",J1050,0)</f>
        <v>0</v>
      </c>
      <c r="BI1050" s="145">
        <f>IF(N1050="nulová",J1050,0)</f>
        <v>0</v>
      </c>
      <c r="BJ1050" s="16" t="s">
        <v>14</v>
      </c>
      <c r="BK1050" s="145">
        <f>ROUND(I1050*H1050,2)</f>
        <v>0</v>
      </c>
      <c r="BL1050" s="16" t="s">
        <v>147</v>
      </c>
      <c r="BM1050" s="144" t="s">
        <v>823</v>
      </c>
    </row>
    <row r="1051" spans="2:65" s="1" customFormat="1" ht="18">
      <c r="B1051" s="31"/>
      <c r="D1051" s="146" t="s">
        <v>148</v>
      </c>
      <c r="F1051" s="147" t="s">
        <v>607</v>
      </c>
      <c r="I1051" s="148"/>
      <c r="L1051" s="31"/>
      <c r="M1051" s="149"/>
      <c r="T1051" s="55"/>
      <c r="AT1051" s="16" t="s">
        <v>148</v>
      </c>
      <c r="AU1051" s="16" t="s">
        <v>82</v>
      </c>
    </row>
    <row r="1052" spans="2:65" s="1" customFormat="1" ht="21.75" customHeight="1">
      <c r="B1052" s="31"/>
      <c r="C1052" s="132" t="s">
        <v>499</v>
      </c>
      <c r="D1052" s="132" t="s">
        <v>143</v>
      </c>
      <c r="E1052" s="133" t="s">
        <v>824</v>
      </c>
      <c r="F1052" s="134" t="s">
        <v>825</v>
      </c>
      <c r="G1052" s="135" t="s">
        <v>146</v>
      </c>
      <c r="H1052" s="136">
        <v>3.8109999999999999</v>
      </c>
      <c r="I1052" s="137"/>
      <c r="J1052" s="138">
        <f>ROUND(I1052*H1052,2)</f>
        <v>0</v>
      </c>
      <c r="K1052" s="139"/>
      <c r="L1052" s="31"/>
      <c r="M1052" s="140" t="s">
        <v>1</v>
      </c>
      <c r="N1052" s="141" t="s">
        <v>38</v>
      </c>
      <c r="P1052" s="142">
        <f>O1052*H1052</f>
        <v>0</v>
      </c>
      <c r="Q1052" s="142">
        <v>0</v>
      </c>
      <c r="R1052" s="142">
        <f>Q1052*H1052</f>
        <v>0</v>
      </c>
      <c r="S1052" s="142">
        <v>0</v>
      </c>
      <c r="T1052" s="143">
        <f>S1052*H1052</f>
        <v>0</v>
      </c>
      <c r="AR1052" s="144" t="s">
        <v>147</v>
      </c>
      <c r="AT1052" s="144" t="s">
        <v>143</v>
      </c>
      <c r="AU1052" s="144" t="s">
        <v>82</v>
      </c>
      <c r="AY1052" s="16" t="s">
        <v>140</v>
      </c>
      <c r="BE1052" s="145">
        <f>IF(N1052="základní",J1052,0)</f>
        <v>0</v>
      </c>
      <c r="BF1052" s="145">
        <f>IF(N1052="snížená",J1052,0)</f>
        <v>0</v>
      </c>
      <c r="BG1052" s="145">
        <f>IF(N1052="zákl. přenesená",J1052,0)</f>
        <v>0</v>
      </c>
      <c r="BH1052" s="145">
        <f>IF(N1052="sníž. přenesená",J1052,0)</f>
        <v>0</v>
      </c>
      <c r="BI1052" s="145">
        <f>IF(N1052="nulová",J1052,0)</f>
        <v>0</v>
      </c>
      <c r="BJ1052" s="16" t="s">
        <v>14</v>
      </c>
      <c r="BK1052" s="145">
        <f>ROUND(I1052*H1052,2)</f>
        <v>0</v>
      </c>
      <c r="BL1052" s="16" t="s">
        <v>147</v>
      </c>
      <c r="BM1052" s="144" t="s">
        <v>826</v>
      </c>
    </row>
    <row r="1053" spans="2:65" s="1" customFormat="1" ht="27">
      <c r="B1053" s="31"/>
      <c r="D1053" s="146" t="s">
        <v>148</v>
      </c>
      <c r="F1053" s="147" t="s">
        <v>827</v>
      </c>
      <c r="I1053" s="148"/>
      <c r="L1053" s="31"/>
      <c r="M1053" s="149"/>
      <c r="T1053" s="55"/>
      <c r="AT1053" s="16" t="s">
        <v>148</v>
      </c>
      <c r="AU1053" s="16" t="s">
        <v>82</v>
      </c>
    </row>
    <row r="1054" spans="2:65" s="12" customFormat="1" ht="10">
      <c r="B1054" s="150"/>
      <c r="D1054" s="146" t="s">
        <v>150</v>
      </c>
      <c r="E1054" s="151" t="s">
        <v>1</v>
      </c>
      <c r="F1054" s="152" t="s">
        <v>542</v>
      </c>
      <c r="H1054" s="151" t="s">
        <v>1</v>
      </c>
      <c r="I1054" s="153"/>
      <c r="L1054" s="150"/>
      <c r="M1054" s="154"/>
      <c r="T1054" s="155"/>
      <c r="AT1054" s="151" t="s">
        <v>150</v>
      </c>
      <c r="AU1054" s="151" t="s">
        <v>82</v>
      </c>
      <c r="AV1054" s="12" t="s">
        <v>14</v>
      </c>
      <c r="AW1054" s="12" t="s">
        <v>30</v>
      </c>
      <c r="AX1054" s="12" t="s">
        <v>73</v>
      </c>
      <c r="AY1054" s="151" t="s">
        <v>140</v>
      </c>
    </row>
    <row r="1055" spans="2:65" s="13" customFormat="1" ht="10">
      <c r="B1055" s="156"/>
      <c r="D1055" s="146" t="s">
        <v>150</v>
      </c>
      <c r="E1055" s="157" t="s">
        <v>1</v>
      </c>
      <c r="F1055" s="158" t="s">
        <v>759</v>
      </c>
      <c r="H1055" s="159">
        <v>6.1509999999999998</v>
      </c>
      <c r="I1055" s="160"/>
      <c r="L1055" s="156"/>
      <c r="M1055" s="161"/>
      <c r="T1055" s="162"/>
      <c r="AT1055" s="157" t="s">
        <v>150</v>
      </c>
      <c r="AU1055" s="157" t="s">
        <v>82</v>
      </c>
      <c r="AV1055" s="13" t="s">
        <v>82</v>
      </c>
      <c r="AW1055" s="13" t="s">
        <v>30</v>
      </c>
      <c r="AX1055" s="13" t="s">
        <v>73</v>
      </c>
      <c r="AY1055" s="157" t="s">
        <v>140</v>
      </c>
    </row>
    <row r="1056" spans="2:65" s="13" customFormat="1" ht="10">
      <c r="B1056" s="156"/>
      <c r="D1056" s="146" t="s">
        <v>150</v>
      </c>
      <c r="E1056" s="157" t="s">
        <v>1</v>
      </c>
      <c r="F1056" s="158" t="s">
        <v>760</v>
      </c>
      <c r="H1056" s="159">
        <v>-2.34</v>
      </c>
      <c r="I1056" s="160"/>
      <c r="L1056" s="156"/>
      <c r="M1056" s="161"/>
      <c r="T1056" s="162"/>
      <c r="AT1056" s="157" t="s">
        <v>150</v>
      </c>
      <c r="AU1056" s="157" t="s">
        <v>82</v>
      </c>
      <c r="AV1056" s="13" t="s">
        <v>82</v>
      </c>
      <c r="AW1056" s="13" t="s">
        <v>30</v>
      </c>
      <c r="AX1056" s="13" t="s">
        <v>73</v>
      </c>
      <c r="AY1056" s="157" t="s">
        <v>140</v>
      </c>
    </row>
    <row r="1057" spans="2:65" s="14" customFormat="1" ht="10">
      <c r="B1057" s="163"/>
      <c r="D1057" s="146" t="s">
        <v>150</v>
      </c>
      <c r="E1057" s="164" t="s">
        <v>1</v>
      </c>
      <c r="F1057" s="165" t="s">
        <v>154</v>
      </c>
      <c r="H1057" s="166">
        <v>3.8109999999999999</v>
      </c>
      <c r="I1057" s="167"/>
      <c r="L1057" s="163"/>
      <c r="M1057" s="168"/>
      <c r="T1057" s="169"/>
      <c r="AT1057" s="164" t="s">
        <v>150</v>
      </c>
      <c r="AU1057" s="164" t="s">
        <v>82</v>
      </c>
      <c r="AV1057" s="14" t="s">
        <v>147</v>
      </c>
      <c r="AW1057" s="14" t="s">
        <v>30</v>
      </c>
      <c r="AX1057" s="14" t="s">
        <v>14</v>
      </c>
      <c r="AY1057" s="164" t="s">
        <v>140</v>
      </c>
    </row>
    <row r="1058" spans="2:65" s="11" customFormat="1" ht="22.75" customHeight="1">
      <c r="B1058" s="120"/>
      <c r="D1058" s="121" t="s">
        <v>72</v>
      </c>
      <c r="E1058" s="130" t="s">
        <v>608</v>
      </c>
      <c r="F1058" s="130" t="s">
        <v>609</v>
      </c>
      <c r="I1058" s="123"/>
      <c r="J1058" s="131">
        <f>BK1058</f>
        <v>0</v>
      </c>
      <c r="L1058" s="120"/>
      <c r="M1058" s="125"/>
      <c r="P1058" s="126">
        <f>SUM(P1059:P1066)</f>
        <v>0</v>
      </c>
      <c r="R1058" s="126">
        <f>SUM(R1059:R1066)</f>
        <v>0</v>
      </c>
      <c r="T1058" s="127">
        <f>SUM(T1059:T1066)</f>
        <v>0</v>
      </c>
      <c r="AR1058" s="121" t="s">
        <v>14</v>
      </c>
      <c r="AT1058" s="128" t="s">
        <v>72</v>
      </c>
      <c r="AU1058" s="128" t="s">
        <v>14</v>
      </c>
      <c r="AY1058" s="121" t="s">
        <v>140</v>
      </c>
      <c r="BK1058" s="129">
        <f>SUM(BK1059:BK1066)</f>
        <v>0</v>
      </c>
    </row>
    <row r="1059" spans="2:65" s="1" customFormat="1" ht="24.15" customHeight="1">
      <c r="B1059" s="31"/>
      <c r="C1059" s="132" t="s">
        <v>828</v>
      </c>
      <c r="D1059" s="132" t="s">
        <v>143</v>
      </c>
      <c r="E1059" s="133" t="s">
        <v>611</v>
      </c>
      <c r="F1059" s="134" t="s">
        <v>612</v>
      </c>
      <c r="G1059" s="135" t="s">
        <v>226</v>
      </c>
      <c r="H1059" s="136">
        <v>17.95</v>
      </c>
      <c r="I1059" s="137"/>
      <c r="J1059" s="138">
        <f>ROUND(I1059*H1059,2)</f>
        <v>0</v>
      </c>
      <c r="K1059" s="139"/>
      <c r="L1059" s="31"/>
      <c r="M1059" s="140" t="s">
        <v>1</v>
      </c>
      <c r="N1059" s="141" t="s">
        <v>38</v>
      </c>
      <c r="P1059" s="142">
        <f>O1059*H1059</f>
        <v>0</v>
      </c>
      <c r="Q1059" s="142">
        <v>0</v>
      </c>
      <c r="R1059" s="142">
        <f>Q1059*H1059</f>
        <v>0</v>
      </c>
      <c r="S1059" s="142">
        <v>0</v>
      </c>
      <c r="T1059" s="143">
        <f>S1059*H1059</f>
        <v>0</v>
      </c>
      <c r="AR1059" s="144" t="s">
        <v>147</v>
      </c>
      <c r="AT1059" s="144" t="s">
        <v>143</v>
      </c>
      <c r="AU1059" s="144" t="s">
        <v>82</v>
      </c>
      <c r="AY1059" s="16" t="s">
        <v>140</v>
      </c>
      <c r="BE1059" s="145">
        <f>IF(N1059="základní",J1059,0)</f>
        <v>0</v>
      </c>
      <c r="BF1059" s="145">
        <f>IF(N1059="snížená",J1059,0)</f>
        <v>0</v>
      </c>
      <c r="BG1059" s="145">
        <f>IF(N1059="zákl. přenesená",J1059,0)</f>
        <v>0</v>
      </c>
      <c r="BH1059" s="145">
        <f>IF(N1059="sníž. přenesená",J1059,0)</f>
        <v>0</v>
      </c>
      <c r="BI1059" s="145">
        <f>IF(N1059="nulová",J1059,0)</f>
        <v>0</v>
      </c>
      <c r="BJ1059" s="16" t="s">
        <v>14</v>
      </c>
      <c r="BK1059" s="145">
        <f>ROUND(I1059*H1059,2)</f>
        <v>0</v>
      </c>
      <c r="BL1059" s="16" t="s">
        <v>147</v>
      </c>
      <c r="BM1059" s="144" t="s">
        <v>829</v>
      </c>
    </row>
    <row r="1060" spans="2:65" s="1" customFormat="1" ht="18">
      <c r="B1060" s="31"/>
      <c r="D1060" s="146" t="s">
        <v>148</v>
      </c>
      <c r="F1060" s="147" t="s">
        <v>614</v>
      </c>
      <c r="I1060" s="148"/>
      <c r="L1060" s="31"/>
      <c r="M1060" s="149"/>
      <c r="T1060" s="55"/>
      <c r="AT1060" s="16" t="s">
        <v>148</v>
      </c>
      <c r="AU1060" s="16" t="s">
        <v>82</v>
      </c>
    </row>
    <row r="1061" spans="2:65" s="12" customFormat="1" ht="10">
      <c r="B1061" s="150"/>
      <c r="D1061" s="146" t="s">
        <v>150</v>
      </c>
      <c r="E1061" s="151" t="s">
        <v>1</v>
      </c>
      <c r="F1061" s="152" t="s">
        <v>542</v>
      </c>
      <c r="H1061" s="151" t="s">
        <v>1</v>
      </c>
      <c r="I1061" s="153"/>
      <c r="L1061" s="150"/>
      <c r="M1061" s="154"/>
      <c r="T1061" s="155"/>
      <c r="AT1061" s="151" t="s">
        <v>150</v>
      </c>
      <c r="AU1061" s="151" t="s">
        <v>82</v>
      </c>
      <c r="AV1061" s="12" t="s">
        <v>14</v>
      </c>
      <c r="AW1061" s="12" t="s">
        <v>30</v>
      </c>
      <c r="AX1061" s="12" t="s">
        <v>73</v>
      </c>
      <c r="AY1061" s="151" t="s">
        <v>140</v>
      </c>
    </row>
    <row r="1062" spans="2:65" s="13" customFormat="1" ht="10">
      <c r="B1062" s="156"/>
      <c r="D1062" s="146" t="s">
        <v>150</v>
      </c>
      <c r="E1062" s="157" t="s">
        <v>1</v>
      </c>
      <c r="F1062" s="158" t="s">
        <v>830</v>
      </c>
      <c r="H1062" s="159">
        <v>4.66</v>
      </c>
      <c r="I1062" s="160"/>
      <c r="L1062" s="156"/>
      <c r="M1062" s="161"/>
      <c r="T1062" s="162"/>
      <c r="AT1062" s="157" t="s">
        <v>150</v>
      </c>
      <c r="AU1062" s="157" t="s">
        <v>82</v>
      </c>
      <c r="AV1062" s="13" t="s">
        <v>82</v>
      </c>
      <c r="AW1062" s="13" t="s">
        <v>30</v>
      </c>
      <c r="AX1062" s="13" t="s">
        <v>73</v>
      </c>
      <c r="AY1062" s="157" t="s">
        <v>140</v>
      </c>
    </row>
    <row r="1063" spans="2:65" s="12" customFormat="1" ht="10">
      <c r="B1063" s="150"/>
      <c r="D1063" s="146" t="s">
        <v>150</v>
      </c>
      <c r="E1063" s="151" t="s">
        <v>1</v>
      </c>
      <c r="F1063" s="152" t="s">
        <v>780</v>
      </c>
      <c r="H1063" s="151" t="s">
        <v>1</v>
      </c>
      <c r="I1063" s="153"/>
      <c r="L1063" s="150"/>
      <c r="M1063" s="154"/>
      <c r="T1063" s="155"/>
      <c r="AT1063" s="151" t="s">
        <v>150</v>
      </c>
      <c r="AU1063" s="151" t="s">
        <v>82</v>
      </c>
      <c r="AV1063" s="12" t="s">
        <v>14</v>
      </c>
      <c r="AW1063" s="12" t="s">
        <v>30</v>
      </c>
      <c r="AX1063" s="12" t="s">
        <v>73</v>
      </c>
      <c r="AY1063" s="151" t="s">
        <v>140</v>
      </c>
    </row>
    <row r="1064" spans="2:65" s="13" customFormat="1" ht="10">
      <c r="B1064" s="156"/>
      <c r="D1064" s="146" t="s">
        <v>150</v>
      </c>
      <c r="E1064" s="157" t="s">
        <v>1</v>
      </c>
      <c r="F1064" s="158" t="s">
        <v>831</v>
      </c>
      <c r="H1064" s="159">
        <v>7.86</v>
      </c>
      <c r="I1064" s="160"/>
      <c r="L1064" s="156"/>
      <c r="M1064" s="161"/>
      <c r="T1064" s="162"/>
      <c r="AT1064" s="157" t="s">
        <v>150</v>
      </c>
      <c r="AU1064" s="157" t="s">
        <v>82</v>
      </c>
      <c r="AV1064" s="13" t="s">
        <v>82</v>
      </c>
      <c r="AW1064" s="13" t="s">
        <v>30</v>
      </c>
      <c r="AX1064" s="13" t="s">
        <v>73</v>
      </c>
      <c r="AY1064" s="157" t="s">
        <v>140</v>
      </c>
    </row>
    <row r="1065" spans="2:65" s="13" customFormat="1" ht="10">
      <c r="B1065" s="156"/>
      <c r="D1065" s="146" t="s">
        <v>150</v>
      </c>
      <c r="E1065" s="157" t="s">
        <v>1</v>
      </c>
      <c r="F1065" s="158" t="s">
        <v>820</v>
      </c>
      <c r="H1065" s="159">
        <v>5.43</v>
      </c>
      <c r="I1065" s="160"/>
      <c r="L1065" s="156"/>
      <c r="M1065" s="161"/>
      <c r="T1065" s="162"/>
      <c r="AT1065" s="157" t="s">
        <v>150</v>
      </c>
      <c r="AU1065" s="157" t="s">
        <v>82</v>
      </c>
      <c r="AV1065" s="13" t="s">
        <v>82</v>
      </c>
      <c r="AW1065" s="13" t="s">
        <v>30</v>
      </c>
      <c r="AX1065" s="13" t="s">
        <v>73</v>
      </c>
      <c r="AY1065" s="157" t="s">
        <v>140</v>
      </c>
    </row>
    <row r="1066" spans="2:65" s="14" customFormat="1" ht="10">
      <c r="B1066" s="163"/>
      <c r="D1066" s="146" t="s">
        <v>150</v>
      </c>
      <c r="E1066" s="164" t="s">
        <v>1</v>
      </c>
      <c r="F1066" s="165" t="s">
        <v>154</v>
      </c>
      <c r="H1066" s="166">
        <v>17.95</v>
      </c>
      <c r="I1066" s="167"/>
      <c r="L1066" s="163"/>
      <c r="M1066" s="168"/>
      <c r="T1066" s="169"/>
      <c r="AT1066" s="164" t="s">
        <v>150</v>
      </c>
      <c r="AU1066" s="164" t="s">
        <v>82</v>
      </c>
      <c r="AV1066" s="14" t="s">
        <v>147</v>
      </c>
      <c r="AW1066" s="14" t="s">
        <v>30</v>
      </c>
      <c r="AX1066" s="14" t="s">
        <v>14</v>
      </c>
      <c r="AY1066" s="164" t="s">
        <v>140</v>
      </c>
    </row>
    <row r="1067" spans="2:65" s="11" customFormat="1" ht="22.75" customHeight="1">
      <c r="B1067" s="120"/>
      <c r="D1067" s="121" t="s">
        <v>72</v>
      </c>
      <c r="E1067" s="130" t="s">
        <v>180</v>
      </c>
      <c r="F1067" s="130" t="s">
        <v>181</v>
      </c>
      <c r="I1067" s="123"/>
      <c r="J1067" s="131">
        <f>BK1067</f>
        <v>0</v>
      </c>
      <c r="L1067" s="120"/>
      <c r="M1067" s="125"/>
      <c r="P1067" s="126">
        <f>SUM(P1068:P1081)</f>
        <v>0</v>
      </c>
      <c r="R1067" s="126">
        <f>SUM(R1068:R1081)</f>
        <v>0</v>
      </c>
      <c r="T1067" s="127">
        <f>SUM(T1068:T1081)</f>
        <v>0</v>
      </c>
      <c r="AR1067" s="121" t="s">
        <v>14</v>
      </c>
      <c r="AT1067" s="128" t="s">
        <v>72</v>
      </c>
      <c r="AU1067" s="128" t="s">
        <v>14</v>
      </c>
      <c r="AY1067" s="121" t="s">
        <v>140</v>
      </c>
      <c r="BK1067" s="129">
        <f>SUM(BK1068:BK1081)</f>
        <v>0</v>
      </c>
    </row>
    <row r="1068" spans="2:65" s="1" customFormat="1" ht="24.15" customHeight="1">
      <c r="B1068" s="31"/>
      <c r="C1068" s="132" t="s">
        <v>502</v>
      </c>
      <c r="D1068" s="132" t="s">
        <v>143</v>
      </c>
      <c r="E1068" s="133" t="s">
        <v>182</v>
      </c>
      <c r="F1068" s="134" t="s">
        <v>183</v>
      </c>
      <c r="G1068" s="135" t="s">
        <v>184</v>
      </c>
      <c r="H1068" s="136">
        <v>5.4850000000000003</v>
      </c>
      <c r="I1068" s="137"/>
      <c r="J1068" s="138">
        <f>ROUND(I1068*H1068,2)</f>
        <v>0</v>
      </c>
      <c r="K1068" s="139"/>
      <c r="L1068" s="31"/>
      <c r="M1068" s="140" t="s">
        <v>1</v>
      </c>
      <c r="N1068" s="141" t="s">
        <v>38</v>
      </c>
      <c r="P1068" s="142">
        <f>O1068*H1068</f>
        <v>0</v>
      </c>
      <c r="Q1068" s="142">
        <v>0</v>
      </c>
      <c r="R1068" s="142">
        <f>Q1068*H1068</f>
        <v>0</v>
      </c>
      <c r="S1068" s="142">
        <v>0</v>
      </c>
      <c r="T1068" s="143">
        <f>S1068*H1068</f>
        <v>0</v>
      </c>
      <c r="AR1068" s="144" t="s">
        <v>147</v>
      </c>
      <c r="AT1068" s="144" t="s">
        <v>143</v>
      </c>
      <c r="AU1068" s="144" t="s">
        <v>82</v>
      </c>
      <c r="AY1068" s="16" t="s">
        <v>140</v>
      </c>
      <c r="BE1068" s="145">
        <f>IF(N1068="základní",J1068,0)</f>
        <v>0</v>
      </c>
      <c r="BF1068" s="145">
        <f>IF(N1068="snížená",J1068,0)</f>
        <v>0</v>
      </c>
      <c r="BG1068" s="145">
        <f>IF(N1068="zákl. přenesená",J1068,0)</f>
        <v>0</v>
      </c>
      <c r="BH1068" s="145">
        <f>IF(N1068="sníž. přenesená",J1068,0)</f>
        <v>0</v>
      </c>
      <c r="BI1068" s="145">
        <f>IF(N1068="nulová",J1068,0)</f>
        <v>0</v>
      </c>
      <c r="BJ1068" s="16" t="s">
        <v>14</v>
      </c>
      <c r="BK1068" s="145">
        <f>ROUND(I1068*H1068,2)</f>
        <v>0</v>
      </c>
      <c r="BL1068" s="16" t="s">
        <v>147</v>
      </c>
      <c r="BM1068" s="144" t="s">
        <v>832</v>
      </c>
    </row>
    <row r="1069" spans="2:65" s="1" customFormat="1" ht="18">
      <c r="B1069" s="31"/>
      <c r="D1069" s="146" t="s">
        <v>148</v>
      </c>
      <c r="F1069" s="147" t="s">
        <v>186</v>
      </c>
      <c r="I1069" s="148"/>
      <c r="L1069" s="31"/>
      <c r="M1069" s="149"/>
      <c r="T1069" s="55"/>
      <c r="AT1069" s="16" t="s">
        <v>148</v>
      </c>
      <c r="AU1069" s="16" t="s">
        <v>82</v>
      </c>
    </row>
    <row r="1070" spans="2:65" s="1" customFormat="1" ht="16.5" customHeight="1">
      <c r="B1070" s="31"/>
      <c r="C1070" s="132" t="s">
        <v>833</v>
      </c>
      <c r="D1070" s="132" t="s">
        <v>143</v>
      </c>
      <c r="E1070" s="133" t="s">
        <v>188</v>
      </c>
      <c r="F1070" s="134" t="s">
        <v>189</v>
      </c>
      <c r="G1070" s="135" t="s">
        <v>184</v>
      </c>
      <c r="H1070" s="136">
        <v>5.4850000000000003</v>
      </c>
      <c r="I1070" s="137"/>
      <c r="J1070" s="138">
        <f>ROUND(I1070*H1070,2)</f>
        <v>0</v>
      </c>
      <c r="K1070" s="139"/>
      <c r="L1070" s="31"/>
      <c r="M1070" s="140" t="s">
        <v>1</v>
      </c>
      <c r="N1070" s="141" t="s">
        <v>38</v>
      </c>
      <c r="P1070" s="142">
        <f>O1070*H1070</f>
        <v>0</v>
      </c>
      <c r="Q1070" s="142">
        <v>0</v>
      </c>
      <c r="R1070" s="142">
        <f>Q1070*H1070</f>
        <v>0</v>
      </c>
      <c r="S1070" s="142">
        <v>0</v>
      </c>
      <c r="T1070" s="143">
        <f>S1070*H1070</f>
        <v>0</v>
      </c>
      <c r="AR1070" s="144" t="s">
        <v>147</v>
      </c>
      <c r="AT1070" s="144" t="s">
        <v>143</v>
      </c>
      <c r="AU1070" s="144" t="s">
        <v>82</v>
      </c>
      <c r="AY1070" s="16" t="s">
        <v>140</v>
      </c>
      <c r="BE1070" s="145">
        <f>IF(N1070="základní",J1070,0)</f>
        <v>0</v>
      </c>
      <c r="BF1070" s="145">
        <f>IF(N1070="snížená",J1070,0)</f>
        <v>0</v>
      </c>
      <c r="BG1070" s="145">
        <f>IF(N1070="zákl. přenesená",J1070,0)</f>
        <v>0</v>
      </c>
      <c r="BH1070" s="145">
        <f>IF(N1070="sníž. přenesená",J1070,0)</f>
        <v>0</v>
      </c>
      <c r="BI1070" s="145">
        <f>IF(N1070="nulová",J1070,0)</f>
        <v>0</v>
      </c>
      <c r="BJ1070" s="16" t="s">
        <v>14</v>
      </c>
      <c r="BK1070" s="145">
        <f>ROUND(I1070*H1070,2)</f>
        <v>0</v>
      </c>
      <c r="BL1070" s="16" t="s">
        <v>147</v>
      </c>
      <c r="BM1070" s="144" t="s">
        <v>834</v>
      </c>
    </row>
    <row r="1071" spans="2:65" s="1" customFormat="1" ht="36">
      <c r="B1071" s="31"/>
      <c r="D1071" s="146" t="s">
        <v>148</v>
      </c>
      <c r="F1071" s="147" t="s">
        <v>191</v>
      </c>
      <c r="I1071" s="148"/>
      <c r="L1071" s="31"/>
      <c r="M1071" s="149"/>
      <c r="T1071" s="55"/>
      <c r="AT1071" s="16" t="s">
        <v>148</v>
      </c>
      <c r="AU1071" s="16" t="s">
        <v>82</v>
      </c>
    </row>
    <row r="1072" spans="2:65" s="1" customFormat="1" ht="16.5" customHeight="1">
      <c r="B1072" s="31"/>
      <c r="C1072" s="132" t="s">
        <v>503</v>
      </c>
      <c r="D1072" s="132" t="s">
        <v>143</v>
      </c>
      <c r="E1072" s="133" t="s">
        <v>192</v>
      </c>
      <c r="F1072" s="134" t="s">
        <v>193</v>
      </c>
      <c r="G1072" s="135" t="s">
        <v>184</v>
      </c>
      <c r="H1072" s="136">
        <v>5.4850000000000003</v>
      </c>
      <c r="I1072" s="137"/>
      <c r="J1072" s="138">
        <f>ROUND(I1072*H1072,2)</f>
        <v>0</v>
      </c>
      <c r="K1072" s="139"/>
      <c r="L1072" s="31"/>
      <c r="M1072" s="140" t="s">
        <v>1</v>
      </c>
      <c r="N1072" s="141" t="s">
        <v>38</v>
      </c>
      <c r="P1072" s="142">
        <f>O1072*H1072</f>
        <v>0</v>
      </c>
      <c r="Q1072" s="142">
        <v>0</v>
      </c>
      <c r="R1072" s="142">
        <f>Q1072*H1072</f>
        <v>0</v>
      </c>
      <c r="S1072" s="142">
        <v>0</v>
      </c>
      <c r="T1072" s="143">
        <f>S1072*H1072</f>
        <v>0</v>
      </c>
      <c r="AR1072" s="144" t="s">
        <v>147</v>
      </c>
      <c r="AT1072" s="144" t="s">
        <v>143</v>
      </c>
      <c r="AU1072" s="144" t="s">
        <v>82</v>
      </c>
      <c r="AY1072" s="16" t="s">
        <v>140</v>
      </c>
      <c r="BE1072" s="145">
        <f>IF(N1072="základní",J1072,0)</f>
        <v>0</v>
      </c>
      <c r="BF1072" s="145">
        <f>IF(N1072="snížená",J1072,0)</f>
        <v>0</v>
      </c>
      <c r="BG1072" s="145">
        <f>IF(N1072="zákl. přenesená",J1072,0)</f>
        <v>0</v>
      </c>
      <c r="BH1072" s="145">
        <f>IF(N1072="sníž. přenesená",J1072,0)</f>
        <v>0</v>
      </c>
      <c r="BI1072" s="145">
        <f>IF(N1072="nulová",J1072,0)</f>
        <v>0</v>
      </c>
      <c r="BJ1072" s="16" t="s">
        <v>14</v>
      </c>
      <c r="BK1072" s="145">
        <f>ROUND(I1072*H1072,2)</f>
        <v>0</v>
      </c>
      <c r="BL1072" s="16" t="s">
        <v>147</v>
      </c>
      <c r="BM1072" s="144" t="s">
        <v>835</v>
      </c>
    </row>
    <row r="1073" spans="2:65" s="1" customFormat="1" ht="18">
      <c r="B1073" s="31"/>
      <c r="D1073" s="146" t="s">
        <v>148</v>
      </c>
      <c r="F1073" s="147" t="s">
        <v>195</v>
      </c>
      <c r="I1073" s="148"/>
      <c r="L1073" s="31"/>
      <c r="M1073" s="149"/>
      <c r="T1073" s="55"/>
      <c r="AT1073" s="16" t="s">
        <v>148</v>
      </c>
      <c r="AU1073" s="16" t="s">
        <v>82</v>
      </c>
    </row>
    <row r="1074" spans="2:65" s="1" customFormat="1" ht="24.15" customHeight="1">
      <c r="B1074" s="31"/>
      <c r="C1074" s="132" t="s">
        <v>836</v>
      </c>
      <c r="D1074" s="132" t="s">
        <v>143</v>
      </c>
      <c r="E1074" s="133" t="s">
        <v>197</v>
      </c>
      <c r="F1074" s="134" t="s">
        <v>198</v>
      </c>
      <c r="G1074" s="135" t="s">
        <v>184</v>
      </c>
      <c r="H1074" s="136">
        <v>5.4850000000000003</v>
      </c>
      <c r="I1074" s="137"/>
      <c r="J1074" s="138">
        <f>ROUND(I1074*H1074,2)</f>
        <v>0</v>
      </c>
      <c r="K1074" s="139"/>
      <c r="L1074" s="31"/>
      <c r="M1074" s="140" t="s">
        <v>1</v>
      </c>
      <c r="N1074" s="141" t="s">
        <v>38</v>
      </c>
      <c r="P1074" s="142">
        <f>O1074*H1074</f>
        <v>0</v>
      </c>
      <c r="Q1074" s="142">
        <v>0</v>
      </c>
      <c r="R1074" s="142">
        <f>Q1074*H1074</f>
        <v>0</v>
      </c>
      <c r="S1074" s="142">
        <v>0</v>
      </c>
      <c r="T1074" s="143">
        <f>S1074*H1074</f>
        <v>0</v>
      </c>
      <c r="AR1074" s="144" t="s">
        <v>147</v>
      </c>
      <c r="AT1074" s="144" t="s">
        <v>143</v>
      </c>
      <c r="AU1074" s="144" t="s">
        <v>82</v>
      </c>
      <c r="AY1074" s="16" t="s">
        <v>140</v>
      </c>
      <c r="BE1074" s="145">
        <f>IF(N1074="základní",J1074,0)</f>
        <v>0</v>
      </c>
      <c r="BF1074" s="145">
        <f>IF(N1074="snížená",J1074,0)</f>
        <v>0</v>
      </c>
      <c r="BG1074" s="145">
        <f>IF(N1074="zákl. přenesená",J1074,0)</f>
        <v>0</v>
      </c>
      <c r="BH1074" s="145">
        <f>IF(N1074="sníž. přenesená",J1074,0)</f>
        <v>0</v>
      </c>
      <c r="BI1074" s="145">
        <f>IF(N1074="nulová",J1074,0)</f>
        <v>0</v>
      </c>
      <c r="BJ1074" s="16" t="s">
        <v>14</v>
      </c>
      <c r="BK1074" s="145">
        <f>ROUND(I1074*H1074,2)</f>
        <v>0</v>
      </c>
      <c r="BL1074" s="16" t="s">
        <v>147</v>
      </c>
      <c r="BM1074" s="144" t="s">
        <v>837</v>
      </c>
    </row>
    <row r="1075" spans="2:65" s="1" customFormat="1" ht="27">
      <c r="B1075" s="31"/>
      <c r="D1075" s="146" t="s">
        <v>148</v>
      </c>
      <c r="F1075" s="147" t="s">
        <v>200</v>
      </c>
      <c r="I1075" s="148"/>
      <c r="L1075" s="31"/>
      <c r="M1075" s="149"/>
      <c r="T1075" s="55"/>
      <c r="AT1075" s="16" t="s">
        <v>148</v>
      </c>
      <c r="AU1075" s="16" t="s">
        <v>82</v>
      </c>
    </row>
    <row r="1076" spans="2:65" s="1" customFormat="1" ht="24.15" customHeight="1">
      <c r="B1076" s="31"/>
      <c r="C1076" s="132" t="s">
        <v>506</v>
      </c>
      <c r="D1076" s="132" t="s">
        <v>143</v>
      </c>
      <c r="E1076" s="133" t="s">
        <v>201</v>
      </c>
      <c r="F1076" s="134" t="s">
        <v>202</v>
      </c>
      <c r="G1076" s="135" t="s">
        <v>184</v>
      </c>
      <c r="H1076" s="136">
        <v>76.790000000000006</v>
      </c>
      <c r="I1076" s="137"/>
      <c r="J1076" s="138">
        <f>ROUND(I1076*H1076,2)</f>
        <v>0</v>
      </c>
      <c r="K1076" s="139"/>
      <c r="L1076" s="31"/>
      <c r="M1076" s="140" t="s">
        <v>1</v>
      </c>
      <c r="N1076" s="141" t="s">
        <v>38</v>
      </c>
      <c r="P1076" s="142">
        <f>O1076*H1076</f>
        <v>0</v>
      </c>
      <c r="Q1076" s="142">
        <v>0</v>
      </c>
      <c r="R1076" s="142">
        <f>Q1076*H1076</f>
        <v>0</v>
      </c>
      <c r="S1076" s="142">
        <v>0</v>
      </c>
      <c r="T1076" s="143">
        <f>S1076*H1076</f>
        <v>0</v>
      </c>
      <c r="AR1076" s="144" t="s">
        <v>147</v>
      </c>
      <c r="AT1076" s="144" t="s">
        <v>143</v>
      </c>
      <c r="AU1076" s="144" t="s">
        <v>82</v>
      </c>
      <c r="AY1076" s="16" t="s">
        <v>140</v>
      </c>
      <c r="BE1076" s="145">
        <f>IF(N1076="základní",J1076,0)</f>
        <v>0</v>
      </c>
      <c r="BF1076" s="145">
        <f>IF(N1076="snížená",J1076,0)</f>
        <v>0</v>
      </c>
      <c r="BG1076" s="145">
        <f>IF(N1076="zákl. přenesená",J1076,0)</f>
        <v>0</v>
      </c>
      <c r="BH1076" s="145">
        <f>IF(N1076="sníž. přenesená",J1076,0)</f>
        <v>0</v>
      </c>
      <c r="BI1076" s="145">
        <f>IF(N1076="nulová",J1076,0)</f>
        <v>0</v>
      </c>
      <c r="BJ1076" s="16" t="s">
        <v>14</v>
      </c>
      <c r="BK1076" s="145">
        <f>ROUND(I1076*H1076,2)</f>
        <v>0</v>
      </c>
      <c r="BL1076" s="16" t="s">
        <v>147</v>
      </c>
      <c r="BM1076" s="144" t="s">
        <v>838</v>
      </c>
    </row>
    <row r="1077" spans="2:65" s="1" customFormat="1" ht="27">
      <c r="B1077" s="31"/>
      <c r="D1077" s="146" t="s">
        <v>148</v>
      </c>
      <c r="F1077" s="147" t="s">
        <v>204</v>
      </c>
      <c r="I1077" s="148"/>
      <c r="L1077" s="31"/>
      <c r="M1077" s="149"/>
      <c r="T1077" s="55"/>
      <c r="AT1077" s="16" t="s">
        <v>148</v>
      </c>
      <c r="AU1077" s="16" t="s">
        <v>82</v>
      </c>
    </row>
    <row r="1078" spans="2:65" s="13" customFormat="1" ht="10">
      <c r="B1078" s="156"/>
      <c r="D1078" s="146" t="s">
        <v>150</v>
      </c>
      <c r="E1078" s="157" t="s">
        <v>1</v>
      </c>
      <c r="F1078" s="158" t="s">
        <v>839</v>
      </c>
      <c r="H1078" s="159">
        <v>76.790000000000006</v>
      </c>
      <c r="I1078" s="160"/>
      <c r="L1078" s="156"/>
      <c r="M1078" s="161"/>
      <c r="T1078" s="162"/>
      <c r="AT1078" s="157" t="s">
        <v>150</v>
      </c>
      <c r="AU1078" s="157" t="s">
        <v>82</v>
      </c>
      <c r="AV1078" s="13" t="s">
        <v>82</v>
      </c>
      <c r="AW1078" s="13" t="s">
        <v>30</v>
      </c>
      <c r="AX1078" s="13" t="s">
        <v>73</v>
      </c>
      <c r="AY1078" s="157" t="s">
        <v>140</v>
      </c>
    </row>
    <row r="1079" spans="2:65" s="14" customFormat="1" ht="10">
      <c r="B1079" s="163"/>
      <c r="D1079" s="146" t="s">
        <v>150</v>
      </c>
      <c r="E1079" s="164" t="s">
        <v>1</v>
      </c>
      <c r="F1079" s="165" t="s">
        <v>154</v>
      </c>
      <c r="H1079" s="166">
        <v>76.790000000000006</v>
      </c>
      <c r="I1079" s="167"/>
      <c r="L1079" s="163"/>
      <c r="M1079" s="168"/>
      <c r="T1079" s="169"/>
      <c r="AT1079" s="164" t="s">
        <v>150</v>
      </c>
      <c r="AU1079" s="164" t="s">
        <v>82</v>
      </c>
      <c r="AV1079" s="14" t="s">
        <v>147</v>
      </c>
      <c r="AW1079" s="14" t="s">
        <v>30</v>
      </c>
      <c r="AX1079" s="14" t="s">
        <v>14</v>
      </c>
      <c r="AY1079" s="164" t="s">
        <v>140</v>
      </c>
    </row>
    <row r="1080" spans="2:65" s="1" customFormat="1" ht="33" customHeight="1">
      <c r="B1080" s="31"/>
      <c r="C1080" s="132" t="s">
        <v>840</v>
      </c>
      <c r="D1080" s="132" t="s">
        <v>143</v>
      </c>
      <c r="E1080" s="133" t="s">
        <v>207</v>
      </c>
      <c r="F1080" s="134" t="s">
        <v>208</v>
      </c>
      <c r="G1080" s="135" t="s">
        <v>184</v>
      </c>
      <c r="H1080" s="136">
        <v>5.4850000000000003</v>
      </c>
      <c r="I1080" s="137"/>
      <c r="J1080" s="138">
        <f>ROUND(I1080*H1080,2)</f>
        <v>0</v>
      </c>
      <c r="K1080" s="139"/>
      <c r="L1080" s="31"/>
      <c r="M1080" s="140" t="s">
        <v>1</v>
      </c>
      <c r="N1080" s="141" t="s">
        <v>38</v>
      </c>
      <c r="P1080" s="142">
        <f>O1080*H1080</f>
        <v>0</v>
      </c>
      <c r="Q1080" s="142">
        <v>0</v>
      </c>
      <c r="R1080" s="142">
        <f>Q1080*H1080</f>
        <v>0</v>
      </c>
      <c r="S1080" s="142">
        <v>0</v>
      </c>
      <c r="T1080" s="143">
        <f>S1080*H1080</f>
        <v>0</v>
      </c>
      <c r="AR1080" s="144" t="s">
        <v>147</v>
      </c>
      <c r="AT1080" s="144" t="s">
        <v>143</v>
      </c>
      <c r="AU1080" s="144" t="s">
        <v>82</v>
      </c>
      <c r="AY1080" s="16" t="s">
        <v>140</v>
      </c>
      <c r="BE1080" s="145">
        <f>IF(N1080="základní",J1080,0)</f>
        <v>0</v>
      </c>
      <c r="BF1080" s="145">
        <f>IF(N1080="snížená",J1080,0)</f>
        <v>0</v>
      </c>
      <c r="BG1080" s="145">
        <f>IF(N1080="zákl. přenesená",J1080,0)</f>
        <v>0</v>
      </c>
      <c r="BH1080" s="145">
        <f>IF(N1080="sníž. přenesená",J1080,0)</f>
        <v>0</v>
      </c>
      <c r="BI1080" s="145">
        <f>IF(N1080="nulová",J1080,0)</f>
        <v>0</v>
      </c>
      <c r="BJ1080" s="16" t="s">
        <v>14</v>
      </c>
      <c r="BK1080" s="145">
        <f>ROUND(I1080*H1080,2)</f>
        <v>0</v>
      </c>
      <c r="BL1080" s="16" t="s">
        <v>147</v>
      </c>
      <c r="BM1080" s="144" t="s">
        <v>841</v>
      </c>
    </row>
    <row r="1081" spans="2:65" s="1" customFormat="1" ht="27">
      <c r="B1081" s="31"/>
      <c r="D1081" s="146" t="s">
        <v>148</v>
      </c>
      <c r="F1081" s="147" t="s">
        <v>210</v>
      </c>
      <c r="I1081" s="148"/>
      <c r="L1081" s="31"/>
      <c r="M1081" s="149"/>
      <c r="T1081" s="55"/>
      <c r="AT1081" s="16" t="s">
        <v>148</v>
      </c>
      <c r="AU1081" s="16" t="s">
        <v>82</v>
      </c>
    </row>
    <row r="1082" spans="2:65" s="11" customFormat="1" ht="22.75" customHeight="1">
      <c r="B1082" s="120"/>
      <c r="D1082" s="121" t="s">
        <v>72</v>
      </c>
      <c r="E1082" s="130" t="s">
        <v>211</v>
      </c>
      <c r="F1082" s="130" t="s">
        <v>212</v>
      </c>
      <c r="I1082" s="123"/>
      <c r="J1082" s="131">
        <f>BK1082</f>
        <v>0</v>
      </c>
      <c r="L1082" s="120"/>
      <c r="M1082" s="125"/>
      <c r="P1082" s="126">
        <f>SUM(P1083:P1084)</f>
        <v>0</v>
      </c>
      <c r="R1082" s="126">
        <f>SUM(R1083:R1084)</f>
        <v>0</v>
      </c>
      <c r="T1082" s="127">
        <f>SUM(T1083:T1084)</f>
        <v>0</v>
      </c>
      <c r="AR1082" s="121" t="s">
        <v>14</v>
      </c>
      <c r="AT1082" s="128" t="s">
        <v>72</v>
      </c>
      <c r="AU1082" s="128" t="s">
        <v>14</v>
      </c>
      <c r="AY1082" s="121" t="s">
        <v>140</v>
      </c>
      <c r="BK1082" s="129">
        <f>SUM(BK1083:BK1084)</f>
        <v>0</v>
      </c>
    </row>
    <row r="1083" spans="2:65" s="1" customFormat="1" ht="21.75" customHeight="1">
      <c r="B1083" s="31"/>
      <c r="C1083" s="132" t="s">
        <v>507</v>
      </c>
      <c r="D1083" s="132" t="s">
        <v>143</v>
      </c>
      <c r="E1083" s="133" t="s">
        <v>213</v>
      </c>
      <c r="F1083" s="134" t="s">
        <v>214</v>
      </c>
      <c r="G1083" s="135" t="s">
        <v>184</v>
      </c>
      <c r="H1083" s="136">
        <v>8.1950000000000003</v>
      </c>
      <c r="I1083" s="137"/>
      <c r="J1083" s="138">
        <f>ROUND(I1083*H1083,2)</f>
        <v>0</v>
      </c>
      <c r="K1083" s="139"/>
      <c r="L1083" s="31"/>
      <c r="M1083" s="140" t="s">
        <v>1</v>
      </c>
      <c r="N1083" s="141" t="s">
        <v>38</v>
      </c>
      <c r="P1083" s="142">
        <f>O1083*H1083</f>
        <v>0</v>
      </c>
      <c r="Q1083" s="142">
        <v>0</v>
      </c>
      <c r="R1083" s="142">
        <f>Q1083*H1083</f>
        <v>0</v>
      </c>
      <c r="S1083" s="142">
        <v>0</v>
      </c>
      <c r="T1083" s="143">
        <f>S1083*H1083</f>
        <v>0</v>
      </c>
      <c r="AR1083" s="144" t="s">
        <v>147</v>
      </c>
      <c r="AT1083" s="144" t="s">
        <v>143</v>
      </c>
      <c r="AU1083" s="144" t="s">
        <v>82</v>
      </c>
      <c r="AY1083" s="16" t="s">
        <v>140</v>
      </c>
      <c r="BE1083" s="145">
        <f>IF(N1083="základní",J1083,0)</f>
        <v>0</v>
      </c>
      <c r="BF1083" s="145">
        <f>IF(N1083="snížená",J1083,0)</f>
        <v>0</v>
      </c>
      <c r="BG1083" s="145">
        <f>IF(N1083="zákl. přenesená",J1083,0)</f>
        <v>0</v>
      </c>
      <c r="BH1083" s="145">
        <f>IF(N1083="sníž. přenesená",J1083,0)</f>
        <v>0</v>
      </c>
      <c r="BI1083" s="145">
        <f>IF(N1083="nulová",J1083,0)</f>
        <v>0</v>
      </c>
      <c r="BJ1083" s="16" t="s">
        <v>14</v>
      </c>
      <c r="BK1083" s="145">
        <f>ROUND(I1083*H1083,2)</f>
        <v>0</v>
      </c>
      <c r="BL1083" s="16" t="s">
        <v>147</v>
      </c>
      <c r="BM1083" s="144" t="s">
        <v>842</v>
      </c>
    </row>
    <row r="1084" spans="2:65" s="1" customFormat="1" ht="36">
      <c r="B1084" s="31"/>
      <c r="D1084" s="146" t="s">
        <v>148</v>
      </c>
      <c r="F1084" s="147" t="s">
        <v>216</v>
      </c>
      <c r="I1084" s="148"/>
      <c r="L1084" s="31"/>
      <c r="M1084" s="149"/>
      <c r="T1084" s="55"/>
      <c r="AT1084" s="16" t="s">
        <v>148</v>
      </c>
      <c r="AU1084" s="16" t="s">
        <v>82</v>
      </c>
    </row>
    <row r="1085" spans="2:65" s="11" customFormat="1" ht="22.75" customHeight="1">
      <c r="B1085" s="120"/>
      <c r="D1085" s="121" t="s">
        <v>72</v>
      </c>
      <c r="E1085" s="130" t="s">
        <v>843</v>
      </c>
      <c r="F1085" s="130" t="s">
        <v>844</v>
      </c>
      <c r="I1085" s="123"/>
      <c r="J1085" s="131">
        <f>BK1085</f>
        <v>0</v>
      </c>
      <c r="L1085" s="120"/>
      <c r="M1085" s="125"/>
      <c r="P1085" s="126">
        <f>SUM(P1086:P1103)</f>
        <v>0</v>
      </c>
      <c r="R1085" s="126">
        <f>SUM(R1086:R1103)</f>
        <v>0</v>
      </c>
      <c r="T1085" s="127">
        <f>SUM(T1086:T1103)</f>
        <v>0</v>
      </c>
      <c r="AR1085" s="121" t="s">
        <v>14</v>
      </c>
      <c r="AT1085" s="128" t="s">
        <v>72</v>
      </c>
      <c r="AU1085" s="128" t="s">
        <v>14</v>
      </c>
      <c r="AY1085" s="121" t="s">
        <v>140</v>
      </c>
      <c r="BK1085" s="129">
        <f>SUM(BK1086:BK1103)</f>
        <v>0</v>
      </c>
    </row>
    <row r="1086" spans="2:65" s="1" customFormat="1" ht="24.15" customHeight="1">
      <c r="B1086" s="31"/>
      <c r="C1086" s="132" t="s">
        <v>845</v>
      </c>
      <c r="D1086" s="132" t="s">
        <v>143</v>
      </c>
      <c r="E1086" s="133" t="s">
        <v>846</v>
      </c>
      <c r="F1086" s="134" t="s">
        <v>847</v>
      </c>
      <c r="G1086" s="135" t="s">
        <v>146</v>
      </c>
      <c r="H1086" s="136">
        <v>4.0780000000000003</v>
      </c>
      <c r="I1086" s="137"/>
      <c r="J1086" s="138">
        <f>ROUND(I1086*H1086,2)</f>
        <v>0</v>
      </c>
      <c r="K1086" s="139"/>
      <c r="L1086" s="31"/>
      <c r="M1086" s="140" t="s">
        <v>1</v>
      </c>
      <c r="N1086" s="141" t="s">
        <v>38</v>
      </c>
      <c r="P1086" s="142">
        <f>O1086*H1086</f>
        <v>0</v>
      </c>
      <c r="Q1086" s="142">
        <v>0</v>
      </c>
      <c r="R1086" s="142">
        <f>Q1086*H1086</f>
        <v>0</v>
      </c>
      <c r="S1086" s="142">
        <v>0</v>
      </c>
      <c r="T1086" s="143">
        <f>S1086*H1086</f>
        <v>0</v>
      </c>
      <c r="AR1086" s="144" t="s">
        <v>147</v>
      </c>
      <c r="AT1086" s="144" t="s">
        <v>143</v>
      </c>
      <c r="AU1086" s="144" t="s">
        <v>82</v>
      </c>
      <c r="AY1086" s="16" t="s">
        <v>140</v>
      </c>
      <c r="BE1086" s="145">
        <f>IF(N1086="základní",J1086,0)</f>
        <v>0</v>
      </c>
      <c r="BF1086" s="145">
        <f>IF(N1086="snížená",J1086,0)</f>
        <v>0</v>
      </c>
      <c r="BG1086" s="145">
        <f>IF(N1086="zákl. přenesená",J1086,0)</f>
        <v>0</v>
      </c>
      <c r="BH1086" s="145">
        <f>IF(N1086="sníž. přenesená",J1086,0)</f>
        <v>0</v>
      </c>
      <c r="BI1086" s="145">
        <f>IF(N1086="nulová",J1086,0)</f>
        <v>0</v>
      </c>
      <c r="BJ1086" s="16" t="s">
        <v>14</v>
      </c>
      <c r="BK1086" s="145">
        <f>ROUND(I1086*H1086,2)</f>
        <v>0</v>
      </c>
      <c r="BL1086" s="16" t="s">
        <v>147</v>
      </c>
      <c r="BM1086" s="144" t="s">
        <v>848</v>
      </c>
    </row>
    <row r="1087" spans="2:65" s="1" customFormat="1" ht="27">
      <c r="B1087" s="31"/>
      <c r="D1087" s="146" t="s">
        <v>148</v>
      </c>
      <c r="F1087" s="147" t="s">
        <v>849</v>
      </c>
      <c r="I1087" s="148"/>
      <c r="L1087" s="31"/>
      <c r="M1087" s="149"/>
      <c r="T1087" s="55"/>
      <c r="AT1087" s="16" t="s">
        <v>148</v>
      </c>
      <c r="AU1087" s="16" t="s">
        <v>82</v>
      </c>
    </row>
    <row r="1088" spans="2:65" s="12" customFormat="1" ht="10">
      <c r="B1088" s="150"/>
      <c r="D1088" s="146" t="s">
        <v>150</v>
      </c>
      <c r="E1088" s="151" t="s">
        <v>1</v>
      </c>
      <c r="F1088" s="152" t="s">
        <v>542</v>
      </c>
      <c r="H1088" s="151" t="s">
        <v>1</v>
      </c>
      <c r="I1088" s="153"/>
      <c r="L1088" s="150"/>
      <c r="M1088" s="154"/>
      <c r="T1088" s="155"/>
      <c r="AT1088" s="151" t="s">
        <v>150</v>
      </c>
      <c r="AU1088" s="151" t="s">
        <v>82</v>
      </c>
      <c r="AV1088" s="12" t="s">
        <v>14</v>
      </c>
      <c r="AW1088" s="12" t="s">
        <v>30</v>
      </c>
      <c r="AX1088" s="12" t="s">
        <v>73</v>
      </c>
      <c r="AY1088" s="151" t="s">
        <v>140</v>
      </c>
    </row>
    <row r="1089" spans="2:65" s="13" customFormat="1" ht="10">
      <c r="B1089" s="156"/>
      <c r="D1089" s="146" t="s">
        <v>150</v>
      </c>
      <c r="E1089" s="157" t="s">
        <v>1</v>
      </c>
      <c r="F1089" s="158" t="s">
        <v>850</v>
      </c>
      <c r="H1089" s="159">
        <v>4.0780000000000003</v>
      </c>
      <c r="I1089" s="160"/>
      <c r="L1089" s="156"/>
      <c r="M1089" s="161"/>
      <c r="T1089" s="162"/>
      <c r="AT1089" s="157" t="s">
        <v>150</v>
      </c>
      <c r="AU1089" s="157" t="s">
        <v>82</v>
      </c>
      <c r="AV1089" s="13" t="s">
        <v>82</v>
      </c>
      <c r="AW1089" s="13" t="s">
        <v>30</v>
      </c>
      <c r="AX1089" s="13" t="s">
        <v>73</v>
      </c>
      <c r="AY1089" s="157" t="s">
        <v>140</v>
      </c>
    </row>
    <row r="1090" spans="2:65" s="14" customFormat="1" ht="10">
      <c r="B1090" s="163"/>
      <c r="D1090" s="146" t="s">
        <v>150</v>
      </c>
      <c r="E1090" s="164" t="s">
        <v>1</v>
      </c>
      <c r="F1090" s="165" t="s">
        <v>154</v>
      </c>
      <c r="H1090" s="166">
        <v>4.0780000000000003</v>
      </c>
      <c r="I1090" s="167"/>
      <c r="L1090" s="163"/>
      <c r="M1090" s="168"/>
      <c r="T1090" s="169"/>
      <c r="AT1090" s="164" t="s">
        <v>150</v>
      </c>
      <c r="AU1090" s="164" t="s">
        <v>82</v>
      </c>
      <c r="AV1090" s="14" t="s">
        <v>147</v>
      </c>
      <c r="AW1090" s="14" t="s">
        <v>30</v>
      </c>
      <c r="AX1090" s="14" t="s">
        <v>14</v>
      </c>
      <c r="AY1090" s="164" t="s">
        <v>140</v>
      </c>
    </row>
    <row r="1091" spans="2:65" s="1" customFormat="1" ht="24.15" customHeight="1">
      <c r="B1091" s="31"/>
      <c r="C1091" s="132" t="s">
        <v>509</v>
      </c>
      <c r="D1091" s="132" t="s">
        <v>143</v>
      </c>
      <c r="E1091" s="133" t="s">
        <v>851</v>
      </c>
      <c r="F1091" s="134" t="s">
        <v>852</v>
      </c>
      <c r="G1091" s="135" t="s">
        <v>309</v>
      </c>
      <c r="H1091" s="136">
        <v>1</v>
      </c>
      <c r="I1091" s="137"/>
      <c r="J1091" s="138">
        <f>ROUND(I1091*H1091,2)</f>
        <v>0</v>
      </c>
      <c r="K1091" s="139"/>
      <c r="L1091" s="31"/>
      <c r="M1091" s="140" t="s">
        <v>1</v>
      </c>
      <c r="N1091" s="141" t="s">
        <v>38</v>
      </c>
      <c r="P1091" s="142">
        <f>O1091*H1091</f>
        <v>0</v>
      </c>
      <c r="Q1091" s="142">
        <v>0</v>
      </c>
      <c r="R1091" s="142">
        <f>Q1091*H1091</f>
        <v>0</v>
      </c>
      <c r="S1091" s="142">
        <v>0</v>
      </c>
      <c r="T1091" s="143">
        <f>S1091*H1091</f>
        <v>0</v>
      </c>
      <c r="AR1091" s="144" t="s">
        <v>147</v>
      </c>
      <c r="AT1091" s="144" t="s">
        <v>143</v>
      </c>
      <c r="AU1091" s="144" t="s">
        <v>82</v>
      </c>
      <c r="AY1091" s="16" t="s">
        <v>140</v>
      </c>
      <c r="BE1091" s="145">
        <f>IF(N1091="základní",J1091,0)</f>
        <v>0</v>
      </c>
      <c r="BF1091" s="145">
        <f>IF(N1091="snížená",J1091,0)</f>
        <v>0</v>
      </c>
      <c r="BG1091" s="145">
        <f>IF(N1091="zákl. přenesená",J1091,0)</f>
        <v>0</v>
      </c>
      <c r="BH1091" s="145">
        <f>IF(N1091="sníž. přenesená",J1091,0)</f>
        <v>0</v>
      </c>
      <c r="BI1091" s="145">
        <f>IF(N1091="nulová",J1091,0)</f>
        <v>0</v>
      </c>
      <c r="BJ1091" s="16" t="s">
        <v>14</v>
      </c>
      <c r="BK1091" s="145">
        <f>ROUND(I1091*H1091,2)</f>
        <v>0</v>
      </c>
      <c r="BL1091" s="16" t="s">
        <v>147</v>
      </c>
      <c r="BM1091" s="144" t="s">
        <v>853</v>
      </c>
    </row>
    <row r="1092" spans="2:65" s="1" customFormat="1" ht="27">
      <c r="B1092" s="31"/>
      <c r="D1092" s="146" t="s">
        <v>148</v>
      </c>
      <c r="F1092" s="147" t="s">
        <v>854</v>
      </c>
      <c r="I1092" s="148"/>
      <c r="L1092" s="31"/>
      <c r="M1092" s="149"/>
      <c r="T1092" s="55"/>
      <c r="AT1092" s="16" t="s">
        <v>148</v>
      </c>
      <c r="AU1092" s="16" t="s">
        <v>82</v>
      </c>
    </row>
    <row r="1093" spans="2:65" s="1" customFormat="1" ht="24.15" customHeight="1">
      <c r="B1093" s="31"/>
      <c r="C1093" s="132" t="s">
        <v>855</v>
      </c>
      <c r="D1093" s="132" t="s">
        <v>143</v>
      </c>
      <c r="E1093" s="133" t="s">
        <v>856</v>
      </c>
      <c r="F1093" s="134" t="s">
        <v>857</v>
      </c>
      <c r="G1093" s="135" t="s">
        <v>146</v>
      </c>
      <c r="H1093" s="136">
        <v>4.0780000000000003</v>
      </c>
      <c r="I1093" s="137"/>
      <c r="J1093" s="138">
        <f>ROUND(I1093*H1093,2)</f>
        <v>0</v>
      </c>
      <c r="K1093" s="139"/>
      <c r="L1093" s="31"/>
      <c r="M1093" s="140" t="s">
        <v>1</v>
      </c>
      <c r="N1093" s="141" t="s">
        <v>38</v>
      </c>
      <c r="P1093" s="142">
        <f>O1093*H1093</f>
        <v>0</v>
      </c>
      <c r="Q1093" s="142">
        <v>0</v>
      </c>
      <c r="R1093" s="142">
        <f>Q1093*H1093</f>
        <v>0</v>
      </c>
      <c r="S1093" s="142">
        <v>0</v>
      </c>
      <c r="T1093" s="143">
        <f>S1093*H1093</f>
        <v>0</v>
      </c>
      <c r="AR1093" s="144" t="s">
        <v>147</v>
      </c>
      <c r="AT1093" s="144" t="s">
        <v>143</v>
      </c>
      <c r="AU1093" s="144" t="s">
        <v>82</v>
      </c>
      <c r="AY1093" s="16" t="s">
        <v>140</v>
      </c>
      <c r="BE1093" s="145">
        <f>IF(N1093="základní",J1093,0)</f>
        <v>0</v>
      </c>
      <c r="BF1093" s="145">
        <f>IF(N1093="snížená",J1093,0)</f>
        <v>0</v>
      </c>
      <c r="BG1093" s="145">
        <f>IF(N1093="zákl. přenesená",J1093,0)</f>
        <v>0</v>
      </c>
      <c r="BH1093" s="145">
        <f>IF(N1093="sníž. přenesená",J1093,0)</f>
        <v>0</v>
      </c>
      <c r="BI1093" s="145">
        <f>IF(N1093="nulová",J1093,0)</f>
        <v>0</v>
      </c>
      <c r="BJ1093" s="16" t="s">
        <v>14</v>
      </c>
      <c r="BK1093" s="145">
        <f>ROUND(I1093*H1093,2)</f>
        <v>0</v>
      </c>
      <c r="BL1093" s="16" t="s">
        <v>147</v>
      </c>
      <c r="BM1093" s="144" t="s">
        <v>858</v>
      </c>
    </row>
    <row r="1094" spans="2:65" s="1" customFormat="1" ht="27">
      <c r="B1094" s="31"/>
      <c r="D1094" s="146" t="s">
        <v>148</v>
      </c>
      <c r="F1094" s="147" t="s">
        <v>859</v>
      </c>
      <c r="I1094" s="148"/>
      <c r="L1094" s="31"/>
      <c r="M1094" s="149"/>
      <c r="T1094" s="55"/>
      <c r="AT1094" s="16" t="s">
        <v>148</v>
      </c>
      <c r="AU1094" s="16" t="s">
        <v>82</v>
      </c>
    </row>
    <row r="1095" spans="2:65" s="12" customFormat="1" ht="10">
      <c r="B1095" s="150"/>
      <c r="D1095" s="146" t="s">
        <v>150</v>
      </c>
      <c r="E1095" s="151" t="s">
        <v>1</v>
      </c>
      <c r="F1095" s="152" t="s">
        <v>542</v>
      </c>
      <c r="H1095" s="151" t="s">
        <v>1</v>
      </c>
      <c r="I1095" s="153"/>
      <c r="L1095" s="150"/>
      <c r="M1095" s="154"/>
      <c r="T1095" s="155"/>
      <c r="AT1095" s="151" t="s">
        <v>150</v>
      </c>
      <c r="AU1095" s="151" t="s">
        <v>82</v>
      </c>
      <c r="AV1095" s="12" t="s">
        <v>14</v>
      </c>
      <c r="AW1095" s="12" t="s">
        <v>30</v>
      </c>
      <c r="AX1095" s="12" t="s">
        <v>73</v>
      </c>
      <c r="AY1095" s="151" t="s">
        <v>140</v>
      </c>
    </row>
    <row r="1096" spans="2:65" s="13" customFormat="1" ht="10">
      <c r="B1096" s="156"/>
      <c r="D1096" s="146" t="s">
        <v>150</v>
      </c>
      <c r="E1096" s="157" t="s">
        <v>1</v>
      </c>
      <c r="F1096" s="158" t="s">
        <v>850</v>
      </c>
      <c r="H1096" s="159">
        <v>4.0780000000000003</v>
      </c>
      <c r="I1096" s="160"/>
      <c r="L1096" s="156"/>
      <c r="M1096" s="161"/>
      <c r="T1096" s="162"/>
      <c r="AT1096" s="157" t="s">
        <v>150</v>
      </c>
      <c r="AU1096" s="157" t="s">
        <v>82</v>
      </c>
      <c r="AV1096" s="13" t="s">
        <v>82</v>
      </c>
      <c r="AW1096" s="13" t="s">
        <v>30</v>
      </c>
      <c r="AX1096" s="13" t="s">
        <v>73</v>
      </c>
      <c r="AY1096" s="157" t="s">
        <v>140</v>
      </c>
    </row>
    <row r="1097" spans="2:65" s="14" customFormat="1" ht="10">
      <c r="B1097" s="163"/>
      <c r="D1097" s="146" t="s">
        <v>150</v>
      </c>
      <c r="E1097" s="164" t="s">
        <v>1</v>
      </c>
      <c r="F1097" s="165" t="s">
        <v>154</v>
      </c>
      <c r="H1097" s="166">
        <v>4.0780000000000003</v>
      </c>
      <c r="I1097" s="167"/>
      <c r="L1097" s="163"/>
      <c r="M1097" s="168"/>
      <c r="T1097" s="169"/>
      <c r="AT1097" s="164" t="s">
        <v>150</v>
      </c>
      <c r="AU1097" s="164" t="s">
        <v>82</v>
      </c>
      <c r="AV1097" s="14" t="s">
        <v>147</v>
      </c>
      <c r="AW1097" s="14" t="s">
        <v>30</v>
      </c>
      <c r="AX1097" s="14" t="s">
        <v>14</v>
      </c>
      <c r="AY1097" s="164" t="s">
        <v>140</v>
      </c>
    </row>
    <row r="1098" spans="2:65" s="1" customFormat="1" ht="24.15" customHeight="1">
      <c r="B1098" s="31"/>
      <c r="C1098" s="132" t="s">
        <v>510</v>
      </c>
      <c r="D1098" s="132" t="s">
        <v>143</v>
      </c>
      <c r="E1098" s="133" t="s">
        <v>860</v>
      </c>
      <c r="F1098" s="134" t="s">
        <v>861</v>
      </c>
      <c r="G1098" s="135" t="s">
        <v>309</v>
      </c>
      <c r="H1098" s="136">
        <v>1</v>
      </c>
      <c r="I1098" s="137"/>
      <c r="J1098" s="138">
        <f>ROUND(I1098*H1098,2)</f>
        <v>0</v>
      </c>
      <c r="K1098" s="139"/>
      <c r="L1098" s="31"/>
      <c r="M1098" s="140" t="s">
        <v>1</v>
      </c>
      <c r="N1098" s="141" t="s">
        <v>38</v>
      </c>
      <c r="P1098" s="142">
        <f>O1098*H1098</f>
        <v>0</v>
      </c>
      <c r="Q1098" s="142">
        <v>0</v>
      </c>
      <c r="R1098" s="142">
        <f>Q1098*H1098</f>
        <v>0</v>
      </c>
      <c r="S1098" s="142">
        <v>0</v>
      </c>
      <c r="T1098" s="143">
        <f>S1098*H1098</f>
        <v>0</v>
      </c>
      <c r="AR1098" s="144" t="s">
        <v>147</v>
      </c>
      <c r="AT1098" s="144" t="s">
        <v>143</v>
      </c>
      <c r="AU1098" s="144" t="s">
        <v>82</v>
      </c>
      <c r="AY1098" s="16" t="s">
        <v>140</v>
      </c>
      <c r="BE1098" s="145">
        <f>IF(N1098="základní",J1098,0)</f>
        <v>0</v>
      </c>
      <c r="BF1098" s="145">
        <f>IF(N1098="snížená",J1098,0)</f>
        <v>0</v>
      </c>
      <c r="BG1098" s="145">
        <f>IF(N1098="zákl. přenesená",J1098,0)</f>
        <v>0</v>
      </c>
      <c r="BH1098" s="145">
        <f>IF(N1098="sníž. přenesená",J1098,0)</f>
        <v>0</v>
      </c>
      <c r="BI1098" s="145">
        <f>IF(N1098="nulová",J1098,0)</f>
        <v>0</v>
      </c>
      <c r="BJ1098" s="16" t="s">
        <v>14</v>
      </c>
      <c r="BK1098" s="145">
        <f>ROUND(I1098*H1098,2)</f>
        <v>0</v>
      </c>
      <c r="BL1098" s="16" t="s">
        <v>147</v>
      </c>
      <c r="BM1098" s="144" t="s">
        <v>862</v>
      </c>
    </row>
    <row r="1099" spans="2:65" s="1" customFormat="1" ht="18">
      <c r="B1099" s="31"/>
      <c r="D1099" s="146" t="s">
        <v>148</v>
      </c>
      <c r="F1099" s="147" t="s">
        <v>863</v>
      </c>
      <c r="I1099" s="148"/>
      <c r="L1099" s="31"/>
      <c r="M1099" s="149"/>
      <c r="T1099" s="55"/>
      <c r="AT1099" s="16" t="s">
        <v>148</v>
      </c>
      <c r="AU1099" s="16" t="s">
        <v>82</v>
      </c>
    </row>
    <row r="1100" spans="2:65" s="1" customFormat="1" ht="24.15" customHeight="1">
      <c r="B1100" s="31"/>
      <c r="C1100" s="170" t="s">
        <v>864</v>
      </c>
      <c r="D1100" s="170" t="s">
        <v>258</v>
      </c>
      <c r="E1100" s="171" t="s">
        <v>865</v>
      </c>
      <c r="F1100" s="172" t="s">
        <v>866</v>
      </c>
      <c r="G1100" s="173" t="s">
        <v>309</v>
      </c>
      <c r="H1100" s="174">
        <v>1</v>
      </c>
      <c r="I1100" s="175"/>
      <c r="J1100" s="176">
        <f>ROUND(I1100*H1100,2)</f>
        <v>0</v>
      </c>
      <c r="K1100" s="177"/>
      <c r="L1100" s="178"/>
      <c r="M1100" s="179" t="s">
        <v>1</v>
      </c>
      <c r="N1100" s="180" t="s">
        <v>38</v>
      </c>
      <c r="P1100" s="142">
        <f>O1100*H1100</f>
        <v>0</v>
      </c>
      <c r="Q1100" s="142">
        <v>0</v>
      </c>
      <c r="R1100" s="142">
        <f>Q1100*H1100</f>
        <v>0</v>
      </c>
      <c r="S1100" s="142">
        <v>0</v>
      </c>
      <c r="T1100" s="143">
        <f>S1100*H1100</f>
        <v>0</v>
      </c>
      <c r="AR1100" s="144" t="s">
        <v>171</v>
      </c>
      <c r="AT1100" s="144" t="s">
        <v>258</v>
      </c>
      <c r="AU1100" s="144" t="s">
        <v>82</v>
      </c>
      <c r="AY1100" s="16" t="s">
        <v>140</v>
      </c>
      <c r="BE1100" s="145">
        <f>IF(N1100="základní",J1100,0)</f>
        <v>0</v>
      </c>
      <c r="BF1100" s="145">
        <f>IF(N1100="snížená",J1100,0)</f>
        <v>0</v>
      </c>
      <c r="BG1100" s="145">
        <f>IF(N1100="zákl. přenesená",J1100,0)</f>
        <v>0</v>
      </c>
      <c r="BH1100" s="145">
        <f>IF(N1100="sníž. přenesená",J1100,0)</f>
        <v>0</v>
      </c>
      <c r="BI1100" s="145">
        <f>IF(N1100="nulová",J1100,0)</f>
        <v>0</v>
      </c>
      <c r="BJ1100" s="16" t="s">
        <v>14</v>
      </c>
      <c r="BK1100" s="145">
        <f>ROUND(I1100*H1100,2)</f>
        <v>0</v>
      </c>
      <c r="BL1100" s="16" t="s">
        <v>147</v>
      </c>
      <c r="BM1100" s="144" t="s">
        <v>867</v>
      </c>
    </row>
    <row r="1101" spans="2:65" s="1" customFormat="1" ht="18">
      <c r="B1101" s="31"/>
      <c r="D1101" s="146" t="s">
        <v>148</v>
      </c>
      <c r="F1101" s="147" t="s">
        <v>866</v>
      </c>
      <c r="I1101" s="148"/>
      <c r="L1101" s="31"/>
      <c r="M1101" s="149"/>
      <c r="T1101" s="55"/>
      <c r="AT1101" s="16" t="s">
        <v>148</v>
      </c>
      <c r="AU1101" s="16" t="s">
        <v>82</v>
      </c>
    </row>
    <row r="1102" spans="2:65" s="1" customFormat="1" ht="24.15" customHeight="1">
      <c r="B1102" s="31"/>
      <c r="C1102" s="132" t="s">
        <v>512</v>
      </c>
      <c r="D1102" s="132" t="s">
        <v>143</v>
      </c>
      <c r="E1102" s="133" t="s">
        <v>868</v>
      </c>
      <c r="F1102" s="134" t="s">
        <v>869</v>
      </c>
      <c r="G1102" s="135" t="s">
        <v>184</v>
      </c>
      <c r="H1102" s="136">
        <v>5.1999999999999998E-2</v>
      </c>
      <c r="I1102" s="137"/>
      <c r="J1102" s="138">
        <f>ROUND(I1102*H1102,2)</f>
        <v>0</v>
      </c>
      <c r="K1102" s="139"/>
      <c r="L1102" s="31"/>
      <c r="M1102" s="140" t="s">
        <v>1</v>
      </c>
      <c r="N1102" s="141" t="s">
        <v>38</v>
      </c>
      <c r="P1102" s="142">
        <f>O1102*H1102</f>
        <v>0</v>
      </c>
      <c r="Q1102" s="142">
        <v>0</v>
      </c>
      <c r="R1102" s="142">
        <f>Q1102*H1102</f>
        <v>0</v>
      </c>
      <c r="S1102" s="142">
        <v>0</v>
      </c>
      <c r="T1102" s="143">
        <f>S1102*H1102</f>
        <v>0</v>
      </c>
      <c r="AR1102" s="144" t="s">
        <v>147</v>
      </c>
      <c r="AT1102" s="144" t="s">
        <v>143</v>
      </c>
      <c r="AU1102" s="144" t="s">
        <v>82</v>
      </c>
      <c r="AY1102" s="16" t="s">
        <v>140</v>
      </c>
      <c r="BE1102" s="145">
        <f>IF(N1102="základní",J1102,0)</f>
        <v>0</v>
      </c>
      <c r="BF1102" s="145">
        <f>IF(N1102="snížená",J1102,0)</f>
        <v>0</v>
      </c>
      <c r="BG1102" s="145">
        <f>IF(N1102="zákl. přenesená",J1102,0)</f>
        <v>0</v>
      </c>
      <c r="BH1102" s="145">
        <f>IF(N1102="sníž. přenesená",J1102,0)</f>
        <v>0</v>
      </c>
      <c r="BI1102" s="145">
        <f>IF(N1102="nulová",J1102,0)</f>
        <v>0</v>
      </c>
      <c r="BJ1102" s="16" t="s">
        <v>14</v>
      </c>
      <c r="BK1102" s="145">
        <f>ROUND(I1102*H1102,2)</f>
        <v>0</v>
      </c>
      <c r="BL1102" s="16" t="s">
        <v>147</v>
      </c>
      <c r="BM1102" s="144" t="s">
        <v>870</v>
      </c>
    </row>
    <row r="1103" spans="2:65" s="1" customFormat="1" ht="18">
      <c r="B1103" s="31"/>
      <c r="D1103" s="146" t="s">
        <v>148</v>
      </c>
      <c r="F1103" s="147" t="s">
        <v>869</v>
      </c>
      <c r="I1103" s="148"/>
      <c r="L1103" s="31"/>
      <c r="M1103" s="149"/>
      <c r="T1103" s="55"/>
      <c r="AT1103" s="16" t="s">
        <v>148</v>
      </c>
      <c r="AU1103" s="16" t="s">
        <v>82</v>
      </c>
    </row>
    <row r="1104" spans="2:65" s="11" customFormat="1" ht="22.75" customHeight="1">
      <c r="B1104" s="120"/>
      <c r="D1104" s="121" t="s">
        <v>72</v>
      </c>
      <c r="E1104" s="130" t="s">
        <v>397</v>
      </c>
      <c r="F1104" s="130" t="s">
        <v>398</v>
      </c>
      <c r="I1104" s="123"/>
      <c r="J1104" s="131">
        <f>BK1104</f>
        <v>0</v>
      </c>
      <c r="L1104" s="120"/>
      <c r="M1104" s="125"/>
      <c r="P1104" s="126">
        <f>SUM(P1105:P1108)</f>
        <v>0</v>
      </c>
      <c r="R1104" s="126">
        <f>SUM(R1105:R1108)</f>
        <v>0</v>
      </c>
      <c r="T1104" s="127">
        <f>SUM(T1105:T1108)</f>
        <v>0</v>
      </c>
      <c r="AR1104" s="121" t="s">
        <v>14</v>
      </c>
      <c r="AT1104" s="128" t="s">
        <v>72</v>
      </c>
      <c r="AU1104" s="128" t="s">
        <v>14</v>
      </c>
      <c r="AY1104" s="121" t="s">
        <v>140</v>
      </c>
      <c r="BK1104" s="129">
        <f>SUM(BK1105:BK1108)</f>
        <v>0</v>
      </c>
    </row>
    <row r="1105" spans="2:65" s="1" customFormat="1" ht="21.75" customHeight="1">
      <c r="B1105" s="31"/>
      <c r="C1105" s="132" t="s">
        <v>871</v>
      </c>
      <c r="D1105" s="132" t="s">
        <v>143</v>
      </c>
      <c r="E1105" s="133" t="s">
        <v>872</v>
      </c>
      <c r="F1105" s="134" t="s">
        <v>873</v>
      </c>
      <c r="G1105" s="135" t="s">
        <v>309</v>
      </c>
      <c r="H1105" s="136">
        <v>1</v>
      </c>
      <c r="I1105" s="137"/>
      <c r="J1105" s="138">
        <f>ROUND(I1105*H1105,2)</f>
        <v>0</v>
      </c>
      <c r="K1105" s="139"/>
      <c r="L1105" s="31"/>
      <c r="M1105" s="140" t="s">
        <v>1</v>
      </c>
      <c r="N1105" s="141" t="s">
        <v>38</v>
      </c>
      <c r="P1105" s="142">
        <f>O1105*H1105</f>
        <v>0</v>
      </c>
      <c r="Q1105" s="142">
        <v>0</v>
      </c>
      <c r="R1105" s="142">
        <f>Q1105*H1105</f>
        <v>0</v>
      </c>
      <c r="S1105" s="142">
        <v>0</v>
      </c>
      <c r="T1105" s="143">
        <f>S1105*H1105</f>
        <v>0</v>
      </c>
      <c r="AR1105" s="144" t="s">
        <v>147</v>
      </c>
      <c r="AT1105" s="144" t="s">
        <v>143</v>
      </c>
      <c r="AU1105" s="144" t="s">
        <v>82</v>
      </c>
      <c r="AY1105" s="16" t="s">
        <v>140</v>
      </c>
      <c r="BE1105" s="145">
        <f>IF(N1105="základní",J1105,0)</f>
        <v>0</v>
      </c>
      <c r="BF1105" s="145">
        <f>IF(N1105="snížená",J1105,0)</f>
        <v>0</v>
      </c>
      <c r="BG1105" s="145">
        <f>IF(N1105="zákl. přenesená",J1105,0)</f>
        <v>0</v>
      </c>
      <c r="BH1105" s="145">
        <f>IF(N1105="sníž. přenesená",J1105,0)</f>
        <v>0</v>
      </c>
      <c r="BI1105" s="145">
        <f>IF(N1105="nulová",J1105,0)</f>
        <v>0</v>
      </c>
      <c r="BJ1105" s="16" t="s">
        <v>14</v>
      </c>
      <c r="BK1105" s="145">
        <f>ROUND(I1105*H1105,2)</f>
        <v>0</v>
      </c>
      <c r="BL1105" s="16" t="s">
        <v>147</v>
      </c>
      <c r="BM1105" s="144" t="s">
        <v>874</v>
      </c>
    </row>
    <row r="1106" spans="2:65" s="1" customFormat="1" ht="10">
      <c r="B1106" s="31"/>
      <c r="D1106" s="146" t="s">
        <v>148</v>
      </c>
      <c r="F1106" s="147" t="s">
        <v>873</v>
      </c>
      <c r="I1106" s="148"/>
      <c r="L1106" s="31"/>
      <c r="M1106" s="149"/>
      <c r="T1106" s="55"/>
      <c r="AT1106" s="16" t="s">
        <v>148</v>
      </c>
      <c r="AU1106" s="16" t="s">
        <v>82</v>
      </c>
    </row>
    <row r="1107" spans="2:65" s="1" customFormat="1" ht="24.15" customHeight="1">
      <c r="B1107" s="31"/>
      <c r="C1107" s="132" t="s">
        <v>513</v>
      </c>
      <c r="D1107" s="132" t="s">
        <v>143</v>
      </c>
      <c r="E1107" s="133" t="s">
        <v>481</v>
      </c>
      <c r="F1107" s="134" t="s">
        <v>482</v>
      </c>
      <c r="G1107" s="135" t="s">
        <v>184</v>
      </c>
      <c r="H1107" s="136">
        <v>0.05</v>
      </c>
      <c r="I1107" s="137"/>
      <c r="J1107" s="138">
        <f>ROUND(I1107*H1107,2)</f>
        <v>0</v>
      </c>
      <c r="K1107" s="139"/>
      <c r="L1107" s="31"/>
      <c r="M1107" s="140" t="s">
        <v>1</v>
      </c>
      <c r="N1107" s="141" t="s">
        <v>38</v>
      </c>
      <c r="P1107" s="142">
        <f>O1107*H1107</f>
        <v>0</v>
      </c>
      <c r="Q1107" s="142">
        <v>0</v>
      </c>
      <c r="R1107" s="142">
        <f>Q1107*H1107</f>
        <v>0</v>
      </c>
      <c r="S1107" s="142">
        <v>0</v>
      </c>
      <c r="T1107" s="143">
        <f>S1107*H1107</f>
        <v>0</v>
      </c>
      <c r="AR1107" s="144" t="s">
        <v>147</v>
      </c>
      <c r="AT1107" s="144" t="s">
        <v>143</v>
      </c>
      <c r="AU1107" s="144" t="s">
        <v>82</v>
      </c>
      <c r="AY1107" s="16" t="s">
        <v>140</v>
      </c>
      <c r="BE1107" s="145">
        <f>IF(N1107="základní",J1107,0)</f>
        <v>0</v>
      </c>
      <c r="BF1107" s="145">
        <f>IF(N1107="snížená",J1107,0)</f>
        <v>0</v>
      </c>
      <c r="BG1107" s="145">
        <f>IF(N1107="zákl. přenesená",J1107,0)</f>
        <v>0</v>
      </c>
      <c r="BH1107" s="145">
        <f>IF(N1107="sníž. přenesená",J1107,0)</f>
        <v>0</v>
      </c>
      <c r="BI1107" s="145">
        <f>IF(N1107="nulová",J1107,0)</f>
        <v>0</v>
      </c>
      <c r="BJ1107" s="16" t="s">
        <v>14</v>
      </c>
      <c r="BK1107" s="145">
        <f>ROUND(I1107*H1107,2)</f>
        <v>0</v>
      </c>
      <c r="BL1107" s="16" t="s">
        <v>147</v>
      </c>
      <c r="BM1107" s="144" t="s">
        <v>875</v>
      </c>
    </row>
    <row r="1108" spans="2:65" s="1" customFormat="1" ht="27">
      <c r="B1108" s="31"/>
      <c r="D1108" s="146" t="s">
        <v>148</v>
      </c>
      <c r="F1108" s="147" t="s">
        <v>484</v>
      </c>
      <c r="I1108" s="148"/>
      <c r="L1108" s="31"/>
      <c r="M1108" s="149"/>
      <c r="T1108" s="55"/>
      <c r="AT1108" s="16" t="s">
        <v>148</v>
      </c>
      <c r="AU1108" s="16" t="s">
        <v>82</v>
      </c>
    </row>
    <row r="1109" spans="2:65" s="11" customFormat="1" ht="22.75" customHeight="1">
      <c r="B1109" s="120"/>
      <c r="D1109" s="121" t="s">
        <v>72</v>
      </c>
      <c r="E1109" s="130" t="s">
        <v>641</v>
      </c>
      <c r="F1109" s="130" t="s">
        <v>642</v>
      </c>
      <c r="I1109" s="123"/>
      <c r="J1109" s="131">
        <f>BK1109</f>
        <v>0</v>
      </c>
      <c r="L1109" s="120"/>
      <c r="M1109" s="125"/>
      <c r="P1109" s="126">
        <f>SUM(P1110:P1119)</f>
        <v>0</v>
      </c>
      <c r="R1109" s="126">
        <f>SUM(R1110:R1119)</f>
        <v>0</v>
      </c>
      <c r="T1109" s="127">
        <f>SUM(T1110:T1119)</f>
        <v>0</v>
      </c>
      <c r="AR1109" s="121" t="s">
        <v>14</v>
      </c>
      <c r="AT1109" s="128" t="s">
        <v>72</v>
      </c>
      <c r="AU1109" s="128" t="s">
        <v>14</v>
      </c>
      <c r="AY1109" s="121" t="s">
        <v>140</v>
      </c>
      <c r="BK1109" s="129">
        <f>SUM(BK1110:BK1119)</f>
        <v>0</v>
      </c>
    </row>
    <row r="1110" spans="2:65" s="1" customFormat="1" ht="16.5" customHeight="1">
      <c r="B1110" s="31"/>
      <c r="C1110" s="132" t="s">
        <v>876</v>
      </c>
      <c r="D1110" s="132" t="s">
        <v>143</v>
      </c>
      <c r="E1110" s="133" t="s">
        <v>877</v>
      </c>
      <c r="F1110" s="134" t="s">
        <v>878</v>
      </c>
      <c r="G1110" s="135" t="s">
        <v>178</v>
      </c>
      <c r="H1110" s="136">
        <v>1</v>
      </c>
      <c r="I1110" s="137"/>
      <c r="J1110" s="138">
        <f>ROUND(I1110*H1110,2)</f>
        <v>0</v>
      </c>
      <c r="K1110" s="139"/>
      <c r="L1110" s="31"/>
      <c r="M1110" s="140" t="s">
        <v>1</v>
      </c>
      <c r="N1110" s="141" t="s">
        <v>38</v>
      </c>
      <c r="P1110" s="142">
        <f>O1110*H1110</f>
        <v>0</v>
      </c>
      <c r="Q1110" s="142">
        <v>0</v>
      </c>
      <c r="R1110" s="142">
        <f>Q1110*H1110</f>
        <v>0</v>
      </c>
      <c r="S1110" s="142">
        <v>0</v>
      </c>
      <c r="T1110" s="143">
        <f>S1110*H1110</f>
        <v>0</v>
      </c>
      <c r="AR1110" s="144" t="s">
        <v>147</v>
      </c>
      <c r="AT1110" s="144" t="s">
        <v>143</v>
      </c>
      <c r="AU1110" s="144" t="s">
        <v>82</v>
      </c>
      <c r="AY1110" s="16" t="s">
        <v>140</v>
      </c>
      <c r="BE1110" s="145">
        <f>IF(N1110="základní",J1110,0)</f>
        <v>0</v>
      </c>
      <c r="BF1110" s="145">
        <f>IF(N1110="snížená",J1110,0)</f>
        <v>0</v>
      </c>
      <c r="BG1110" s="145">
        <f>IF(N1110="zákl. přenesená",J1110,0)</f>
        <v>0</v>
      </c>
      <c r="BH1110" s="145">
        <f>IF(N1110="sníž. přenesená",J1110,0)</f>
        <v>0</v>
      </c>
      <c r="BI1110" s="145">
        <f>IF(N1110="nulová",J1110,0)</f>
        <v>0</v>
      </c>
      <c r="BJ1110" s="16" t="s">
        <v>14</v>
      </c>
      <c r="BK1110" s="145">
        <f>ROUND(I1110*H1110,2)</f>
        <v>0</v>
      </c>
      <c r="BL1110" s="16" t="s">
        <v>147</v>
      </c>
      <c r="BM1110" s="144" t="s">
        <v>879</v>
      </c>
    </row>
    <row r="1111" spans="2:65" s="1" customFormat="1" ht="10">
      <c r="B1111" s="31"/>
      <c r="D1111" s="146" t="s">
        <v>148</v>
      </c>
      <c r="F1111" s="147" t="s">
        <v>878</v>
      </c>
      <c r="I1111" s="148"/>
      <c r="L1111" s="31"/>
      <c r="M1111" s="149"/>
      <c r="T1111" s="55"/>
      <c r="AT1111" s="16" t="s">
        <v>148</v>
      </c>
      <c r="AU1111" s="16" t="s">
        <v>82</v>
      </c>
    </row>
    <row r="1112" spans="2:65" s="1" customFormat="1" ht="16.5" customHeight="1">
      <c r="B1112" s="31"/>
      <c r="C1112" s="132" t="s">
        <v>517</v>
      </c>
      <c r="D1112" s="132" t="s">
        <v>143</v>
      </c>
      <c r="E1112" s="133" t="s">
        <v>880</v>
      </c>
      <c r="F1112" s="134" t="s">
        <v>881</v>
      </c>
      <c r="G1112" s="135" t="s">
        <v>178</v>
      </c>
      <c r="H1112" s="136">
        <v>1</v>
      </c>
      <c r="I1112" s="137"/>
      <c r="J1112" s="138">
        <f>ROUND(I1112*H1112,2)</f>
        <v>0</v>
      </c>
      <c r="K1112" s="139"/>
      <c r="L1112" s="31"/>
      <c r="M1112" s="140" t="s">
        <v>1</v>
      </c>
      <c r="N1112" s="141" t="s">
        <v>38</v>
      </c>
      <c r="P1112" s="142">
        <f>O1112*H1112</f>
        <v>0</v>
      </c>
      <c r="Q1112" s="142">
        <v>0</v>
      </c>
      <c r="R1112" s="142">
        <f>Q1112*H1112</f>
        <v>0</v>
      </c>
      <c r="S1112" s="142">
        <v>0</v>
      </c>
      <c r="T1112" s="143">
        <f>S1112*H1112</f>
        <v>0</v>
      </c>
      <c r="AR1112" s="144" t="s">
        <v>147</v>
      </c>
      <c r="AT1112" s="144" t="s">
        <v>143</v>
      </c>
      <c r="AU1112" s="144" t="s">
        <v>82</v>
      </c>
      <c r="AY1112" s="16" t="s">
        <v>140</v>
      </c>
      <c r="BE1112" s="145">
        <f>IF(N1112="základní",J1112,0)</f>
        <v>0</v>
      </c>
      <c r="BF1112" s="145">
        <f>IF(N1112="snížená",J1112,0)</f>
        <v>0</v>
      </c>
      <c r="BG1112" s="145">
        <f>IF(N1112="zákl. přenesená",J1112,0)</f>
        <v>0</v>
      </c>
      <c r="BH1112" s="145">
        <f>IF(N1112="sníž. přenesená",J1112,0)</f>
        <v>0</v>
      </c>
      <c r="BI1112" s="145">
        <f>IF(N1112="nulová",J1112,0)</f>
        <v>0</v>
      </c>
      <c r="BJ1112" s="16" t="s">
        <v>14</v>
      </c>
      <c r="BK1112" s="145">
        <f>ROUND(I1112*H1112,2)</f>
        <v>0</v>
      </c>
      <c r="BL1112" s="16" t="s">
        <v>147</v>
      </c>
      <c r="BM1112" s="144" t="s">
        <v>882</v>
      </c>
    </row>
    <row r="1113" spans="2:65" s="1" customFormat="1" ht="10">
      <c r="B1113" s="31"/>
      <c r="D1113" s="146" t="s">
        <v>148</v>
      </c>
      <c r="F1113" s="147" t="s">
        <v>881</v>
      </c>
      <c r="I1113" s="148"/>
      <c r="L1113" s="31"/>
      <c r="M1113" s="149"/>
      <c r="T1113" s="55"/>
      <c r="AT1113" s="16" t="s">
        <v>148</v>
      </c>
      <c r="AU1113" s="16" t="s">
        <v>82</v>
      </c>
    </row>
    <row r="1114" spans="2:65" s="1" customFormat="1" ht="16.5" customHeight="1">
      <c r="B1114" s="31"/>
      <c r="C1114" s="132" t="s">
        <v>883</v>
      </c>
      <c r="D1114" s="132" t="s">
        <v>143</v>
      </c>
      <c r="E1114" s="133" t="s">
        <v>884</v>
      </c>
      <c r="F1114" s="134" t="s">
        <v>885</v>
      </c>
      <c r="G1114" s="135" t="s">
        <v>178</v>
      </c>
      <c r="H1114" s="136">
        <v>1</v>
      </c>
      <c r="I1114" s="137"/>
      <c r="J1114" s="138">
        <f>ROUND(I1114*H1114,2)</f>
        <v>0</v>
      </c>
      <c r="K1114" s="139"/>
      <c r="L1114" s="31"/>
      <c r="M1114" s="140" t="s">
        <v>1</v>
      </c>
      <c r="N1114" s="141" t="s">
        <v>38</v>
      </c>
      <c r="P1114" s="142">
        <f>O1114*H1114</f>
        <v>0</v>
      </c>
      <c r="Q1114" s="142">
        <v>0</v>
      </c>
      <c r="R1114" s="142">
        <f>Q1114*H1114</f>
        <v>0</v>
      </c>
      <c r="S1114" s="142">
        <v>0</v>
      </c>
      <c r="T1114" s="143">
        <f>S1114*H1114</f>
        <v>0</v>
      </c>
      <c r="AR1114" s="144" t="s">
        <v>147</v>
      </c>
      <c r="AT1114" s="144" t="s">
        <v>143</v>
      </c>
      <c r="AU1114" s="144" t="s">
        <v>82</v>
      </c>
      <c r="AY1114" s="16" t="s">
        <v>140</v>
      </c>
      <c r="BE1114" s="145">
        <f>IF(N1114="základní",J1114,0)</f>
        <v>0</v>
      </c>
      <c r="BF1114" s="145">
        <f>IF(N1114="snížená",J1114,0)</f>
        <v>0</v>
      </c>
      <c r="BG1114" s="145">
        <f>IF(N1114="zákl. přenesená",J1114,0)</f>
        <v>0</v>
      </c>
      <c r="BH1114" s="145">
        <f>IF(N1114="sníž. přenesená",J1114,0)</f>
        <v>0</v>
      </c>
      <c r="BI1114" s="145">
        <f>IF(N1114="nulová",J1114,0)</f>
        <v>0</v>
      </c>
      <c r="BJ1114" s="16" t="s">
        <v>14</v>
      </c>
      <c r="BK1114" s="145">
        <f>ROUND(I1114*H1114,2)</f>
        <v>0</v>
      </c>
      <c r="BL1114" s="16" t="s">
        <v>147</v>
      </c>
      <c r="BM1114" s="144" t="s">
        <v>886</v>
      </c>
    </row>
    <row r="1115" spans="2:65" s="1" customFormat="1" ht="10">
      <c r="B1115" s="31"/>
      <c r="D1115" s="146" t="s">
        <v>148</v>
      </c>
      <c r="F1115" s="147" t="s">
        <v>885</v>
      </c>
      <c r="I1115" s="148"/>
      <c r="L1115" s="31"/>
      <c r="M1115" s="149"/>
      <c r="T1115" s="55"/>
      <c r="AT1115" s="16" t="s">
        <v>148</v>
      </c>
      <c r="AU1115" s="16" t="s">
        <v>82</v>
      </c>
    </row>
    <row r="1116" spans="2:65" s="1" customFormat="1" ht="16.5" customHeight="1">
      <c r="B1116" s="31"/>
      <c r="C1116" s="132" t="s">
        <v>518</v>
      </c>
      <c r="D1116" s="132" t="s">
        <v>143</v>
      </c>
      <c r="E1116" s="133" t="s">
        <v>887</v>
      </c>
      <c r="F1116" s="134" t="s">
        <v>888</v>
      </c>
      <c r="G1116" s="135" t="s">
        <v>178</v>
      </c>
      <c r="H1116" s="136">
        <v>1</v>
      </c>
      <c r="I1116" s="137"/>
      <c r="J1116" s="138">
        <f>ROUND(I1116*H1116,2)</f>
        <v>0</v>
      </c>
      <c r="K1116" s="139"/>
      <c r="L1116" s="31"/>
      <c r="M1116" s="140" t="s">
        <v>1</v>
      </c>
      <c r="N1116" s="141" t="s">
        <v>38</v>
      </c>
      <c r="P1116" s="142">
        <f>O1116*H1116</f>
        <v>0</v>
      </c>
      <c r="Q1116" s="142">
        <v>0</v>
      </c>
      <c r="R1116" s="142">
        <f>Q1116*H1116</f>
        <v>0</v>
      </c>
      <c r="S1116" s="142">
        <v>0</v>
      </c>
      <c r="T1116" s="143">
        <f>S1116*H1116</f>
        <v>0</v>
      </c>
      <c r="AR1116" s="144" t="s">
        <v>147</v>
      </c>
      <c r="AT1116" s="144" t="s">
        <v>143</v>
      </c>
      <c r="AU1116" s="144" t="s">
        <v>82</v>
      </c>
      <c r="AY1116" s="16" t="s">
        <v>140</v>
      </c>
      <c r="BE1116" s="145">
        <f>IF(N1116="základní",J1116,0)</f>
        <v>0</v>
      </c>
      <c r="BF1116" s="145">
        <f>IF(N1116="snížená",J1116,0)</f>
        <v>0</v>
      </c>
      <c r="BG1116" s="145">
        <f>IF(N1116="zákl. přenesená",J1116,0)</f>
        <v>0</v>
      </c>
      <c r="BH1116" s="145">
        <f>IF(N1116="sníž. přenesená",J1116,0)</f>
        <v>0</v>
      </c>
      <c r="BI1116" s="145">
        <f>IF(N1116="nulová",J1116,0)</f>
        <v>0</v>
      </c>
      <c r="BJ1116" s="16" t="s">
        <v>14</v>
      </c>
      <c r="BK1116" s="145">
        <f>ROUND(I1116*H1116,2)</f>
        <v>0</v>
      </c>
      <c r="BL1116" s="16" t="s">
        <v>147</v>
      </c>
      <c r="BM1116" s="144" t="s">
        <v>889</v>
      </c>
    </row>
    <row r="1117" spans="2:65" s="1" customFormat="1" ht="10">
      <c r="B1117" s="31"/>
      <c r="D1117" s="146" t="s">
        <v>148</v>
      </c>
      <c r="F1117" s="147" t="s">
        <v>888</v>
      </c>
      <c r="I1117" s="148"/>
      <c r="L1117" s="31"/>
      <c r="M1117" s="149"/>
      <c r="T1117" s="55"/>
      <c r="AT1117" s="16" t="s">
        <v>148</v>
      </c>
      <c r="AU1117" s="16" t="s">
        <v>82</v>
      </c>
    </row>
    <row r="1118" spans="2:65" s="1" customFormat="1" ht="24.15" customHeight="1">
      <c r="B1118" s="31"/>
      <c r="C1118" s="132" t="s">
        <v>890</v>
      </c>
      <c r="D1118" s="132" t="s">
        <v>143</v>
      </c>
      <c r="E1118" s="133" t="s">
        <v>654</v>
      </c>
      <c r="F1118" s="134" t="s">
        <v>655</v>
      </c>
      <c r="G1118" s="135" t="s">
        <v>184</v>
      </c>
      <c r="H1118" s="136">
        <v>1.1000000000000001</v>
      </c>
      <c r="I1118" s="137"/>
      <c r="J1118" s="138">
        <f>ROUND(I1118*H1118,2)</f>
        <v>0</v>
      </c>
      <c r="K1118" s="139"/>
      <c r="L1118" s="31"/>
      <c r="M1118" s="140" t="s">
        <v>1</v>
      </c>
      <c r="N1118" s="141" t="s">
        <v>38</v>
      </c>
      <c r="P1118" s="142">
        <f>O1118*H1118</f>
        <v>0</v>
      </c>
      <c r="Q1118" s="142">
        <v>0</v>
      </c>
      <c r="R1118" s="142">
        <f>Q1118*H1118</f>
        <v>0</v>
      </c>
      <c r="S1118" s="142">
        <v>0</v>
      </c>
      <c r="T1118" s="143">
        <f>S1118*H1118</f>
        <v>0</v>
      </c>
      <c r="AR1118" s="144" t="s">
        <v>147</v>
      </c>
      <c r="AT1118" s="144" t="s">
        <v>143</v>
      </c>
      <c r="AU1118" s="144" t="s">
        <v>82</v>
      </c>
      <c r="AY1118" s="16" t="s">
        <v>140</v>
      </c>
      <c r="BE1118" s="145">
        <f>IF(N1118="základní",J1118,0)</f>
        <v>0</v>
      </c>
      <c r="BF1118" s="145">
        <f>IF(N1118="snížená",J1118,0)</f>
        <v>0</v>
      </c>
      <c r="BG1118" s="145">
        <f>IF(N1118="zákl. přenesená",J1118,0)</f>
        <v>0</v>
      </c>
      <c r="BH1118" s="145">
        <f>IF(N1118="sníž. přenesená",J1118,0)</f>
        <v>0</v>
      </c>
      <c r="BI1118" s="145">
        <f>IF(N1118="nulová",J1118,0)</f>
        <v>0</v>
      </c>
      <c r="BJ1118" s="16" t="s">
        <v>14</v>
      </c>
      <c r="BK1118" s="145">
        <f>ROUND(I1118*H1118,2)</f>
        <v>0</v>
      </c>
      <c r="BL1118" s="16" t="s">
        <v>147</v>
      </c>
      <c r="BM1118" s="144" t="s">
        <v>891</v>
      </c>
    </row>
    <row r="1119" spans="2:65" s="1" customFormat="1" ht="27">
      <c r="B1119" s="31"/>
      <c r="D1119" s="146" t="s">
        <v>148</v>
      </c>
      <c r="F1119" s="147" t="s">
        <v>657</v>
      </c>
      <c r="I1119" s="148"/>
      <c r="L1119" s="31"/>
      <c r="M1119" s="149"/>
      <c r="T1119" s="55"/>
      <c r="AT1119" s="16" t="s">
        <v>148</v>
      </c>
      <c r="AU1119" s="16" t="s">
        <v>82</v>
      </c>
    </row>
    <row r="1120" spans="2:65" s="11" customFormat="1" ht="22.75" customHeight="1">
      <c r="B1120" s="120"/>
      <c r="D1120" s="121" t="s">
        <v>72</v>
      </c>
      <c r="E1120" s="130" t="s">
        <v>658</v>
      </c>
      <c r="F1120" s="130" t="s">
        <v>659</v>
      </c>
      <c r="I1120" s="123"/>
      <c r="J1120" s="131">
        <f>BK1120</f>
        <v>0</v>
      </c>
      <c r="L1120" s="120"/>
      <c r="M1120" s="125"/>
      <c r="P1120" s="126">
        <f>SUM(P1121:P1163)</f>
        <v>0</v>
      </c>
      <c r="R1120" s="126">
        <f>SUM(R1121:R1163)</f>
        <v>0</v>
      </c>
      <c r="T1120" s="127">
        <f>SUM(T1121:T1163)</f>
        <v>0</v>
      </c>
      <c r="AR1120" s="121" t="s">
        <v>14</v>
      </c>
      <c r="AT1120" s="128" t="s">
        <v>72</v>
      </c>
      <c r="AU1120" s="128" t="s">
        <v>14</v>
      </c>
      <c r="AY1120" s="121" t="s">
        <v>140</v>
      </c>
      <c r="BK1120" s="129">
        <f>SUM(BK1121:BK1163)</f>
        <v>0</v>
      </c>
    </row>
    <row r="1121" spans="2:65" s="1" customFormat="1" ht="16.5" customHeight="1">
      <c r="B1121" s="31"/>
      <c r="C1121" s="132" t="s">
        <v>520</v>
      </c>
      <c r="D1121" s="132" t="s">
        <v>143</v>
      </c>
      <c r="E1121" s="133" t="s">
        <v>660</v>
      </c>
      <c r="F1121" s="134" t="s">
        <v>661</v>
      </c>
      <c r="G1121" s="135" t="s">
        <v>146</v>
      </c>
      <c r="H1121" s="136">
        <v>18.687999999999999</v>
      </c>
      <c r="I1121" s="137"/>
      <c r="J1121" s="138">
        <f>ROUND(I1121*H1121,2)</f>
        <v>0</v>
      </c>
      <c r="K1121" s="139"/>
      <c r="L1121" s="31"/>
      <c r="M1121" s="140" t="s">
        <v>1</v>
      </c>
      <c r="N1121" s="141" t="s">
        <v>38</v>
      </c>
      <c r="P1121" s="142">
        <f>O1121*H1121</f>
        <v>0</v>
      </c>
      <c r="Q1121" s="142">
        <v>0</v>
      </c>
      <c r="R1121" s="142">
        <f>Q1121*H1121</f>
        <v>0</v>
      </c>
      <c r="S1121" s="142">
        <v>0</v>
      </c>
      <c r="T1121" s="143">
        <f>S1121*H1121</f>
        <v>0</v>
      </c>
      <c r="AR1121" s="144" t="s">
        <v>147</v>
      </c>
      <c r="AT1121" s="144" t="s">
        <v>143</v>
      </c>
      <c r="AU1121" s="144" t="s">
        <v>82</v>
      </c>
      <c r="AY1121" s="16" t="s">
        <v>140</v>
      </c>
      <c r="BE1121" s="145">
        <f>IF(N1121="základní",J1121,0)</f>
        <v>0</v>
      </c>
      <c r="BF1121" s="145">
        <f>IF(N1121="snížená",J1121,0)</f>
        <v>0</v>
      </c>
      <c r="BG1121" s="145">
        <f>IF(N1121="zákl. přenesená",J1121,0)</f>
        <v>0</v>
      </c>
      <c r="BH1121" s="145">
        <f>IF(N1121="sníž. přenesená",J1121,0)</f>
        <v>0</v>
      </c>
      <c r="BI1121" s="145">
        <f>IF(N1121="nulová",J1121,0)</f>
        <v>0</v>
      </c>
      <c r="BJ1121" s="16" t="s">
        <v>14</v>
      </c>
      <c r="BK1121" s="145">
        <f>ROUND(I1121*H1121,2)</f>
        <v>0</v>
      </c>
      <c r="BL1121" s="16" t="s">
        <v>147</v>
      </c>
      <c r="BM1121" s="144" t="s">
        <v>892</v>
      </c>
    </row>
    <row r="1122" spans="2:65" s="1" customFormat="1" ht="10">
      <c r="B1122" s="31"/>
      <c r="D1122" s="146" t="s">
        <v>148</v>
      </c>
      <c r="F1122" s="147" t="s">
        <v>663</v>
      </c>
      <c r="I1122" s="148"/>
      <c r="L1122" s="31"/>
      <c r="M1122" s="149"/>
      <c r="T1122" s="55"/>
      <c r="AT1122" s="16" t="s">
        <v>148</v>
      </c>
      <c r="AU1122" s="16" t="s">
        <v>82</v>
      </c>
    </row>
    <row r="1123" spans="2:65" s="12" customFormat="1" ht="10">
      <c r="B1123" s="150"/>
      <c r="D1123" s="146" t="s">
        <v>150</v>
      </c>
      <c r="E1123" s="151" t="s">
        <v>1</v>
      </c>
      <c r="F1123" s="152" t="s">
        <v>542</v>
      </c>
      <c r="H1123" s="151" t="s">
        <v>1</v>
      </c>
      <c r="I1123" s="153"/>
      <c r="L1123" s="150"/>
      <c r="M1123" s="154"/>
      <c r="T1123" s="155"/>
      <c r="AT1123" s="151" t="s">
        <v>150</v>
      </c>
      <c r="AU1123" s="151" t="s">
        <v>82</v>
      </c>
      <c r="AV1123" s="12" t="s">
        <v>14</v>
      </c>
      <c r="AW1123" s="12" t="s">
        <v>30</v>
      </c>
      <c r="AX1123" s="12" t="s">
        <v>73</v>
      </c>
      <c r="AY1123" s="151" t="s">
        <v>140</v>
      </c>
    </row>
    <row r="1124" spans="2:65" s="13" customFormat="1" ht="10">
      <c r="B1124" s="156"/>
      <c r="D1124" s="146" t="s">
        <v>150</v>
      </c>
      <c r="E1124" s="157" t="s">
        <v>1</v>
      </c>
      <c r="F1124" s="158" t="s">
        <v>807</v>
      </c>
      <c r="H1124" s="159">
        <v>5.8250000000000002</v>
      </c>
      <c r="I1124" s="160"/>
      <c r="L1124" s="156"/>
      <c r="M1124" s="161"/>
      <c r="T1124" s="162"/>
      <c r="AT1124" s="157" t="s">
        <v>150</v>
      </c>
      <c r="AU1124" s="157" t="s">
        <v>82</v>
      </c>
      <c r="AV1124" s="13" t="s">
        <v>82</v>
      </c>
      <c r="AW1124" s="13" t="s">
        <v>30</v>
      </c>
      <c r="AX1124" s="13" t="s">
        <v>73</v>
      </c>
      <c r="AY1124" s="157" t="s">
        <v>140</v>
      </c>
    </row>
    <row r="1125" spans="2:65" s="12" customFormat="1" ht="10">
      <c r="B1125" s="150"/>
      <c r="D1125" s="146" t="s">
        <v>150</v>
      </c>
      <c r="E1125" s="151" t="s">
        <v>1</v>
      </c>
      <c r="F1125" s="152" t="s">
        <v>780</v>
      </c>
      <c r="H1125" s="151" t="s">
        <v>1</v>
      </c>
      <c r="I1125" s="153"/>
      <c r="L1125" s="150"/>
      <c r="M1125" s="154"/>
      <c r="T1125" s="155"/>
      <c r="AT1125" s="151" t="s">
        <v>150</v>
      </c>
      <c r="AU1125" s="151" t="s">
        <v>82</v>
      </c>
      <c r="AV1125" s="12" t="s">
        <v>14</v>
      </c>
      <c r="AW1125" s="12" t="s">
        <v>30</v>
      </c>
      <c r="AX1125" s="12" t="s">
        <v>73</v>
      </c>
      <c r="AY1125" s="151" t="s">
        <v>140</v>
      </c>
    </row>
    <row r="1126" spans="2:65" s="13" customFormat="1" ht="10">
      <c r="B1126" s="156"/>
      <c r="D1126" s="146" t="s">
        <v>150</v>
      </c>
      <c r="E1126" s="157" t="s">
        <v>1</v>
      </c>
      <c r="F1126" s="158" t="s">
        <v>813</v>
      </c>
      <c r="H1126" s="159">
        <v>5.4960000000000004</v>
      </c>
      <c r="I1126" s="160"/>
      <c r="L1126" s="156"/>
      <c r="M1126" s="161"/>
      <c r="T1126" s="162"/>
      <c r="AT1126" s="157" t="s">
        <v>150</v>
      </c>
      <c r="AU1126" s="157" t="s">
        <v>82</v>
      </c>
      <c r="AV1126" s="13" t="s">
        <v>82</v>
      </c>
      <c r="AW1126" s="13" t="s">
        <v>30</v>
      </c>
      <c r="AX1126" s="13" t="s">
        <v>73</v>
      </c>
      <c r="AY1126" s="157" t="s">
        <v>140</v>
      </c>
    </row>
    <row r="1127" spans="2:65" s="13" customFormat="1" ht="10">
      <c r="B1127" s="156"/>
      <c r="D1127" s="146" t="s">
        <v>150</v>
      </c>
      <c r="E1127" s="157" t="s">
        <v>1</v>
      </c>
      <c r="F1127" s="158" t="s">
        <v>814</v>
      </c>
      <c r="H1127" s="159">
        <v>7.367</v>
      </c>
      <c r="I1127" s="160"/>
      <c r="L1127" s="156"/>
      <c r="M1127" s="161"/>
      <c r="T1127" s="162"/>
      <c r="AT1127" s="157" t="s">
        <v>150</v>
      </c>
      <c r="AU1127" s="157" t="s">
        <v>82</v>
      </c>
      <c r="AV1127" s="13" t="s">
        <v>82</v>
      </c>
      <c r="AW1127" s="13" t="s">
        <v>30</v>
      </c>
      <c r="AX1127" s="13" t="s">
        <v>73</v>
      </c>
      <c r="AY1127" s="157" t="s">
        <v>140</v>
      </c>
    </row>
    <row r="1128" spans="2:65" s="14" customFormat="1" ht="10">
      <c r="B1128" s="163"/>
      <c r="D1128" s="146" t="s">
        <v>150</v>
      </c>
      <c r="E1128" s="164" t="s">
        <v>1</v>
      </c>
      <c r="F1128" s="165" t="s">
        <v>154</v>
      </c>
      <c r="H1128" s="166">
        <v>18.687999999999999</v>
      </c>
      <c r="I1128" s="167"/>
      <c r="L1128" s="163"/>
      <c r="M1128" s="168"/>
      <c r="T1128" s="169"/>
      <c r="AT1128" s="164" t="s">
        <v>150</v>
      </c>
      <c r="AU1128" s="164" t="s">
        <v>82</v>
      </c>
      <c r="AV1128" s="14" t="s">
        <v>147</v>
      </c>
      <c r="AW1128" s="14" t="s">
        <v>30</v>
      </c>
      <c r="AX1128" s="14" t="s">
        <v>14</v>
      </c>
      <c r="AY1128" s="164" t="s">
        <v>140</v>
      </c>
    </row>
    <row r="1129" spans="2:65" s="1" customFormat="1" ht="21.75" customHeight="1">
      <c r="B1129" s="31"/>
      <c r="C1129" s="132" t="s">
        <v>893</v>
      </c>
      <c r="D1129" s="132" t="s">
        <v>143</v>
      </c>
      <c r="E1129" s="133" t="s">
        <v>665</v>
      </c>
      <c r="F1129" s="134" t="s">
        <v>666</v>
      </c>
      <c r="G1129" s="135" t="s">
        <v>146</v>
      </c>
      <c r="H1129" s="136">
        <v>18.687999999999999</v>
      </c>
      <c r="I1129" s="137"/>
      <c r="J1129" s="138">
        <f>ROUND(I1129*H1129,2)</f>
        <v>0</v>
      </c>
      <c r="K1129" s="139"/>
      <c r="L1129" s="31"/>
      <c r="M1129" s="140" t="s">
        <v>1</v>
      </c>
      <c r="N1129" s="141" t="s">
        <v>38</v>
      </c>
      <c r="P1129" s="142">
        <f>O1129*H1129</f>
        <v>0</v>
      </c>
      <c r="Q1129" s="142">
        <v>0</v>
      </c>
      <c r="R1129" s="142">
        <f>Q1129*H1129</f>
        <v>0</v>
      </c>
      <c r="S1129" s="142">
        <v>0</v>
      </c>
      <c r="T1129" s="143">
        <f>S1129*H1129</f>
        <v>0</v>
      </c>
      <c r="AR1129" s="144" t="s">
        <v>147</v>
      </c>
      <c r="AT1129" s="144" t="s">
        <v>143</v>
      </c>
      <c r="AU1129" s="144" t="s">
        <v>82</v>
      </c>
      <c r="AY1129" s="16" t="s">
        <v>140</v>
      </c>
      <c r="BE1129" s="145">
        <f>IF(N1129="základní",J1129,0)</f>
        <v>0</v>
      </c>
      <c r="BF1129" s="145">
        <f>IF(N1129="snížená",J1129,0)</f>
        <v>0</v>
      </c>
      <c r="BG1129" s="145">
        <f>IF(N1129="zákl. přenesená",J1129,0)</f>
        <v>0</v>
      </c>
      <c r="BH1129" s="145">
        <f>IF(N1129="sníž. přenesená",J1129,0)</f>
        <v>0</v>
      </c>
      <c r="BI1129" s="145">
        <f>IF(N1129="nulová",J1129,0)</f>
        <v>0</v>
      </c>
      <c r="BJ1129" s="16" t="s">
        <v>14</v>
      </c>
      <c r="BK1129" s="145">
        <f>ROUND(I1129*H1129,2)</f>
        <v>0</v>
      </c>
      <c r="BL1129" s="16" t="s">
        <v>147</v>
      </c>
      <c r="BM1129" s="144" t="s">
        <v>894</v>
      </c>
    </row>
    <row r="1130" spans="2:65" s="1" customFormat="1" ht="18">
      <c r="B1130" s="31"/>
      <c r="D1130" s="146" t="s">
        <v>148</v>
      </c>
      <c r="F1130" s="147" t="s">
        <v>668</v>
      </c>
      <c r="I1130" s="148"/>
      <c r="L1130" s="31"/>
      <c r="M1130" s="149"/>
      <c r="T1130" s="55"/>
      <c r="AT1130" s="16" t="s">
        <v>148</v>
      </c>
      <c r="AU1130" s="16" t="s">
        <v>82</v>
      </c>
    </row>
    <row r="1131" spans="2:65" s="12" customFormat="1" ht="10">
      <c r="B1131" s="150"/>
      <c r="D1131" s="146" t="s">
        <v>150</v>
      </c>
      <c r="E1131" s="151" t="s">
        <v>1</v>
      </c>
      <c r="F1131" s="152" t="s">
        <v>542</v>
      </c>
      <c r="H1131" s="151" t="s">
        <v>1</v>
      </c>
      <c r="I1131" s="153"/>
      <c r="L1131" s="150"/>
      <c r="M1131" s="154"/>
      <c r="T1131" s="155"/>
      <c r="AT1131" s="151" t="s">
        <v>150</v>
      </c>
      <c r="AU1131" s="151" t="s">
        <v>82</v>
      </c>
      <c r="AV1131" s="12" t="s">
        <v>14</v>
      </c>
      <c r="AW1131" s="12" t="s">
        <v>30</v>
      </c>
      <c r="AX1131" s="12" t="s">
        <v>73</v>
      </c>
      <c r="AY1131" s="151" t="s">
        <v>140</v>
      </c>
    </row>
    <row r="1132" spans="2:65" s="13" customFormat="1" ht="10">
      <c r="B1132" s="156"/>
      <c r="D1132" s="146" t="s">
        <v>150</v>
      </c>
      <c r="E1132" s="157" t="s">
        <v>1</v>
      </c>
      <c r="F1132" s="158" t="s">
        <v>807</v>
      </c>
      <c r="H1132" s="159">
        <v>5.8250000000000002</v>
      </c>
      <c r="I1132" s="160"/>
      <c r="L1132" s="156"/>
      <c r="M1132" s="161"/>
      <c r="T1132" s="162"/>
      <c r="AT1132" s="157" t="s">
        <v>150</v>
      </c>
      <c r="AU1132" s="157" t="s">
        <v>82</v>
      </c>
      <c r="AV1132" s="13" t="s">
        <v>82</v>
      </c>
      <c r="AW1132" s="13" t="s">
        <v>30</v>
      </c>
      <c r="AX1132" s="13" t="s">
        <v>73</v>
      </c>
      <c r="AY1132" s="157" t="s">
        <v>140</v>
      </c>
    </row>
    <row r="1133" spans="2:65" s="12" customFormat="1" ht="10">
      <c r="B1133" s="150"/>
      <c r="D1133" s="146" t="s">
        <v>150</v>
      </c>
      <c r="E1133" s="151" t="s">
        <v>1</v>
      </c>
      <c r="F1133" s="152" t="s">
        <v>780</v>
      </c>
      <c r="H1133" s="151" t="s">
        <v>1</v>
      </c>
      <c r="I1133" s="153"/>
      <c r="L1133" s="150"/>
      <c r="M1133" s="154"/>
      <c r="T1133" s="155"/>
      <c r="AT1133" s="151" t="s">
        <v>150</v>
      </c>
      <c r="AU1133" s="151" t="s">
        <v>82</v>
      </c>
      <c r="AV1133" s="12" t="s">
        <v>14</v>
      </c>
      <c r="AW1133" s="12" t="s">
        <v>30</v>
      </c>
      <c r="AX1133" s="12" t="s">
        <v>73</v>
      </c>
      <c r="AY1133" s="151" t="s">
        <v>140</v>
      </c>
    </row>
    <row r="1134" spans="2:65" s="13" customFormat="1" ht="10">
      <c r="B1134" s="156"/>
      <c r="D1134" s="146" t="s">
        <v>150</v>
      </c>
      <c r="E1134" s="157" t="s">
        <v>1</v>
      </c>
      <c r="F1134" s="158" t="s">
        <v>813</v>
      </c>
      <c r="H1134" s="159">
        <v>5.4960000000000004</v>
      </c>
      <c r="I1134" s="160"/>
      <c r="L1134" s="156"/>
      <c r="M1134" s="161"/>
      <c r="T1134" s="162"/>
      <c r="AT1134" s="157" t="s">
        <v>150</v>
      </c>
      <c r="AU1134" s="157" t="s">
        <v>82</v>
      </c>
      <c r="AV1134" s="13" t="s">
        <v>82</v>
      </c>
      <c r="AW1134" s="13" t="s">
        <v>30</v>
      </c>
      <c r="AX1134" s="13" t="s">
        <v>73</v>
      </c>
      <c r="AY1134" s="157" t="s">
        <v>140</v>
      </c>
    </row>
    <row r="1135" spans="2:65" s="13" customFormat="1" ht="10">
      <c r="B1135" s="156"/>
      <c r="D1135" s="146" t="s">
        <v>150</v>
      </c>
      <c r="E1135" s="157" t="s">
        <v>1</v>
      </c>
      <c r="F1135" s="158" t="s">
        <v>814</v>
      </c>
      <c r="H1135" s="159">
        <v>7.367</v>
      </c>
      <c r="I1135" s="160"/>
      <c r="L1135" s="156"/>
      <c r="M1135" s="161"/>
      <c r="T1135" s="162"/>
      <c r="AT1135" s="157" t="s">
        <v>150</v>
      </c>
      <c r="AU1135" s="157" t="s">
        <v>82</v>
      </c>
      <c r="AV1135" s="13" t="s">
        <v>82</v>
      </c>
      <c r="AW1135" s="13" t="s">
        <v>30</v>
      </c>
      <c r="AX1135" s="13" t="s">
        <v>73</v>
      </c>
      <c r="AY1135" s="157" t="s">
        <v>140</v>
      </c>
    </row>
    <row r="1136" spans="2:65" s="14" customFormat="1" ht="10">
      <c r="B1136" s="163"/>
      <c r="D1136" s="146" t="s">
        <v>150</v>
      </c>
      <c r="E1136" s="164" t="s">
        <v>1</v>
      </c>
      <c r="F1136" s="165" t="s">
        <v>154</v>
      </c>
      <c r="H1136" s="166">
        <v>18.687999999999999</v>
      </c>
      <c r="I1136" s="167"/>
      <c r="L1136" s="163"/>
      <c r="M1136" s="168"/>
      <c r="T1136" s="169"/>
      <c r="AT1136" s="164" t="s">
        <v>150</v>
      </c>
      <c r="AU1136" s="164" t="s">
        <v>82</v>
      </c>
      <c r="AV1136" s="14" t="s">
        <v>147</v>
      </c>
      <c r="AW1136" s="14" t="s">
        <v>30</v>
      </c>
      <c r="AX1136" s="14" t="s">
        <v>14</v>
      </c>
      <c r="AY1136" s="164" t="s">
        <v>140</v>
      </c>
    </row>
    <row r="1137" spans="2:65" s="1" customFormat="1" ht="37.75" customHeight="1">
      <c r="B1137" s="31"/>
      <c r="C1137" s="132" t="s">
        <v>522</v>
      </c>
      <c r="D1137" s="132" t="s">
        <v>143</v>
      </c>
      <c r="E1137" s="133" t="s">
        <v>669</v>
      </c>
      <c r="F1137" s="134" t="s">
        <v>670</v>
      </c>
      <c r="G1137" s="135" t="s">
        <v>146</v>
      </c>
      <c r="H1137" s="136">
        <v>18.687999999999999</v>
      </c>
      <c r="I1137" s="137"/>
      <c r="J1137" s="138">
        <f>ROUND(I1137*H1137,2)</f>
        <v>0</v>
      </c>
      <c r="K1137" s="139"/>
      <c r="L1137" s="31"/>
      <c r="M1137" s="140" t="s">
        <v>1</v>
      </c>
      <c r="N1137" s="141" t="s">
        <v>38</v>
      </c>
      <c r="P1137" s="142">
        <f>O1137*H1137</f>
        <v>0</v>
      </c>
      <c r="Q1137" s="142">
        <v>0</v>
      </c>
      <c r="R1137" s="142">
        <f>Q1137*H1137</f>
        <v>0</v>
      </c>
      <c r="S1137" s="142">
        <v>0</v>
      </c>
      <c r="T1137" s="143">
        <f>S1137*H1137</f>
        <v>0</v>
      </c>
      <c r="AR1137" s="144" t="s">
        <v>147</v>
      </c>
      <c r="AT1137" s="144" t="s">
        <v>143</v>
      </c>
      <c r="AU1137" s="144" t="s">
        <v>82</v>
      </c>
      <c r="AY1137" s="16" t="s">
        <v>140</v>
      </c>
      <c r="BE1137" s="145">
        <f>IF(N1137="základní",J1137,0)</f>
        <v>0</v>
      </c>
      <c r="BF1137" s="145">
        <f>IF(N1137="snížená",J1137,0)</f>
        <v>0</v>
      </c>
      <c r="BG1137" s="145">
        <f>IF(N1137="zákl. přenesená",J1137,0)</f>
        <v>0</v>
      </c>
      <c r="BH1137" s="145">
        <f>IF(N1137="sníž. přenesená",J1137,0)</f>
        <v>0</v>
      </c>
      <c r="BI1137" s="145">
        <f>IF(N1137="nulová",J1137,0)</f>
        <v>0</v>
      </c>
      <c r="BJ1137" s="16" t="s">
        <v>14</v>
      </c>
      <c r="BK1137" s="145">
        <f>ROUND(I1137*H1137,2)</f>
        <v>0</v>
      </c>
      <c r="BL1137" s="16" t="s">
        <v>147</v>
      </c>
      <c r="BM1137" s="144" t="s">
        <v>895</v>
      </c>
    </row>
    <row r="1138" spans="2:65" s="1" customFormat="1" ht="27">
      <c r="B1138" s="31"/>
      <c r="D1138" s="146" t="s">
        <v>148</v>
      </c>
      <c r="F1138" s="147" t="s">
        <v>672</v>
      </c>
      <c r="I1138" s="148"/>
      <c r="L1138" s="31"/>
      <c r="M1138" s="149"/>
      <c r="T1138" s="55"/>
      <c r="AT1138" s="16" t="s">
        <v>148</v>
      </c>
      <c r="AU1138" s="16" t="s">
        <v>82</v>
      </c>
    </row>
    <row r="1139" spans="2:65" s="12" customFormat="1" ht="10">
      <c r="B1139" s="150"/>
      <c r="D1139" s="146" t="s">
        <v>150</v>
      </c>
      <c r="E1139" s="151" t="s">
        <v>1</v>
      </c>
      <c r="F1139" s="152" t="s">
        <v>542</v>
      </c>
      <c r="H1139" s="151" t="s">
        <v>1</v>
      </c>
      <c r="I1139" s="153"/>
      <c r="L1139" s="150"/>
      <c r="M1139" s="154"/>
      <c r="T1139" s="155"/>
      <c r="AT1139" s="151" t="s">
        <v>150</v>
      </c>
      <c r="AU1139" s="151" t="s">
        <v>82</v>
      </c>
      <c r="AV1139" s="12" t="s">
        <v>14</v>
      </c>
      <c r="AW1139" s="12" t="s">
        <v>30</v>
      </c>
      <c r="AX1139" s="12" t="s">
        <v>73</v>
      </c>
      <c r="AY1139" s="151" t="s">
        <v>140</v>
      </c>
    </row>
    <row r="1140" spans="2:65" s="13" customFormat="1" ht="10">
      <c r="B1140" s="156"/>
      <c r="D1140" s="146" t="s">
        <v>150</v>
      </c>
      <c r="E1140" s="157" t="s">
        <v>1</v>
      </c>
      <c r="F1140" s="158" t="s">
        <v>807</v>
      </c>
      <c r="H1140" s="159">
        <v>5.8250000000000002</v>
      </c>
      <c r="I1140" s="160"/>
      <c r="L1140" s="156"/>
      <c r="M1140" s="161"/>
      <c r="T1140" s="162"/>
      <c r="AT1140" s="157" t="s">
        <v>150</v>
      </c>
      <c r="AU1140" s="157" t="s">
        <v>82</v>
      </c>
      <c r="AV1140" s="13" t="s">
        <v>82</v>
      </c>
      <c r="AW1140" s="13" t="s">
        <v>30</v>
      </c>
      <c r="AX1140" s="13" t="s">
        <v>73</v>
      </c>
      <c r="AY1140" s="157" t="s">
        <v>140</v>
      </c>
    </row>
    <row r="1141" spans="2:65" s="12" customFormat="1" ht="10">
      <c r="B1141" s="150"/>
      <c r="D1141" s="146" t="s">
        <v>150</v>
      </c>
      <c r="E1141" s="151" t="s">
        <v>1</v>
      </c>
      <c r="F1141" s="152" t="s">
        <v>780</v>
      </c>
      <c r="H1141" s="151" t="s">
        <v>1</v>
      </c>
      <c r="I1141" s="153"/>
      <c r="L1141" s="150"/>
      <c r="M1141" s="154"/>
      <c r="T1141" s="155"/>
      <c r="AT1141" s="151" t="s">
        <v>150</v>
      </c>
      <c r="AU1141" s="151" t="s">
        <v>82</v>
      </c>
      <c r="AV1141" s="12" t="s">
        <v>14</v>
      </c>
      <c r="AW1141" s="12" t="s">
        <v>30</v>
      </c>
      <c r="AX1141" s="12" t="s">
        <v>73</v>
      </c>
      <c r="AY1141" s="151" t="s">
        <v>140</v>
      </c>
    </row>
    <row r="1142" spans="2:65" s="13" customFormat="1" ht="10">
      <c r="B1142" s="156"/>
      <c r="D1142" s="146" t="s">
        <v>150</v>
      </c>
      <c r="E1142" s="157" t="s">
        <v>1</v>
      </c>
      <c r="F1142" s="158" t="s">
        <v>813</v>
      </c>
      <c r="H1142" s="159">
        <v>5.4960000000000004</v>
      </c>
      <c r="I1142" s="160"/>
      <c r="L1142" s="156"/>
      <c r="M1142" s="161"/>
      <c r="T1142" s="162"/>
      <c r="AT1142" s="157" t="s">
        <v>150</v>
      </c>
      <c r="AU1142" s="157" t="s">
        <v>82</v>
      </c>
      <c r="AV1142" s="13" t="s">
        <v>82</v>
      </c>
      <c r="AW1142" s="13" t="s">
        <v>30</v>
      </c>
      <c r="AX1142" s="13" t="s">
        <v>73</v>
      </c>
      <c r="AY1142" s="157" t="s">
        <v>140</v>
      </c>
    </row>
    <row r="1143" spans="2:65" s="13" customFormat="1" ht="10">
      <c r="B1143" s="156"/>
      <c r="D1143" s="146" t="s">
        <v>150</v>
      </c>
      <c r="E1143" s="157" t="s">
        <v>1</v>
      </c>
      <c r="F1143" s="158" t="s">
        <v>814</v>
      </c>
      <c r="H1143" s="159">
        <v>7.367</v>
      </c>
      <c r="I1143" s="160"/>
      <c r="L1143" s="156"/>
      <c r="M1143" s="161"/>
      <c r="T1143" s="162"/>
      <c r="AT1143" s="157" t="s">
        <v>150</v>
      </c>
      <c r="AU1143" s="157" t="s">
        <v>82</v>
      </c>
      <c r="AV1143" s="13" t="s">
        <v>82</v>
      </c>
      <c r="AW1143" s="13" t="s">
        <v>30</v>
      </c>
      <c r="AX1143" s="13" t="s">
        <v>73</v>
      </c>
      <c r="AY1143" s="157" t="s">
        <v>140</v>
      </c>
    </row>
    <row r="1144" spans="2:65" s="14" customFormat="1" ht="10">
      <c r="B1144" s="163"/>
      <c r="D1144" s="146" t="s">
        <v>150</v>
      </c>
      <c r="E1144" s="164" t="s">
        <v>1</v>
      </c>
      <c r="F1144" s="165" t="s">
        <v>154</v>
      </c>
      <c r="H1144" s="166">
        <v>18.687999999999999</v>
      </c>
      <c r="I1144" s="167"/>
      <c r="L1144" s="163"/>
      <c r="M1144" s="168"/>
      <c r="T1144" s="169"/>
      <c r="AT1144" s="164" t="s">
        <v>150</v>
      </c>
      <c r="AU1144" s="164" t="s">
        <v>82</v>
      </c>
      <c r="AV1144" s="14" t="s">
        <v>147</v>
      </c>
      <c r="AW1144" s="14" t="s">
        <v>30</v>
      </c>
      <c r="AX1144" s="14" t="s">
        <v>14</v>
      </c>
      <c r="AY1144" s="164" t="s">
        <v>140</v>
      </c>
    </row>
    <row r="1145" spans="2:65" s="1" customFormat="1" ht="37.75" customHeight="1">
      <c r="B1145" s="31"/>
      <c r="C1145" s="170" t="s">
        <v>896</v>
      </c>
      <c r="D1145" s="170" t="s">
        <v>258</v>
      </c>
      <c r="E1145" s="171" t="s">
        <v>674</v>
      </c>
      <c r="F1145" s="172" t="s">
        <v>675</v>
      </c>
      <c r="G1145" s="173" t="s">
        <v>146</v>
      </c>
      <c r="H1145" s="174">
        <v>20.556999999999999</v>
      </c>
      <c r="I1145" s="175"/>
      <c r="J1145" s="176">
        <f>ROUND(I1145*H1145,2)</f>
        <v>0</v>
      </c>
      <c r="K1145" s="177"/>
      <c r="L1145" s="178"/>
      <c r="M1145" s="179" t="s">
        <v>1</v>
      </c>
      <c r="N1145" s="180" t="s">
        <v>38</v>
      </c>
      <c r="P1145" s="142">
        <f>O1145*H1145</f>
        <v>0</v>
      </c>
      <c r="Q1145" s="142">
        <v>0</v>
      </c>
      <c r="R1145" s="142">
        <f>Q1145*H1145</f>
        <v>0</v>
      </c>
      <c r="S1145" s="142">
        <v>0</v>
      </c>
      <c r="T1145" s="143">
        <f>S1145*H1145</f>
        <v>0</v>
      </c>
      <c r="AR1145" s="144" t="s">
        <v>171</v>
      </c>
      <c r="AT1145" s="144" t="s">
        <v>258</v>
      </c>
      <c r="AU1145" s="144" t="s">
        <v>82</v>
      </c>
      <c r="AY1145" s="16" t="s">
        <v>140</v>
      </c>
      <c r="BE1145" s="145">
        <f>IF(N1145="základní",J1145,0)</f>
        <v>0</v>
      </c>
      <c r="BF1145" s="145">
        <f>IF(N1145="snížená",J1145,0)</f>
        <v>0</v>
      </c>
      <c r="BG1145" s="145">
        <f>IF(N1145="zákl. přenesená",J1145,0)</f>
        <v>0</v>
      </c>
      <c r="BH1145" s="145">
        <f>IF(N1145="sníž. přenesená",J1145,0)</f>
        <v>0</v>
      </c>
      <c r="BI1145" s="145">
        <f>IF(N1145="nulová",J1145,0)</f>
        <v>0</v>
      </c>
      <c r="BJ1145" s="16" t="s">
        <v>14</v>
      </c>
      <c r="BK1145" s="145">
        <f>ROUND(I1145*H1145,2)</f>
        <v>0</v>
      </c>
      <c r="BL1145" s="16" t="s">
        <v>147</v>
      </c>
      <c r="BM1145" s="144" t="s">
        <v>897</v>
      </c>
    </row>
    <row r="1146" spans="2:65" s="1" customFormat="1" ht="18">
      <c r="B1146" s="31"/>
      <c r="D1146" s="146" t="s">
        <v>148</v>
      </c>
      <c r="F1146" s="147" t="s">
        <v>677</v>
      </c>
      <c r="I1146" s="148"/>
      <c r="L1146" s="31"/>
      <c r="M1146" s="149"/>
      <c r="T1146" s="55"/>
      <c r="AT1146" s="16" t="s">
        <v>148</v>
      </c>
      <c r="AU1146" s="16" t="s">
        <v>82</v>
      </c>
    </row>
    <row r="1147" spans="2:65" s="13" customFormat="1" ht="10">
      <c r="B1147" s="156"/>
      <c r="D1147" s="146" t="s">
        <v>150</v>
      </c>
      <c r="E1147" s="157" t="s">
        <v>1</v>
      </c>
      <c r="F1147" s="158" t="s">
        <v>898</v>
      </c>
      <c r="H1147" s="159">
        <v>20.556999999999999</v>
      </c>
      <c r="I1147" s="160"/>
      <c r="L1147" s="156"/>
      <c r="M1147" s="161"/>
      <c r="T1147" s="162"/>
      <c r="AT1147" s="157" t="s">
        <v>150</v>
      </c>
      <c r="AU1147" s="157" t="s">
        <v>82</v>
      </c>
      <c r="AV1147" s="13" t="s">
        <v>82</v>
      </c>
      <c r="AW1147" s="13" t="s">
        <v>30</v>
      </c>
      <c r="AX1147" s="13" t="s">
        <v>73</v>
      </c>
      <c r="AY1147" s="157" t="s">
        <v>140</v>
      </c>
    </row>
    <row r="1148" spans="2:65" s="14" customFormat="1" ht="10">
      <c r="B1148" s="163"/>
      <c r="D1148" s="146" t="s">
        <v>150</v>
      </c>
      <c r="E1148" s="164" t="s">
        <v>1</v>
      </c>
      <c r="F1148" s="165" t="s">
        <v>154</v>
      </c>
      <c r="H1148" s="166">
        <v>20.556999999999999</v>
      </c>
      <c r="I1148" s="167"/>
      <c r="L1148" s="163"/>
      <c r="M1148" s="168"/>
      <c r="T1148" s="169"/>
      <c r="AT1148" s="164" t="s">
        <v>150</v>
      </c>
      <c r="AU1148" s="164" t="s">
        <v>82</v>
      </c>
      <c r="AV1148" s="14" t="s">
        <v>147</v>
      </c>
      <c r="AW1148" s="14" t="s">
        <v>30</v>
      </c>
      <c r="AX1148" s="14" t="s">
        <v>14</v>
      </c>
      <c r="AY1148" s="164" t="s">
        <v>140</v>
      </c>
    </row>
    <row r="1149" spans="2:65" s="1" customFormat="1" ht="24.15" customHeight="1">
      <c r="B1149" s="31"/>
      <c r="C1149" s="132" t="s">
        <v>524</v>
      </c>
      <c r="D1149" s="132" t="s">
        <v>143</v>
      </c>
      <c r="E1149" s="133" t="s">
        <v>679</v>
      </c>
      <c r="F1149" s="134" t="s">
        <v>680</v>
      </c>
      <c r="G1149" s="135" t="s">
        <v>226</v>
      </c>
      <c r="H1149" s="136">
        <v>12.25</v>
      </c>
      <c r="I1149" s="137"/>
      <c r="J1149" s="138">
        <f>ROUND(I1149*H1149,2)</f>
        <v>0</v>
      </c>
      <c r="K1149" s="139"/>
      <c r="L1149" s="31"/>
      <c r="M1149" s="140" t="s">
        <v>1</v>
      </c>
      <c r="N1149" s="141" t="s">
        <v>38</v>
      </c>
      <c r="P1149" s="142">
        <f>O1149*H1149</f>
        <v>0</v>
      </c>
      <c r="Q1149" s="142">
        <v>0</v>
      </c>
      <c r="R1149" s="142">
        <f>Q1149*H1149</f>
        <v>0</v>
      </c>
      <c r="S1149" s="142">
        <v>0</v>
      </c>
      <c r="T1149" s="143">
        <f>S1149*H1149</f>
        <v>0</v>
      </c>
      <c r="AR1149" s="144" t="s">
        <v>147</v>
      </c>
      <c r="AT1149" s="144" t="s">
        <v>143</v>
      </c>
      <c r="AU1149" s="144" t="s">
        <v>82</v>
      </c>
      <c r="AY1149" s="16" t="s">
        <v>140</v>
      </c>
      <c r="BE1149" s="145">
        <f>IF(N1149="základní",J1149,0)</f>
        <v>0</v>
      </c>
      <c r="BF1149" s="145">
        <f>IF(N1149="snížená",J1149,0)</f>
        <v>0</v>
      </c>
      <c r="BG1149" s="145">
        <f>IF(N1149="zákl. přenesená",J1149,0)</f>
        <v>0</v>
      </c>
      <c r="BH1149" s="145">
        <f>IF(N1149="sníž. přenesená",J1149,0)</f>
        <v>0</v>
      </c>
      <c r="BI1149" s="145">
        <f>IF(N1149="nulová",J1149,0)</f>
        <v>0</v>
      </c>
      <c r="BJ1149" s="16" t="s">
        <v>14</v>
      </c>
      <c r="BK1149" s="145">
        <f>ROUND(I1149*H1149,2)</f>
        <v>0</v>
      </c>
      <c r="BL1149" s="16" t="s">
        <v>147</v>
      </c>
      <c r="BM1149" s="144" t="s">
        <v>899</v>
      </c>
    </row>
    <row r="1150" spans="2:65" s="1" customFormat="1" ht="18">
      <c r="B1150" s="31"/>
      <c r="D1150" s="146" t="s">
        <v>148</v>
      </c>
      <c r="F1150" s="147" t="s">
        <v>682</v>
      </c>
      <c r="I1150" s="148"/>
      <c r="L1150" s="31"/>
      <c r="M1150" s="149"/>
      <c r="T1150" s="55"/>
      <c r="AT1150" s="16" t="s">
        <v>148</v>
      </c>
      <c r="AU1150" s="16" t="s">
        <v>82</v>
      </c>
    </row>
    <row r="1151" spans="2:65" s="12" customFormat="1" ht="10">
      <c r="B1151" s="150"/>
      <c r="D1151" s="146" t="s">
        <v>150</v>
      </c>
      <c r="E1151" s="151" t="s">
        <v>1</v>
      </c>
      <c r="F1151" s="152" t="s">
        <v>542</v>
      </c>
      <c r="H1151" s="151" t="s">
        <v>1</v>
      </c>
      <c r="I1151" s="153"/>
      <c r="L1151" s="150"/>
      <c r="M1151" s="154"/>
      <c r="T1151" s="155"/>
      <c r="AT1151" s="151" t="s">
        <v>150</v>
      </c>
      <c r="AU1151" s="151" t="s">
        <v>82</v>
      </c>
      <c r="AV1151" s="12" t="s">
        <v>14</v>
      </c>
      <c r="AW1151" s="12" t="s">
        <v>30</v>
      </c>
      <c r="AX1151" s="12" t="s">
        <v>73</v>
      </c>
      <c r="AY1151" s="151" t="s">
        <v>140</v>
      </c>
    </row>
    <row r="1152" spans="2:65" s="13" customFormat="1" ht="10">
      <c r="B1152" s="156"/>
      <c r="D1152" s="146" t="s">
        <v>150</v>
      </c>
      <c r="E1152" s="157" t="s">
        <v>1</v>
      </c>
      <c r="F1152" s="158" t="s">
        <v>818</v>
      </c>
      <c r="H1152" s="159">
        <v>5</v>
      </c>
      <c r="I1152" s="160"/>
      <c r="L1152" s="156"/>
      <c r="M1152" s="161"/>
      <c r="T1152" s="162"/>
      <c r="AT1152" s="157" t="s">
        <v>150</v>
      </c>
      <c r="AU1152" s="157" t="s">
        <v>82</v>
      </c>
      <c r="AV1152" s="13" t="s">
        <v>82</v>
      </c>
      <c r="AW1152" s="13" t="s">
        <v>30</v>
      </c>
      <c r="AX1152" s="13" t="s">
        <v>73</v>
      </c>
      <c r="AY1152" s="157" t="s">
        <v>140</v>
      </c>
    </row>
    <row r="1153" spans="2:65" s="12" customFormat="1" ht="10">
      <c r="B1153" s="150"/>
      <c r="D1153" s="146" t="s">
        <v>150</v>
      </c>
      <c r="E1153" s="151" t="s">
        <v>1</v>
      </c>
      <c r="F1153" s="152" t="s">
        <v>780</v>
      </c>
      <c r="H1153" s="151" t="s">
        <v>1</v>
      </c>
      <c r="I1153" s="153"/>
      <c r="L1153" s="150"/>
      <c r="M1153" s="154"/>
      <c r="T1153" s="155"/>
      <c r="AT1153" s="151" t="s">
        <v>150</v>
      </c>
      <c r="AU1153" s="151" t="s">
        <v>82</v>
      </c>
      <c r="AV1153" s="12" t="s">
        <v>14</v>
      </c>
      <c r="AW1153" s="12" t="s">
        <v>30</v>
      </c>
      <c r="AX1153" s="12" t="s">
        <v>73</v>
      </c>
      <c r="AY1153" s="151" t="s">
        <v>140</v>
      </c>
    </row>
    <row r="1154" spans="2:65" s="13" customFormat="1" ht="10">
      <c r="B1154" s="156"/>
      <c r="D1154" s="146" t="s">
        <v>150</v>
      </c>
      <c r="E1154" s="157" t="s">
        <v>1</v>
      </c>
      <c r="F1154" s="158" t="s">
        <v>819</v>
      </c>
      <c r="H1154" s="159">
        <v>1.82</v>
      </c>
      <c r="I1154" s="160"/>
      <c r="L1154" s="156"/>
      <c r="M1154" s="161"/>
      <c r="T1154" s="162"/>
      <c r="AT1154" s="157" t="s">
        <v>150</v>
      </c>
      <c r="AU1154" s="157" t="s">
        <v>82</v>
      </c>
      <c r="AV1154" s="13" t="s">
        <v>82</v>
      </c>
      <c r="AW1154" s="13" t="s">
        <v>30</v>
      </c>
      <c r="AX1154" s="13" t="s">
        <v>73</v>
      </c>
      <c r="AY1154" s="157" t="s">
        <v>140</v>
      </c>
    </row>
    <row r="1155" spans="2:65" s="13" customFormat="1" ht="10">
      <c r="B1155" s="156"/>
      <c r="D1155" s="146" t="s">
        <v>150</v>
      </c>
      <c r="E1155" s="157" t="s">
        <v>1</v>
      </c>
      <c r="F1155" s="158" t="s">
        <v>820</v>
      </c>
      <c r="H1155" s="159">
        <v>5.43</v>
      </c>
      <c r="I1155" s="160"/>
      <c r="L1155" s="156"/>
      <c r="M1155" s="161"/>
      <c r="T1155" s="162"/>
      <c r="AT1155" s="157" t="s">
        <v>150</v>
      </c>
      <c r="AU1155" s="157" t="s">
        <v>82</v>
      </c>
      <c r="AV1155" s="13" t="s">
        <v>82</v>
      </c>
      <c r="AW1155" s="13" t="s">
        <v>30</v>
      </c>
      <c r="AX1155" s="13" t="s">
        <v>73</v>
      </c>
      <c r="AY1155" s="157" t="s">
        <v>140</v>
      </c>
    </row>
    <row r="1156" spans="2:65" s="14" customFormat="1" ht="10">
      <c r="B1156" s="163"/>
      <c r="D1156" s="146" t="s">
        <v>150</v>
      </c>
      <c r="E1156" s="164" t="s">
        <v>1</v>
      </c>
      <c r="F1156" s="165" t="s">
        <v>154</v>
      </c>
      <c r="H1156" s="166">
        <v>12.25</v>
      </c>
      <c r="I1156" s="167"/>
      <c r="L1156" s="163"/>
      <c r="M1156" s="168"/>
      <c r="T1156" s="169"/>
      <c r="AT1156" s="164" t="s">
        <v>150</v>
      </c>
      <c r="AU1156" s="164" t="s">
        <v>82</v>
      </c>
      <c r="AV1156" s="14" t="s">
        <v>147</v>
      </c>
      <c r="AW1156" s="14" t="s">
        <v>30</v>
      </c>
      <c r="AX1156" s="14" t="s">
        <v>14</v>
      </c>
      <c r="AY1156" s="164" t="s">
        <v>140</v>
      </c>
    </row>
    <row r="1157" spans="2:65" s="1" customFormat="1" ht="24.15" customHeight="1">
      <c r="B1157" s="31"/>
      <c r="C1157" s="170" t="s">
        <v>900</v>
      </c>
      <c r="D1157" s="170" t="s">
        <v>258</v>
      </c>
      <c r="E1157" s="171" t="s">
        <v>684</v>
      </c>
      <c r="F1157" s="172" t="s">
        <v>685</v>
      </c>
      <c r="G1157" s="173" t="s">
        <v>309</v>
      </c>
      <c r="H1157" s="174">
        <v>39</v>
      </c>
      <c r="I1157" s="175"/>
      <c r="J1157" s="176">
        <f>ROUND(I1157*H1157,2)</f>
        <v>0</v>
      </c>
      <c r="K1157" s="177"/>
      <c r="L1157" s="178"/>
      <c r="M1157" s="179" t="s">
        <v>1</v>
      </c>
      <c r="N1157" s="180" t="s">
        <v>38</v>
      </c>
      <c r="P1157" s="142">
        <f>O1157*H1157</f>
        <v>0</v>
      </c>
      <c r="Q1157" s="142">
        <v>0</v>
      </c>
      <c r="R1157" s="142">
        <f>Q1157*H1157</f>
        <v>0</v>
      </c>
      <c r="S1157" s="142">
        <v>0</v>
      </c>
      <c r="T1157" s="143">
        <f>S1157*H1157</f>
        <v>0</v>
      </c>
      <c r="AR1157" s="144" t="s">
        <v>171</v>
      </c>
      <c r="AT1157" s="144" t="s">
        <v>258</v>
      </c>
      <c r="AU1157" s="144" t="s">
        <v>82</v>
      </c>
      <c r="AY1157" s="16" t="s">
        <v>140</v>
      </c>
      <c r="BE1157" s="145">
        <f>IF(N1157="základní",J1157,0)</f>
        <v>0</v>
      </c>
      <c r="BF1157" s="145">
        <f>IF(N1157="snížená",J1157,0)</f>
        <v>0</v>
      </c>
      <c r="BG1157" s="145">
        <f>IF(N1157="zákl. přenesená",J1157,0)</f>
        <v>0</v>
      </c>
      <c r="BH1157" s="145">
        <f>IF(N1157="sníž. přenesená",J1157,0)</f>
        <v>0</v>
      </c>
      <c r="BI1157" s="145">
        <f>IF(N1157="nulová",J1157,0)</f>
        <v>0</v>
      </c>
      <c r="BJ1157" s="16" t="s">
        <v>14</v>
      </c>
      <c r="BK1157" s="145">
        <f>ROUND(I1157*H1157,2)</f>
        <v>0</v>
      </c>
      <c r="BL1157" s="16" t="s">
        <v>147</v>
      </c>
      <c r="BM1157" s="144" t="s">
        <v>901</v>
      </c>
    </row>
    <row r="1158" spans="2:65" s="1" customFormat="1" ht="18">
      <c r="B1158" s="31"/>
      <c r="D1158" s="146" t="s">
        <v>148</v>
      </c>
      <c r="F1158" s="147" t="s">
        <v>685</v>
      </c>
      <c r="I1158" s="148"/>
      <c r="L1158" s="31"/>
      <c r="M1158" s="149"/>
      <c r="T1158" s="55"/>
      <c r="AT1158" s="16" t="s">
        <v>148</v>
      </c>
      <c r="AU1158" s="16" t="s">
        <v>82</v>
      </c>
    </row>
    <row r="1159" spans="2:65" s="13" customFormat="1" ht="10">
      <c r="B1159" s="156"/>
      <c r="D1159" s="146" t="s">
        <v>150</v>
      </c>
      <c r="E1159" s="157" t="s">
        <v>1</v>
      </c>
      <c r="F1159" s="158" t="s">
        <v>902</v>
      </c>
      <c r="H1159" s="159">
        <v>38.976999999999997</v>
      </c>
      <c r="I1159" s="160"/>
      <c r="L1159" s="156"/>
      <c r="M1159" s="161"/>
      <c r="T1159" s="162"/>
      <c r="AT1159" s="157" t="s">
        <v>150</v>
      </c>
      <c r="AU1159" s="157" t="s">
        <v>82</v>
      </c>
      <c r="AV1159" s="13" t="s">
        <v>82</v>
      </c>
      <c r="AW1159" s="13" t="s">
        <v>30</v>
      </c>
      <c r="AX1159" s="13" t="s">
        <v>73</v>
      </c>
      <c r="AY1159" s="157" t="s">
        <v>140</v>
      </c>
    </row>
    <row r="1160" spans="2:65" s="13" customFormat="1" ht="10">
      <c r="B1160" s="156"/>
      <c r="D1160" s="146" t="s">
        <v>150</v>
      </c>
      <c r="E1160" s="157" t="s">
        <v>1</v>
      </c>
      <c r="F1160" s="158" t="s">
        <v>903</v>
      </c>
      <c r="H1160" s="159">
        <v>2.3E-2</v>
      </c>
      <c r="I1160" s="160"/>
      <c r="L1160" s="156"/>
      <c r="M1160" s="161"/>
      <c r="T1160" s="162"/>
      <c r="AT1160" s="157" t="s">
        <v>150</v>
      </c>
      <c r="AU1160" s="157" t="s">
        <v>82</v>
      </c>
      <c r="AV1160" s="13" t="s">
        <v>82</v>
      </c>
      <c r="AW1160" s="13" t="s">
        <v>30</v>
      </c>
      <c r="AX1160" s="13" t="s">
        <v>73</v>
      </c>
      <c r="AY1160" s="157" t="s">
        <v>140</v>
      </c>
    </row>
    <row r="1161" spans="2:65" s="14" customFormat="1" ht="10">
      <c r="B1161" s="163"/>
      <c r="D1161" s="146" t="s">
        <v>150</v>
      </c>
      <c r="E1161" s="164" t="s">
        <v>1</v>
      </c>
      <c r="F1161" s="165" t="s">
        <v>154</v>
      </c>
      <c r="H1161" s="166">
        <v>39</v>
      </c>
      <c r="I1161" s="167"/>
      <c r="L1161" s="163"/>
      <c r="M1161" s="168"/>
      <c r="T1161" s="169"/>
      <c r="AT1161" s="164" t="s">
        <v>150</v>
      </c>
      <c r="AU1161" s="164" t="s">
        <v>82</v>
      </c>
      <c r="AV1161" s="14" t="s">
        <v>147</v>
      </c>
      <c r="AW1161" s="14" t="s">
        <v>30</v>
      </c>
      <c r="AX1161" s="14" t="s">
        <v>14</v>
      </c>
      <c r="AY1161" s="164" t="s">
        <v>140</v>
      </c>
    </row>
    <row r="1162" spans="2:65" s="1" customFormat="1" ht="24.15" customHeight="1">
      <c r="B1162" s="31"/>
      <c r="C1162" s="132" t="s">
        <v>530</v>
      </c>
      <c r="D1162" s="132" t="s">
        <v>143</v>
      </c>
      <c r="E1162" s="133" t="s">
        <v>689</v>
      </c>
      <c r="F1162" s="134" t="s">
        <v>690</v>
      </c>
      <c r="G1162" s="135" t="s">
        <v>184</v>
      </c>
      <c r="H1162" s="136">
        <v>0.629</v>
      </c>
      <c r="I1162" s="137"/>
      <c r="J1162" s="138">
        <f>ROUND(I1162*H1162,2)</f>
        <v>0</v>
      </c>
      <c r="K1162" s="139"/>
      <c r="L1162" s="31"/>
      <c r="M1162" s="140" t="s">
        <v>1</v>
      </c>
      <c r="N1162" s="141" t="s">
        <v>38</v>
      </c>
      <c r="P1162" s="142">
        <f>O1162*H1162</f>
        <v>0</v>
      </c>
      <c r="Q1162" s="142">
        <v>0</v>
      </c>
      <c r="R1162" s="142">
        <f>Q1162*H1162</f>
        <v>0</v>
      </c>
      <c r="S1162" s="142">
        <v>0</v>
      </c>
      <c r="T1162" s="143">
        <f>S1162*H1162</f>
        <v>0</v>
      </c>
      <c r="AR1162" s="144" t="s">
        <v>147</v>
      </c>
      <c r="AT1162" s="144" t="s">
        <v>143</v>
      </c>
      <c r="AU1162" s="144" t="s">
        <v>82</v>
      </c>
      <c r="AY1162" s="16" t="s">
        <v>140</v>
      </c>
      <c r="BE1162" s="145">
        <f>IF(N1162="základní",J1162,0)</f>
        <v>0</v>
      </c>
      <c r="BF1162" s="145">
        <f>IF(N1162="snížená",J1162,0)</f>
        <v>0</v>
      </c>
      <c r="BG1162" s="145">
        <f>IF(N1162="zákl. přenesená",J1162,0)</f>
        <v>0</v>
      </c>
      <c r="BH1162" s="145">
        <f>IF(N1162="sníž. přenesená",J1162,0)</f>
        <v>0</v>
      </c>
      <c r="BI1162" s="145">
        <f>IF(N1162="nulová",J1162,0)</f>
        <v>0</v>
      </c>
      <c r="BJ1162" s="16" t="s">
        <v>14</v>
      </c>
      <c r="BK1162" s="145">
        <f>ROUND(I1162*H1162,2)</f>
        <v>0</v>
      </c>
      <c r="BL1162" s="16" t="s">
        <v>147</v>
      </c>
      <c r="BM1162" s="144" t="s">
        <v>904</v>
      </c>
    </row>
    <row r="1163" spans="2:65" s="1" customFormat="1" ht="27">
      <c r="B1163" s="31"/>
      <c r="D1163" s="146" t="s">
        <v>148</v>
      </c>
      <c r="F1163" s="147" t="s">
        <v>692</v>
      </c>
      <c r="I1163" s="148"/>
      <c r="L1163" s="31"/>
      <c r="M1163" s="149"/>
      <c r="T1163" s="55"/>
      <c r="AT1163" s="16" t="s">
        <v>148</v>
      </c>
      <c r="AU1163" s="16" t="s">
        <v>82</v>
      </c>
    </row>
    <row r="1164" spans="2:65" s="11" customFormat="1" ht="22.75" customHeight="1">
      <c r="B1164" s="120"/>
      <c r="D1164" s="121" t="s">
        <v>72</v>
      </c>
      <c r="E1164" s="130" t="s">
        <v>285</v>
      </c>
      <c r="F1164" s="130" t="s">
        <v>286</v>
      </c>
      <c r="I1164" s="123"/>
      <c r="J1164" s="131">
        <f>BK1164</f>
        <v>0</v>
      </c>
      <c r="L1164" s="120"/>
      <c r="M1164" s="125"/>
      <c r="P1164" s="126">
        <f>SUM(P1165:P1197)</f>
        <v>0</v>
      </c>
      <c r="R1164" s="126">
        <f>SUM(R1165:R1197)</f>
        <v>0</v>
      </c>
      <c r="T1164" s="127">
        <f>SUM(T1165:T1197)</f>
        <v>0</v>
      </c>
      <c r="AR1164" s="121" t="s">
        <v>14</v>
      </c>
      <c r="AT1164" s="128" t="s">
        <v>72</v>
      </c>
      <c r="AU1164" s="128" t="s">
        <v>14</v>
      </c>
      <c r="AY1164" s="121" t="s">
        <v>140</v>
      </c>
      <c r="BK1164" s="129">
        <f>SUM(BK1165:BK1197)</f>
        <v>0</v>
      </c>
    </row>
    <row r="1165" spans="2:65" s="1" customFormat="1" ht="16.5" customHeight="1">
      <c r="B1165" s="31"/>
      <c r="C1165" s="132" t="s">
        <v>905</v>
      </c>
      <c r="D1165" s="132" t="s">
        <v>143</v>
      </c>
      <c r="E1165" s="133" t="s">
        <v>288</v>
      </c>
      <c r="F1165" s="134" t="s">
        <v>289</v>
      </c>
      <c r="G1165" s="135" t="s">
        <v>146</v>
      </c>
      <c r="H1165" s="136">
        <v>5.8250000000000002</v>
      </c>
      <c r="I1165" s="137"/>
      <c r="J1165" s="138">
        <f>ROUND(I1165*H1165,2)</f>
        <v>0</v>
      </c>
      <c r="K1165" s="139"/>
      <c r="L1165" s="31"/>
      <c r="M1165" s="140" t="s">
        <v>1</v>
      </c>
      <c r="N1165" s="141" t="s">
        <v>38</v>
      </c>
      <c r="P1165" s="142">
        <f>O1165*H1165</f>
        <v>0</v>
      </c>
      <c r="Q1165" s="142">
        <v>0</v>
      </c>
      <c r="R1165" s="142">
        <f>Q1165*H1165</f>
        <v>0</v>
      </c>
      <c r="S1165" s="142">
        <v>0</v>
      </c>
      <c r="T1165" s="143">
        <f>S1165*H1165</f>
        <v>0</v>
      </c>
      <c r="AR1165" s="144" t="s">
        <v>147</v>
      </c>
      <c r="AT1165" s="144" t="s">
        <v>143</v>
      </c>
      <c r="AU1165" s="144" t="s">
        <v>82</v>
      </c>
      <c r="AY1165" s="16" t="s">
        <v>140</v>
      </c>
      <c r="BE1165" s="145">
        <f>IF(N1165="základní",J1165,0)</f>
        <v>0</v>
      </c>
      <c r="BF1165" s="145">
        <f>IF(N1165="snížená",J1165,0)</f>
        <v>0</v>
      </c>
      <c r="BG1165" s="145">
        <f>IF(N1165="zákl. přenesená",J1165,0)</f>
        <v>0</v>
      </c>
      <c r="BH1165" s="145">
        <f>IF(N1165="sníž. přenesená",J1165,0)</f>
        <v>0</v>
      </c>
      <c r="BI1165" s="145">
        <f>IF(N1165="nulová",J1165,0)</f>
        <v>0</v>
      </c>
      <c r="BJ1165" s="16" t="s">
        <v>14</v>
      </c>
      <c r="BK1165" s="145">
        <f>ROUND(I1165*H1165,2)</f>
        <v>0</v>
      </c>
      <c r="BL1165" s="16" t="s">
        <v>147</v>
      </c>
      <c r="BM1165" s="144" t="s">
        <v>906</v>
      </c>
    </row>
    <row r="1166" spans="2:65" s="1" customFormat="1" ht="10">
      <c r="B1166" s="31"/>
      <c r="D1166" s="146" t="s">
        <v>148</v>
      </c>
      <c r="F1166" s="147" t="s">
        <v>289</v>
      </c>
      <c r="I1166" s="148"/>
      <c r="L1166" s="31"/>
      <c r="M1166" s="149"/>
      <c r="T1166" s="55"/>
      <c r="AT1166" s="16" t="s">
        <v>148</v>
      </c>
      <c r="AU1166" s="16" t="s">
        <v>82</v>
      </c>
    </row>
    <row r="1167" spans="2:65" s="12" customFormat="1" ht="10">
      <c r="B1167" s="150"/>
      <c r="D1167" s="146" t="s">
        <v>150</v>
      </c>
      <c r="E1167" s="151" t="s">
        <v>1</v>
      </c>
      <c r="F1167" s="152" t="s">
        <v>542</v>
      </c>
      <c r="H1167" s="151" t="s">
        <v>1</v>
      </c>
      <c r="I1167" s="153"/>
      <c r="L1167" s="150"/>
      <c r="M1167" s="154"/>
      <c r="T1167" s="155"/>
      <c r="AT1167" s="151" t="s">
        <v>150</v>
      </c>
      <c r="AU1167" s="151" t="s">
        <v>82</v>
      </c>
      <c r="AV1167" s="12" t="s">
        <v>14</v>
      </c>
      <c r="AW1167" s="12" t="s">
        <v>30</v>
      </c>
      <c r="AX1167" s="12" t="s">
        <v>73</v>
      </c>
      <c r="AY1167" s="151" t="s">
        <v>140</v>
      </c>
    </row>
    <row r="1168" spans="2:65" s="13" customFormat="1" ht="10">
      <c r="B1168" s="156"/>
      <c r="D1168" s="146" t="s">
        <v>150</v>
      </c>
      <c r="E1168" s="157" t="s">
        <v>1</v>
      </c>
      <c r="F1168" s="158" t="s">
        <v>807</v>
      </c>
      <c r="H1168" s="159">
        <v>5.8250000000000002</v>
      </c>
      <c r="I1168" s="160"/>
      <c r="L1168" s="156"/>
      <c r="M1168" s="161"/>
      <c r="T1168" s="162"/>
      <c r="AT1168" s="157" t="s">
        <v>150</v>
      </c>
      <c r="AU1168" s="157" t="s">
        <v>82</v>
      </c>
      <c r="AV1168" s="13" t="s">
        <v>82</v>
      </c>
      <c r="AW1168" s="13" t="s">
        <v>30</v>
      </c>
      <c r="AX1168" s="13" t="s">
        <v>73</v>
      </c>
      <c r="AY1168" s="157" t="s">
        <v>140</v>
      </c>
    </row>
    <row r="1169" spans="2:65" s="14" customFormat="1" ht="10">
      <c r="B1169" s="163"/>
      <c r="D1169" s="146" t="s">
        <v>150</v>
      </c>
      <c r="E1169" s="164" t="s">
        <v>1</v>
      </c>
      <c r="F1169" s="165" t="s">
        <v>154</v>
      </c>
      <c r="H1169" s="166">
        <v>5.8250000000000002</v>
      </c>
      <c r="I1169" s="167"/>
      <c r="L1169" s="163"/>
      <c r="M1169" s="168"/>
      <c r="T1169" s="169"/>
      <c r="AT1169" s="164" t="s">
        <v>150</v>
      </c>
      <c r="AU1169" s="164" t="s">
        <v>82</v>
      </c>
      <c r="AV1169" s="14" t="s">
        <v>147</v>
      </c>
      <c r="AW1169" s="14" t="s">
        <v>30</v>
      </c>
      <c r="AX1169" s="14" t="s">
        <v>14</v>
      </c>
      <c r="AY1169" s="164" t="s">
        <v>140</v>
      </c>
    </row>
    <row r="1170" spans="2:65" s="1" customFormat="1" ht="24.15" customHeight="1">
      <c r="B1170" s="31"/>
      <c r="C1170" s="170" t="s">
        <v>532</v>
      </c>
      <c r="D1170" s="170" t="s">
        <v>258</v>
      </c>
      <c r="E1170" s="171" t="s">
        <v>291</v>
      </c>
      <c r="F1170" s="172" t="s">
        <v>292</v>
      </c>
      <c r="G1170" s="173" t="s">
        <v>146</v>
      </c>
      <c r="H1170" s="174">
        <v>6.4080000000000004</v>
      </c>
      <c r="I1170" s="175"/>
      <c r="J1170" s="176">
        <f>ROUND(I1170*H1170,2)</f>
        <v>0</v>
      </c>
      <c r="K1170" s="177"/>
      <c r="L1170" s="178"/>
      <c r="M1170" s="179" t="s">
        <v>1</v>
      </c>
      <c r="N1170" s="180" t="s">
        <v>38</v>
      </c>
      <c r="P1170" s="142">
        <f>O1170*H1170</f>
        <v>0</v>
      </c>
      <c r="Q1170" s="142">
        <v>0</v>
      </c>
      <c r="R1170" s="142">
        <f>Q1170*H1170</f>
        <v>0</v>
      </c>
      <c r="S1170" s="142">
        <v>0</v>
      </c>
      <c r="T1170" s="143">
        <f>S1170*H1170</f>
        <v>0</v>
      </c>
      <c r="AR1170" s="144" t="s">
        <v>171</v>
      </c>
      <c r="AT1170" s="144" t="s">
        <v>258</v>
      </c>
      <c r="AU1170" s="144" t="s">
        <v>82</v>
      </c>
      <c r="AY1170" s="16" t="s">
        <v>140</v>
      </c>
      <c r="BE1170" s="145">
        <f>IF(N1170="základní",J1170,0)</f>
        <v>0</v>
      </c>
      <c r="BF1170" s="145">
        <f>IF(N1170="snížená",J1170,0)</f>
        <v>0</v>
      </c>
      <c r="BG1170" s="145">
        <f>IF(N1170="zákl. přenesená",J1170,0)</f>
        <v>0</v>
      </c>
      <c r="BH1170" s="145">
        <f>IF(N1170="sníž. přenesená",J1170,0)</f>
        <v>0</v>
      </c>
      <c r="BI1170" s="145">
        <f>IF(N1170="nulová",J1170,0)</f>
        <v>0</v>
      </c>
      <c r="BJ1170" s="16" t="s">
        <v>14</v>
      </c>
      <c r="BK1170" s="145">
        <f>ROUND(I1170*H1170,2)</f>
        <v>0</v>
      </c>
      <c r="BL1170" s="16" t="s">
        <v>147</v>
      </c>
      <c r="BM1170" s="144" t="s">
        <v>907</v>
      </c>
    </row>
    <row r="1171" spans="2:65" s="1" customFormat="1" ht="18">
      <c r="B1171" s="31"/>
      <c r="D1171" s="146" t="s">
        <v>148</v>
      </c>
      <c r="F1171" s="147" t="s">
        <v>292</v>
      </c>
      <c r="I1171" s="148"/>
      <c r="L1171" s="31"/>
      <c r="M1171" s="149"/>
      <c r="T1171" s="55"/>
      <c r="AT1171" s="16" t="s">
        <v>148</v>
      </c>
      <c r="AU1171" s="16" t="s">
        <v>82</v>
      </c>
    </row>
    <row r="1172" spans="2:65" s="13" customFormat="1" ht="10">
      <c r="B1172" s="156"/>
      <c r="D1172" s="146" t="s">
        <v>150</v>
      </c>
      <c r="E1172" s="157" t="s">
        <v>1</v>
      </c>
      <c r="F1172" s="158" t="s">
        <v>908</v>
      </c>
      <c r="H1172" s="159">
        <v>6.4080000000000004</v>
      </c>
      <c r="I1172" s="160"/>
      <c r="L1172" s="156"/>
      <c r="M1172" s="161"/>
      <c r="T1172" s="162"/>
      <c r="AT1172" s="157" t="s">
        <v>150</v>
      </c>
      <c r="AU1172" s="157" t="s">
        <v>82</v>
      </c>
      <c r="AV1172" s="13" t="s">
        <v>82</v>
      </c>
      <c r="AW1172" s="13" t="s">
        <v>30</v>
      </c>
      <c r="AX1172" s="13" t="s">
        <v>73</v>
      </c>
      <c r="AY1172" s="157" t="s">
        <v>140</v>
      </c>
    </row>
    <row r="1173" spans="2:65" s="14" customFormat="1" ht="10">
      <c r="B1173" s="163"/>
      <c r="D1173" s="146" t="s">
        <v>150</v>
      </c>
      <c r="E1173" s="164" t="s">
        <v>1</v>
      </c>
      <c r="F1173" s="165" t="s">
        <v>154</v>
      </c>
      <c r="H1173" s="166">
        <v>6.4080000000000004</v>
      </c>
      <c r="I1173" s="167"/>
      <c r="L1173" s="163"/>
      <c r="M1173" s="168"/>
      <c r="T1173" s="169"/>
      <c r="AT1173" s="164" t="s">
        <v>150</v>
      </c>
      <c r="AU1173" s="164" t="s">
        <v>82</v>
      </c>
      <c r="AV1173" s="14" t="s">
        <v>147</v>
      </c>
      <c r="AW1173" s="14" t="s">
        <v>30</v>
      </c>
      <c r="AX1173" s="14" t="s">
        <v>14</v>
      </c>
      <c r="AY1173" s="164" t="s">
        <v>140</v>
      </c>
    </row>
    <row r="1174" spans="2:65" s="1" customFormat="1" ht="16.5" customHeight="1">
      <c r="B1174" s="31"/>
      <c r="C1174" s="132" t="s">
        <v>909</v>
      </c>
      <c r="D1174" s="132" t="s">
        <v>143</v>
      </c>
      <c r="E1174" s="133" t="s">
        <v>295</v>
      </c>
      <c r="F1174" s="134" t="s">
        <v>296</v>
      </c>
      <c r="G1174" s="135" t="s">
        <v>146</v>
      </c>
      <c r="H1174" s="136">
        <v>13.2</v>
      </c>
      <c r="I1174" s="137"/>
      <c r="J1174" s="138">
        <f>ROUND(I1174*H1174,2)</f>
        <v>0</v>
      </c>
      <c r="K1174" s="139"/>
      <c r="L1174" s="31"/>
      <c r="M1174" s="140" t="s">
        <v>1</v>
      </c>
      <c r="N1174" s="141" t="s">
        <v>38</v>
      </c>
      <c r="P1174" s="142">
        <f>O1174*H1174</f>
        <v>0</v>
      </c>
      <c r="Q1174" s="142">
        <v>0</v>
      </c>
      <c r="R1174" s="142">
        <f>Q1174*H1174</f>
        <v>0</v>
      </c>
      <c r="S1174" s="142">
        <v>0</v>
      </c>
      <c r="T1174" s="143">
        <f>S1174*H1174</f>
        <v>0</v>
      </c>
      <c r="AR1174" s="144" t="s">
        <v>147</v>
      </c>
      <c r="AT1174" s="144" t="s">
        <v>143</v>
      </c>
      <c r="AU1174" s="144" t="s">
        <v>82</v>
      </c>
      <c r="AY1174" s="16" t="s">
        <v>140</v>
      </c>
      <c r="BE1174" s="145">
        <f>IF(N1174="základní",J1174,0)</f>
        <v>0</v>
      </c>
      <c r="BF1174" s="145">
        <f>IF(N1174="snížená",J1174,0)</f>
        <v>0</v>
      </c>
      <c r="BG1174" s="145">
        <f>IF(N1174="zákl. přenesená",J1174,0)</f>
        <v>0</v>
      </c>
      <c r="BH1174" s="145">
        <f>IF(N1174="sníž. přenesená",J1174,0)</f>
        <v>0</v>
      </c>
      <c r="BI1174" s="145">
        <f>IF(N1174="nulová",J1174,0)</f>
        <v>0</v>
      </c>
      <c r="BJ1174" s="16" t="s">
        <v>14</v>
      </c>
      <c r="BK1174" s="145">
        <f>ROUND(I1174*H1174,2)</f>
        <v>0</v>
      </c>
      <c r="BL1174" s="16" t="s">
        <v>147</v>
      </c>
      <c r="BM1174" s="144" t="s">
        <v>910</v>
      </c>
    </row>
    <row r="1175" spans="2:65" s="1" customFormat="1" ht="10">
      <c r="B1175" s="31"/>
      <c r="D1175" s="146" t="s">
        <v>148</v>
      </c>
      <c r="F1175" s="147" t="s">
        <v>298</v>
      </c>
      <c r="I1175" s="148"/>
      <c r="L1175" s="31"/>
      <c r="M1175" s="149"/>
      <c r="T1175" s="55"/>
      <c r="AT1175" s="16" t="s">
        <v>148</v>
      </c>
      <c r="AU1175" s="16" t="s">
        <v>82</v>
      </c>
    </row>
    <row r="1176" spans="2:65" s="12" customFormat="1" ht="10">
      <c r="B1176" s="150"/>
      <c r="D1176" s="146" t="s">
        <v>150</v>
      </c>
      <c r="E1176" s="151" t="s">
        <v>1</v>
      </c>
      <c r="F1176" s="152" t="s">
        <v>542</v>
      </c>
      <c r="H1176" s="151" t="s">
        <v>1</v>
      </c>
      <c r="I1176" s="153"/>
      <c r="L1176" s="150"/>
      <c r="M1176" s="154"/>
      <c r="T1176" s="155"/>
      <c r="AT1176" s="151" t="s">
        <v>150</v>
      </c>
      <c r="AU1176" s="151" t="s">
        <v>82</v>
      </c>
      <c r="AV1176" s="12" t="s">
        <v>14</v>
      </c>
      <c r="AW1176" s="12" t="s">
        <v>30</v>
      </c>
      <c r="AX1176" s="12" t="s">
        <v>73</v>
      </c>
      <c r="AY1176" s="151" t="s">
        <v>140</v>
      </c>
    </row>
    <row r="1177" spans="2:65" s="13" customFormat="1" ht="10">
      <c r="B1177" s="156"/>
      <c r="D1177" s="146" t="s">
        <v>150</v>
      </c>
      <c r="E1177" s="157" t="s">
        <v>1</v>
      </c>
      <c r="F1177" s="158" t="s">
        <v>911</v>
      </c>
      <c r="H1177" s="159">
        <v>13.2</v>
      </c>
      <c r="I1177" s="160"/>
      <c r="L1177" s="156"/>
      <c r="M1177" s="161"/>
      <c r="T1177" s="162"/>
      <c r="AT1177" s="157" t="s">
        <v>150</v>
      </c>
      <c r="AU1177" s="157" t="s">
        <v>82</v>
      </c>
      <c r="AV1177" s="13" t="s">
        <v>82</v>
      </c>
      <c r="AW1177" s="13" t="s">
        <v>30</v>
      </c>
      <c r="AX1177" s="13" t="s">
        <v>73</v>
      </c>
      <c r="AY1177" s="157" t="s">
        <v>140</v>
      </c>
    </row>
    <row r="1178" spans="2:65" s="14" customFormat="1" ht="10">
      <c r="B1178" s="163"/>
      <c r="D1178" s="146" t="s">
        <v>150</v>
      </c>
      <c r="E1178" s="164" t="s">
        <v>1</v>
      </c>
      <c r="F1178" s="165" t="s">
        <v>154</v>
      </c>
      <c r="H1178" s="166">
        <v>13.2</v>
      </c>
      <c r="I1178" s="167"/>
      <c r="L1178" s="163"/>
      <c r="M1178" s="168"/>
      <c r="T1178" s="169"/>
      <c r="AT1178" s="164" t="s">
        <v>150</v>
      </c>
      <c r="AU1178" s="164" t="s">
        <v>82</v>
      </c>
      <c r="AV1178" s="14" t="s">
        <v>147</v>
      </c>
      <c r="AW1178" s="14" t="s">
        <v>30</v>
      </c>
      <c r="AX1178" s="14" t="s">
        <v>14</v>
      </c>
      <c r="AY1178" s="164" t="s">
        <v>140</v>
      </c>
    </row>
    <row r="1179" spans="2:65" s="1" customFormat="1" ht="24.15" customHeight="1">
      <c r="B1179" s="31"/>
      <c r="C1179" s="132" t="s">
        <v>540</v>
      </c>
      <c r="D1179" s="132" t="s">
        <v>143</v>
      </c>
      <c r="E1179" s="133" t="s">
        <v>303</v>
      </c>
      <c r="F1179" s="134" t="s">
        <v>304</v>
      </c>
      <c r="G1179" s="135" t="s">
        <v>146</v>
      </c>
      <c r="H1179" s="136">
        <v>9.9030000000000005</v>
      </c>
      <c r="I1179" s="137"/>
      <c r="J1179" s="138">
        <f>ROUND(I1179*H1179,2)</f>
        <v>0</v>
      </c>
      <c r="K1179" s="139"/>
      <c r="L1179" s="31"/>
      <c r="M1179" s="140" t="s">
        <v>1</v>
      </c>
      <c r="N1179" s="141" t="s">
        <v>38</v>
      </c>
      <c r="P1179" s="142">
        <f>O1179*H1179</f>
        <v>0</v>
      </c>
      <c r="Q1179" s="142">
        <v>0</v>
      </c>
      <c r="R1179" s="142">
        <f>Q1179*H1179</f>
        <v>0</v>
      </c>
      <c r="S1179" s="142">
        <v>0</v>
      </c>
      <c r="T1179" s="143">
        <f>S1179*H1179</f>
        <v>0</v>
      </c>
      <c r="AR1179" s="144" t="s">
        <v>147</v>
      </c>
      <c r="AT1179" s="144" t="s">
        <v>143</v>
      </c>
      <c r="AU1179" s="144" t="s">
        <v>82</v>
      </c>
      <c r="AY1179" s="16" t="s">
        <v>140</v>
      </c>
      <c r="BE1179" s="145">
        <f>IF(N1179="základní",J1179,0)</f>
        <v>0</v>
      </c>
      <c r="BF1179" s="145">
        <f>IF(N1179="snížená",J1179,0)</f>
        <v>0</v>
      </c>
      <c r="BG1179" s="145">
        <f>IF(N1179="zákl. přenesená",J1179,0)</f>
        <v>0</v>
      </c>
      <c r="BH1179" s="145">
        <f>IF(N1179="sníž. přenesená",J1179,0)</f>
        <v>0</v>
      </c>
      <c r="BI1179" s="145">
        <f>IF(N1179="nulová",J1179,0)</f>
        <v>0</v>
      </c>
      <c r="BJ1179" s="16" t="s">
        <v>14</v>
      </c>
      <c r="BK1179" s="145">
        <f>ROUND(I1179*H1179,2)</f>
        <v>0</v>
      </c>
      <c r="BL1179" s="16" t="s">
        <v>147</v>
      </c>
      <c r="BM1179" s="144" t="s">
        <v>912</v>
      </c>
    </row>
    <row r="1180" spans="2:65" s="1" customFormat="1" ht="10">
      <c r="B1180" s="31"/>
      <c r="D1180" s="146" t="s">
        <v>148</v>
      </c>
      <c r="F1180" s="147" t="s">
        <v>304</v>
      </c>
      <c r="I1180" s="148"/>
      <c r="L1180" s="31"/>
      <c r="M1180" s="149"/>
      <c r="T1180" s="55"/>
      <c r="AT1180" s="16" t="s">
        <v>148</v>
      </c>
      <c r="AU1180" s="16" t="s">
        <v>82</v>
      </c>
    </row>
    <row r="1181" spans="2:65" s="12" customFormat="1" ht="10">
      <c r="B1181" s="150"/>
      <c r="D1181" s="146" t="s">
        <v>150</v>
      </c>
      <c r="E1181" s="151" t="s">
        <v>1</v>
      </c>
      <c r="F1181" s="152" t="s">
        <v>542</v>
      </c>
      <c r="H1181" s="151" t="s">
        <v>1</v>
      </c>
      <c r="I1181" s="153"/>
      <c r="L1181" s="150"/>
      <c r="M1181" s="154"/>
      <c r="T1181" s="155"/>
      <c r="AT1181" s="151" t="s">
        <v>150</v>
      </c>
      <c r="AU1181" s="151" t="s">
        <v>82</v>
      </c>
      <c r="AV1181" s="12" t="s">
        <v>14</v>
      </c>
      <c r="AW1181" s="12" t="s">
        <v>30</v>
      </c>
      <c r="AX1181" s="12" t="s">
        <v>73</v>
      </c>
      <c r="AY1181" s="151" t="s">
        <v>140</v>
      </c>
    </row>
    <row r="1182" spans="2:65" s="13" customFormat="1" ht="10">
      <c r="B1182" s="156"/>
      <c r="D1182" s="146" t="s">
        <v>150</v>
      </c>
      <c r="E1182" s="157" t="s">
        <v>1</v>
      </c>
      <c r="F1182" s="158" t="s">
        <v>913</v>
      </c>
      <c r="H1182" s="159">
        <v>9.9030000000000005</v>
      </c>
      <c r="I1182" s="160"/>
      <c r="L1182" s="156"/>
      <c r="M1182" s="161"/>
      <c r="T1182" s="162"/>
      <c r="AT1182" s="157" t="s">
        <v>150</v>
      </c>
      <c r="AU1182" s="157" t="s">
        <v>82</v>
      </c>
      <c r="AV1182" s="13" t="s">
        <v>82</v>
      </c>
      <c r="AW1182" s="13" t="s">
        <v>30</v>
      </c>
      <c r="AX1182" s="13" t="s">
        <v>73</v>
      </c>
      <c r="AY1182" s="157" t="s">
        <v>140</v>
      </c>
    </row>
    <row r="1183" spans="2:65" s="14" customFormat="1" ht="10">
      <c r="B1183" s="163"/>
      <c r="D1183" s="146" t="s">
        <v>150</v>
      </c>
      <c r="E1183" s="164" t="s">
        <v>1</v>
      </c>
      <c r="F1183" s="165" t="s">
        <v>154</v>
      </c>
      <c r="H1183" s="166">
        <v>9.9030000000000005</v>
      </c>
      <c r="I1183" s="167"/>
      <c r="L1183" s="163"/>
      <c r="M1183" s="168"/>
      <c r="T1183" s="169"/>
      <c r="AT1183" s="164" t="s">
        <v>150</v>
      </c>
      <c r="AU1183" s="164" t="s">
        <v>82</v>
      </c>
      <c r="AV1183" s="14" t="s">
        <v>147</v>
      </c>
      <c r="AW1183" s="14" t="s">
        <v>30</v>
      </c>
      <c r="AX1183" s="14" t="s">
        <v>14</v>
      </c>
      <c r="AY1183" s="164" t="s">
        <v>140</v>
      </c>
    </row>
    <row r="1184" spans="2:65" s="1" customFormat="1" ht="33" customHeight="1">
      <c r="B1184" s="31"/>
      <c r="C1184" s="132" t="s">
        <v>914</v>
      </c>
      <c r="D1184" s="132" t="s">
        <v>143</v>
      </c>
      <c r="E1184" s="133" t="s">
        <v>307</v>
      </c>
      <c r="F1184" s="134" t="s">
        <v>308</v>
      </c>
      <c r="G1184" s="135" t="s">
        <v>309</v>
      </c>
      <c r="H1184" s="136">
        <v>2</v>
      </c>
      <c r="I1184" s="137"/>
      <c r="J1184" s="138">
        <f>ROUND(I1184*H1184,2)</f>
        <v>0</v>
      </c>
      <c r="K1184" s="139"/>
      <c r="L1184" s="31"/>
      <c r="M1184" s="140" t="s">
        <v>1</v>
      </c>
      <c r="N1184" s="141" t="s">
        <v>38</v>
      </c>
      <c r="P1184" s="142">
        <f>O1184*H1184</f>
        <v>0</v>
      </c>
      <c r="Q1184" s="142">
        <v>0</v>
      </c>
      <c r="R1184" s="142">
        <f>Q1184*H1184</f>
        <v>0</v>
      </c>
      <c r="S1184" s="142">
        <v>0</v>
      </c>
      <c r="T1184" s="143">
        <f>S1184*H1184</f>
        <v>0</v>
      </c>
      <c r="AR1184" s="144" t="s">
        <v>147</v>
      </c>
      <c r="AT1184" s="144" t="s">
        <v>143</v>
      </c>
      <c r="AU1184" s="144" t="s">
        <v>82</v>
      </c>
      <c r="AY1184" s="16" t="s">
        <v>140</v>
      </c>
      <c r="BE1184" s="145">
        <f>IF(N1184="základní",J1184,0)</f>
        <v>0</v>
      </c>
      <c r="BF1184" s="145">
        <f>IF(N1184="snížená",J1184,0)</f>
        <v>0</v>
      </c>
      <c r="BG1184" s="145">
        <f>IF(N1184="zákl. přenesená",J1184,0)</f>
        <v>0</v>
      </c>
      <c r="BH1184" s="145">
        <f>IF(N1184="sníž. přenesená",J1184,0)</f>
        <v>0</v>
      </c>
      <c r="BI1184" s="145">
        <f>IF(N1184="nulová",J1184,0)</f>
        <v>0</v>
      </c>
      <c r="BJ1184" s="16" t="s">
        <v>14</v>
      </c>
      <c r="BK1184" s="145">
        <f>ROUND(I1184*H1184,2)</f>
        <v>0</v>
      </c>
      <c r="BL1184" s="16" t="s">
        <v>147</v>
      </c>
      <c r="BM1184" s="144" t="s">
        <v>915</v>
      </c>
    </row>
    <row r="1185" spans="2:65" s="1" customFormat="1" ht="18">
      <c r="B1185" s="31"/>
      <c r="D1185" s="146" t="s">
        <v>148</v>
      </c>
      <c r="F1185" s="147" t="s">
        <v>311</v>
      </c>
      <c r="I1185" s="148"/>
      <c r="L1185" s="31"/>
      <c r="M1185" s="149"/>
      <c r="T1185" s="55"/>
      <c r="AT1185" s="16" t="s">
        <v>148</v>
      </c>
      <c r="AU1185" s="16" t="s">
        <v>82</v>
      </c>
    </row>
    <row r="1186" spans="2:65" s="12" customFormat="1" ht="10">
      <c r="B1186" s="150"/>
      <c r="D1186" s="146" t="s">
        <v>150</v>
      </c>
      <c r="E1186" s="151" t="s">
        <v>1</v>
      </c>
      <c r="F1186" s="152" t="s">
        <v>312</v>
      </c>
      <c r="H1186" s="151" t="s">
        <v>1</v>
      </c>
      <c r="I1186" s="153"/>
      <c r="L1186" s="150"/>
      <c r="M1186" s="154"/>
      <c r="T1186" s="155"/>
      <c r="AT1186" s="151" t="s">
        <v>150</v>
      </c>
      <c r="AU1186" s="151" t="s">
        <v>82</v>
      </c>
      <c r="AV1186" s="12" t="s">
        <v>14</v>
      </c>
      <c r="AW1186" s="12" t="s">
        <v>30</v>
      </c>
      <c r="AX1186" s="12" t="s">
        <v>73</v>
      </c>
      <c r="AY1186" s="151" t="s">
        <v>140</v>
      </c>
    </row>
    <row r="1187" spans="2:65" s="13" customFormat="1" ht="10">
      <c r="B1187" s="156"/>
      <c r="D1187" s="146" t="s">
        <v>150</v>
      </c>
      <c r="E1187" s="157" t="s">
        <v>1</v>
      </c>
      <c r="F1187" s="158" t="s">
        <v>82</v>
      </c>
      <c r="H1187" s="159">
        <v>2</v>
      </c>
      <c r="I1187" s="160"/>
      <c r="L1187" s="156"/>
      <c r="M1187" s="161"/>
      <c r="T1187" s="162"/>
      <c r="AT1187" s="157" t="s">
        <v>150</v>
      </c>
      <c r="AU1187" s="157" t="s">
        <v>82</v>
      </c>
      <c r="AV1187" s="13" t="s">
        <v>82</v>
      </c>
      <c r="AW1187" s="13" t="s">
        <v>30</v>
      </c>
      <c r="AX1187" s="13" t="s">
        <v>73</v>
      </c>
      <c r="AY1187" s="157" t="s">
        <v>140</v>
      </c>
    </row>
    <row r="1188" spans="2:65" s="14" customFormat="1" ht="10">
      <c r="B1188" s="163"/>
      <c r="D1188" s="146" t="s">
        <v>150</v>
      </c>
      <c r="E1188" s="164" t="s">
        <v>1</v>
      </c>
      <c r="F1188" s="165" t="s">
        <v>154</v>
      </c>
      <c r="H1188" s="166">
        <v>2</v>
      </c>
      <c r="I1188" s="167"/>
      <c r="L1188" s="163"/>
      <c r="M1188" s="168"/>
      <c r="T1188" s="169"/>
      <c r="AT1188" s="164" t="s">
        <v>150</v>
      </c>
      <c r="AU1188" s="164" t="s">
        <v>82</v>
      </c>
      <c r="AV1188" s="14" t="s">
        <v>147</v>
      </c>
      <c r="AW1188" s="14" t="s">
        <v>30</v>
      </c>
      <c r="AX1188" s="14" t="s">
        <v>14</v>
      </c>
      <c r="AY1188" s="164" t="s">
        <v>140</v>
      </c>
    </row>
    <row r="1189" spans="2:65" s="1" customFormat="1" ht="33" customHeight="1">
      <c r="B1189" s="31"/>
      <c r="C1189" s="132" t="s">
        <v>546</v>
      </c>
      <c r="D1189" s="132" t="s">
        <v>143</v>
      </c>
      <c r="E1189" s="133" t="s">
        <v>313</v>
      </c>
      <c r="F1189" s="134" t="s">
        <v>314</v>
      </c>
      <c r="G1189" s="135" t="s">
        <v>309</v>
      </c>
      <c r="H1189" s="136">
        <v>1</v>
      </c>
      <c r="I1189" s="137"/>
      <c r="J1189" s="138">
        <f>ROUND(I1189*H1189,2)</f>
        <v>0</v>
      </c>
      <c r="K1189" s="139"/>
      <c r="L1189" s="31"/>
      <c r="M1189" s="140" t="s">
        <v>1</v>
      </c>
      <c r="N1189" s="141" t="s">
        <v>38</v>
      </c>
      <c r="P1189" s="142">
        <f>O1189*H1189</f>
        <v>0</v>
      </c>
      <c r="Q1189" s="142">
        <v>0</v>
      </c>
      <c r="R1189" s="142">
        <f>Q1189*H1189</f>
        <v>0</v>
      </c>
      <c r="S1189" s="142">
        <v>0</v>
      </c>
      <c r="T1189" s="143">
        <f>S1189*H1189</f>
        <v>0</v>
      </c>
      <c r="AR1189" s="144" t="s">
        <v>147</v>
      </c>
      <c r="AT1189" s="144" t="s">
        <v>143</v>
      </c>
      <c r="AU1189" s="144" t="s">
        <v>82</v>
      </c>
      <c r="AY1189" s="16" t="s">
        <v>140</v>
      </c>
      <c r="BE1189" s="145">
        <f>IF(N1189="základní",J1189,0)</f>
        <v>0</v>
      </c>
      <c r="BF1189" s="145">
        <f>IF(N1189="snížená",J1189,0)</f>
        <v>0</v>
      </c>
      <c r="BG1189" s="145">
        <f>IF(N1189="zákl. přenesená",J1189,0)</f>
        <v>0</v>
      </c>
      <c r="BH1189" s="145">
        <f>IF(N1189="sníž. přenesená",J1189,0)</f>
        <v>0</v>
      </c>
      <c r="BI1189" s="145">
        <f>IF(N1189="nulová",J1189,0)</f>
        <v>0</v>
      </c>
      <c r="BJ1189" s="16" t="s">
        <v>14</v>
      </c>
      <c r="BK1189" s="145">
        <f>ROUND(I1189*H1189,2)</f>
        <v>0</v>
      </c>
      <c r="BL1189" s="16" t="s">
        <v>147</v>
      </c>
      <c r="BM1189" s="144" t="s">
        <v>916</v>
      </c>
    </row>
    <row r="1190" spans="2:65" s="1" customFormat="1" ht="18">
      <c r="B1190" s="31"/>
      <c r="D1190" s="146" t="s">
        <v>148</v>
      </c>
      <c r="F1190" s="147" t="s">
        <v>316</v>
      </c>
      <c r="I1190" s="148"/>
      <c r="L1190" s="31"/>
      <c r="M1190" s="149"/>
      <c r="T1190" s="55"/>
      <c r="AT1190" s="16" t="s">
        <v>148</v>
      </c>
      <c r="AU1190" s="16" t="s">
        <v>82</v>
      </c>
    </row>
    <row r="1191" spans="2:65" s="12" customFormat="1" ht="10">
      <c r="B1191" s="150"/>
      <c r="D1191" s="146" t="s">
        <v>150</v>
      </c>
      <c r="E1191" s="151" t="s">
        <v>1</v>
      </c>
      <c r="F1191" s="152" t="s">
        <v>312</v>
      </c>
      <c r="H1191" s="151" t="s">
        <v>1</v>
      </c>
      <c r="I1191" s="153"/>
      <c r="L1191" s="150"/>
      <c r="M1191" s="154"/>
      <c r="T1191" s="155"/>
      <c r="AT1191" s="151" t="s">
        <v>150</v>
      </c>
      <c r="AU1191" s="151" t="s">
        <v>82</v>
      </c>
      <c r="AV1191" s="12" t="s">
        <v>14</v>
      </c>
      <c r="AW1191" s="12" t="s">
        <v>30</v>
      </c>
      <c r="AX1191" s="12" t="s">
        <v>73</v>
      </c>
      <c r="AY1191" s="151" t="s">
        <v>140</v>
      </c>
    </row>
    <row r="1192" spans="2:65" s="13" customFormat="1" ht="10">
      <c r="B1192" s="156"/>
      <c r="D1192" s="146" t="s">
        <v>150</v>
      </c>
      <c r="E1192" s="157" t="s">
        <v>1</v>
      </c>
      <c r="F1192" s="158" t="s">
        <v>14</v>
      </c>
      <c r="H1192" s="159">
        <v>1</v>
      </c>
      <c r="I1192" s="160"/>
      <c r="L1192" s="156"/>
      <c r="M1192" s="161"/>
      <c r="T1192" s="162"/>
      <c r="AT1192" s="157" t="s">
        <v>150</v>
      </c>
      <c r="AU1192" s="157" t="s">
        <v>82</v>
      </c>
      <c r="AV1192" s="13" t="s">
        <v>82</v>
      </c>
      <c r="AW1192" s="13" t="s">
        <v>30</v>
      </c>
      <c r="AX1192" s="13" t="s">
        <v>73</v>
      </c>
      <c r="AY1192" s="157" t="s">
        <v>140</v>
      </c>
    </row>
    <row r="1193" spans="2:65" s="14" customFormat="1" ht="10">
      <c r="B1193" s="163"/>
      <c r="D1193" s="146" t="s">
        <v>150</v>
      </c>
      <c r="E1193" s="164" t="s">
        <v>1</v>
      </c>
      <c r="F1193" s="165" t="s">
        <v>154</v>
      </c>
      <c r="H1193" s="166">
        <v>1</v>
      </c>
      <c r="I1193" s="167"/>
      <c r="L1193" s="163"/>
      <c r="M1193" s="168"/>
      <c r="T1193" s="169"/>
      <c r="AT1193" s="164" t="s">
        <v>150</v>
      </c>
      <c r="AU1193" s="164" t="s">
        <v>82</v>
      </c>
      <c r="AV1193" s="14" t="s">
        <v>147</v>
      </c>
      <c r="AW1193" s="14" t="s">
        <v>30</v>
      </c>
      <c r="AX1193" s="14" t="s">
        <v>14</v>
      </c>
      <c r="AY1193" s="164" t="s">
        <v>140</v>
      </c>
    </row>
    <row r="1194" spans="2:65" s="1" customFormat="1" ht="24.15" customHeight="1">
      <c r="B1194" s="31"/>
      <c r="C1194" s="132" t="s">
        <v>917</v>
      </c>
      <c r="D1194" s="132" t="s">
        <v>143</v>
      </c>
      <c r="E1194" s="133" t="s">
        <v>318</v>
      </c>
      <c r="F1194" s="134" t="s">
        <v>319</v>
      </c>
      <c r="G1194" s="135" t="s">
        <v>146</v>
      </c>
      <c r="H1194" s="136">
        <v>9.9030000000000005</v>
      </c>
      <c r="I1194" s="137"/>
      <c r="J1194" s="138">
        <f>ROUND(I1194*H1194,2)</f>
        <v>0</v>
      </c>
      <c r="K1194" s="139"/>
      <c r="L1194" s="31"/>
      <c r="M1194" s="140" t="s">
        <v>1</v>
      </c>
      <c r="N1194" s="141" t="s">
        <v>38</v>
      </c>
      <c r="P1194" s="142">
        <f>O1194*H1194</f>
        <v>0</v>
      </c>
      <c r="Q1194" s="142">
        <v>0</v>
      </c>
      <c r="R1194" s="142">
        <f>Q1194*H1194</f>
        <v>0</v>
      </c>
      <c r="S1194" s="142">
        <v>0</v>
      </c>
      <c r="T1194" s="143">
        <f>S1194*H1194</f>
        <v>0</v>
      </c>
      <c r="AR1194" s="144" t="s">
        <v>147</v>
      </c>
      <c r="AT1194" s="144" t="s">
        <v>143</v>
      </c>
      <c r="AU1194" s="144" t="s">
        <v>82</v>
      </c>
      <c r="AY1194" s="16" t="s">
        <v>140</v>
      </c>
      <c r="BE1194" s="145">
        <f>IF(N1194="základní",J1194,0)</f>
        <v>0</v>
      </c>
      <c r="BF1194" s="145">
        <f>IF(N1194="snížená",J1194,0)</f>
        <v>0</v>
      </c>
      <c r="BG1194" s="145">
        <f>IF(N1194="zákl. přenesená",J1194,0)</f>
        <v>0</v>
      </c>
      <c r="BH1194" s="145">
        <f>IF(N1194="sníž. přenesená",J1194,0)</f>
        <v>0</v>
      </c>
      <c r="BI1194" s="145">
        <f>IF(N1194="nulová",J1194,0)</f>
        <v>0</v>
      </c>
      <c r="BJ1194" s="16" t="s">
        <v>14</v>
      </c>
      <c r="BK1194" s="145">
        <f>ROUND(I1194*H1194,2)</f>
        <v>0</v>
      </c>
      <c r="BL1194" s="16" t="s">
        <v>147</v>
      </c>
      <c r="BM1194" s="144" t="s">
        <v>918</v>
      </c>
    </row>
    <row r="1195" spans="2:65" s="1" customFormat="1" ht="18">
      <c r="B1195" s="31"/>
      <c r="D1195" s="146" t="s">
        <v>148</v>
      </c>
      <c r="F1195" s="147" t="s">
        <v>319</v>
      </c>
      <c r="I1195" s="148"/>
      <c r="L1195" s="31"/>
      <c r="M1195" s="149"/>
      <c r="T1195" s="55"/>
      <c r="AT1195" s="16" t="s">
        <v>148</v>
      </c>
      <c r="AU1195" s="16" t="s">
        <v>82</v>
      </c>
    </row>
    <row r="1196" spans="2:65" s="1" customFormat="1" ht="33" customHeight="1">
      <c r="B1196" s="31"/>
      <c r="C1196" s="132" t="s">
        <v>551</v>
      </c>
      <c r="D1196" s="132" t="s">
        <v>143</v>
      </c>
      <c r="E1196" s="133" t="s">
        <v>321</v>
      </c>
      <c r="F1196" s="134" t="s">
        <v>322</v>
      </c>
      <c r="G1196" s="135" t="s">
        <v>146</v>
      </c>
      <c r="H1196" s="136">
        <v>9.9030000000000005</v>
      </c>
      <c r="I1196" s="137"/>
      <c r="J1196" s="138">
        <f>ROUND(I1196*H1196,2)</f>
        <v>0</v>
      </c>
      <c r="K1196" s="139"/>
      <c r="L1196" s="31"/>
      <c r="M1196" s="140" t="s">
        <v>1</v>
      </c>
      <c r="N1196" s="141" t="s">
        <v>38</v>
      </c>
      <c r="P1196" s="142">
        <f>O1196*H1196</f>
        <v>0</v>
      </c>
      <c r="Q1196" s="142">
        <v>0</v>
      </c>
      <c r="R1196" s="142">
        <f>Q1196*H1196</f>
        <v>0</v>
      </c>
      <c r="S1196" s="142">
        <v>0</v>
      </c>
      <c r="T1196" s="143">
        <f>S1196*H1196</f>
        <v>0</v>
      </c>
      <c r="AR1196" s="144" t="s">
        <v>147</v>
      </c>
      <c r="AT1196" s="144" t="s">
        <v>143</v>
      </c>
      <c r="AU1196" s="144" t="s">
        <v>82</v>
      </c>
      <c r="AY1196" s="16" t="s">
        <v>140</v>
      </c>
      <c r="BE1196" s="145">
        <f>IF(N1196="základní",J1196,0)</f>
        <v>0</v>
      </c>
      <c r="BF1196" s="145">
        <f>IF(N1196="snížená",J1196,0)</f>
        <v>0</v>
      </c>
      <c r="BG1196" s="145">
        <f>IF(N1196="zákl. přenesená",J1196,0)</f>
        <v>0</v>
      </c>
      <c r="BH1196" s="145">
        <f>IF(N1196="sníž. přenesená",J1196,0)</f>
        <v>0</v>
      </c>
      <c r="BI1196" s="145">
        <f>IF(N1196="nulová",J1196,0)</f>
        <v>0</v>
      </c>
      <c r="BJ1196" s="16" t="s">
        <v>14</v>
      </c>
      <c r="BK1196" s="145">
        <f>ROUND(I1196*H1196,2)</f>
        <v>0</v>
      </c>
      <c r="BL1196" s="16" t="s">
        <v>147</v>
      </c>
      <c r="BM1196" s="144" t="s">
        <v>919</v>
      </c>
    </row>
    <row r="1197" spans="2:65" s="1" customFormat="1" ht="18">
      <c r="B1197" s="31"/>
      <c r="D1197" s="146" t="s">
        <v>148</v>
      </c>
      <c r="F1197" s="147" t="s">
        <v>322</v>
      </c>
      <c r="I1197" s="148"/>
      <c r="L1197" s="31"/>
      <c r="M1197" s="149"/>
      <c r="T1197" s="55"/>
      <c r="AT1197" s="16" t="s">
        <v>148</v>
      </c>
      <c r="AU1197" s="16" t="s">
        <v>82</v>
      </c>
    </row>
    <row r="1198" spans="2:65" s="11" customFormat="1" ht="25.9" customHeight="1">
      <c r="B1198" s="120"/>
      <c r="D1198" s="121" t="s">
        <v>72</v>
      </c>
      <c r="E1198" s="122" t="s">
        <v>920</v>
      </c>
      <c r="F1198" s="122" t="s">
        <v>921</v>
      </c>
      <c r="I1198" s="123"/>
      <c r="J1198" s="124">
        <f>BK1198</f>
        <v>0</v>
      </c>
      <c r="L1198" s="120"/>
      <c r="M1198" s="125"/>
      <c r="P1198" s="126">
        <f>P1199+P1202+P1216+P1232+P1237+P1242+P1260+P1275+P1278+P1285+P1290+P1314</f>
        <v>0</v>
      </c>
      <c r="R1198" s="126">
        <f>R1199+R1202+R1216+R1232+R1237+R1242+R1260+R1275+R1278+R1285+R1290+R1314</f>
        <v>0</v>
      </c>
      <c r="T1198" s="127">
        <f>T1199+T1202+T1216+T1232+T1237+T1242+T1260+T1275+T1278+T1285+T1290+T1314</f>
        <v>0</v>
      </c>
      <c r="AR1198" s="121" t="s">
        <v>14</v>
      </c>
      <c r="AT1198" s="128" t="s">
        <v>72</v>
      </c>
      <c r="AU1198" s="128" t="s">
        <v>73</v>
      </c>
      <c r="AY1198" s="121" t="s">
        <v>140</v>
      </c>
      <c r="BK1198" s="129">
        <f>BK1199+BK1202+BK1216+BK1232+BK1237+BK1242+BK1260+BK1275+BK1278+BK1285+BK1290+BK1314</f>
        <v>0</v>
      </c>
    </row>
    <row r="1199" spans="2:65" s="11" customFormat="1" ht="22.75" customHeight="1">
      <c r="B1199" s="120"/>
      <c r="D1199" s="121" t="s">
        <v>72</v>
      </c>
      <c r="E1199" s="130" t="s">
        <v>748</v>
      </c>
      <c r="F1199" s="130" t="s">
        <v>749</v>
      </c>
      <c r="I1199" s="123"/>
      <c r="J1199" s="131">
        <f>BK1199</f>
        <v>0</v>
      </c>
      <c r="L1199" s="120"/>
      <c r="M1199" s="125"/>
      <c r="P1199" s="126">
        <f>SUM(P1200:P1201)</f>
        <v>0</v>
      </c>
      <c r="R1199" s="126">
        <f>SUM(R1200:R1201)</f>
        <v>0</v>
      </c>
      <c r="T1199" s="127">
        <f>SUM(T1200:T1201)</f>
        <v>0</v>
      </c>
      <c r="AR1199" s="121" t="s">
        <v>14</v>
      </c>
      <c r="AT1199" s="128" t="s">
        <v>72</v>
      </c>
      <c r="AU1199" s="128" t="s">
        <v>14</v>
      </c>
      <c r="AY1199" s="121" t="s">
        <v>140</v>
      </c>
      <c r="BK1199" s="129">
        <f>SUM(BK1200:BK1201)</f>
        <v>0</v>
      </c>
    </row>
    <row r="1200" spans="2:65" s="1" customFormat="1" ht="21.75" customHeight="1">
      <c r="B1200" s="31"/>
      <c r="C1200" s="132" t="s">
        <v>922</v>
      </c>
      <c r="D1200" s="132" t="s">
        <v>143</v>
      </c>
      <c r="E1200" s="133" t="s">
        <v>923</v>
      </c>
      <c r="F1200" s="134" t="s">
        <v>924</v>
      </c>
      <c r="G1200" s="135" t="s">
        <v>309</v>
      </c>
      <c r="H1200" s="136">
        <v>1</v>
      </c>
      <c r="I1200" s="137"/>
      <c r="J1200" s="138">
        <f>ROUND(I1200*H1200,2)</f>
        <v>0</v>
      </c>
      <c r="K1200" s="139"/>
      <c r="L1200" s="31"/>
      <c r="M1200" s="140" t="s">
        <v>1</v>
      </c>
      <c r="N1200" s="141" t="s">
        <v>38</v>
      </c>
      <c r="P1200" s="142">
        <f>O1200*H1200</f>
        <v>0</v>
      </c>
      <c r="Q1200" s="142">
        <v>0</v>
      </c>
      <c r="R1200" s="142">
        <f>Q1200*H1200</f>
        <v>0</v>
      </c>
      <c r="S1200" s="142">
        <v>0</v>
      </c>
      <c r="T1200" s="143">
        <f>S1200*H1200</f>
        <v>0</v>
      </c>
      <c r="AR1200" s="144" t="s">
        <v>147</v>
      </c>
      <c r="AT1200" s="144" t="s">
        <v>143</v>
      </c>
      <c r="AU1200" s="144" t="s">
        <v>82</v>
      </c>
      <c r="AY1200" s="16" t="s">
        <v>140</v>
      </c>
      <c r="BE1200" s="145">
        <f>IF(N1200="základní",J1200,0)</f>
        <v>0</v>
      </c>
      <c r="BF1200" s="145">
        <f>IF(N1200="snížená",J1200,0)</f>
        <v>0</v>
      </c>
      <c r="BG1200" s="145">
        <f>IF(N1200="zákl. přenesená",J1200,0)</f>
        <v>0</v>
      </c>
      <c r="BH1200" s="145">
        <f>IF(N1200="sníž. přenesená",J1200,0)</f>
        <v>0</v>
      </c>
      <c r="BI1200" s="145">
        <f>IF(N1200="nulová",J1200,0)</f>
        <v>0</v>
      </c>
      <c r="BJ1200" s="16" t="s">
        <v>14</v>
      </c>
      <c r="BK1200" s="145">
        <f>ROUND(I1200*H1200,2)</f>
        <v>0</v>
      </c>
      <c r="BL1200" s="16" t="s">
        <v>147</v>
      </c>
      <c r="BM1200" s="144" t="s">
        <v>925</v>
      </c>
    </row>
    <row r="1201" spans="2:65" s="1" customFormat="1" ht="18">
      <c r="B1201" s="31"/>
      <c r="D1201" s="146" t="s">
        <v>148</v>
      </c>
      <c r="F1201" s="147" t="s">
        <v>926</v>
      </c>
      <c r="I1201" s="148"/>
      <c r="L1201" s="31"/>
      <c r="M1201" s="149"/>
      <c r="T1201" s="55"/>
      <c r="AT1201" s="16" t="s">
        <v>148</v>
      </c>
      <c r="AU1201" s="16" t="s">
        <v>82</v>
      </c>
    </row>
    <row r="1202" spans="2:65" s="11" customFormat="1" ht="22.75" customHeight="1">
      <c r="B1202" s="120"/>
      <c r="D1202" s="121" t="s">
        <v>72</v>
      </c>
      <c r="E1202" s="130" t="s">
        <v>332</v>
      </c>
      <c r="F1202" s="130" t="s">
        <v>333</v>
      </c>
      <c r="I1202" s="123"/>
      <c r="J1202" s="131">
        <f>BK1202</f>
        <v>0</v>
      </c>
      <c r="L1202" s="120"/>
      <c r="M1202" s="125"/>
      <c r="P1202" s="126">
        <f>SUM(P1203:P1215)</f>
        <v>0</v>
      </c>
      <c r="R1202" s="126">
        <f>SUM(R1203:R1215)</f>
        <v>0</v>
      </c>
      <c r="T1202" s="127">
        <f>SUM(T1203:T1215)</f>
        <v>0</v>
      </c>
      <c r="AR1202" s="121" t="s">
        <v>14</v>
      </c>
      <c r="AT1202" s="128" t="s">
        <v>72</v>
      </c>
      <c r="AU1202" s="128" t="s">
        <v>14</v>
      </c>
      <c r="AY1202" s="121" t="s">
        <v>140</v>
      </c>
      <c r="BK1202" s="129">
        <f>SUM(BK1203:BK1215)</f>
        <v>0</v>
      </c>
    </row>
    <row r="1203" spans="2:65" s="1" customFormat="1" ht="24.15" customHeight="1">
      <c r="B1203" s="31"/>
      <c r="C1203" s="132" t="s">
        <v>555</v>
      </c>
      <c r="D1203" s="132" t="s">
        <v>143</v>
      </c>
      <c r="E1203" s="133" t="s">
        <v>927</v>
      </c>
      <c r="F1203" s="134" t="s">
        <v>928</v>
      </c>
      <c r="G1203" s="135" t="s">
        <v>146</v>
      </c>
      <c r="H1203" s="136">
        <v>1.7170000000000001</v>
      </c>
      <c r="I1203" s="137"/>
      <c r="J1203" s="138">
        <f>ROUND(I1203*H1203,2)</f>
        <v>0</v>
      </c>
      <c r="K1203" s="139"/>
      <c r="L1203" s="31"/>
      <c r="M1203" s="140" t="s">
        <v>1</v>
      </c>
      <c r="N1203" s="141" t="s">
        <v>38</v>
      </c>
      <c r="P1203" s="142">
        <f>O1203*H1203</f>
        <v>0</v>
      </c>
      <c r="Q1203" s="142">
        <v>0</v>
      </c>
      <c r="R1203" s="142">
        <f>Q1203*H1203</f>
        <v>0</v>
      </c>
      <c r="S1203" s="142">
        <v>0</v>
      </c>
      <c r="T1203" s="143">
        <f>S1203*H1203</f>
        <v>0</v>
      </c>
      <c r="AR1203" s="144" t="s">
        <v>147</v>
      </c>
      <c r="AT1203" s="144" t="s">
        <v>143</v>
      </c>
      <c r="AU1203" s="144" t="s">
        <v>82</v>
      </c>
      <c r="AY1203" s="16" t="s">
        <v>140</v>
      </c>
      <c r="BE1203" s="145">
        <f>IF(N1203="základní",J1203,0)</f>
        <v>0</v>
      </c>
      <c r="BF1203" s="145">
        <f>IF(N1203="snížená",J1203,0)</f>
        <v>0</v>
      </c>
      <c r="BG1203" s="145">
        <f>IF(N1203="zákl. přenesená",J1203,0)</f>
        <v>0</v>
      </c>
      <c r="BH1203" s="145">
        <f>IF(N1203="sníž. přenesená",J1203,0)</f>
        <v>0</v>
      </c>
      <c r="BI1203" s="145">
        <f>IF(N1203="nulová",J1203,0)</f>
        <v>0</v>
      </c>
      <c r="BJ1203" s="16" t="s">
        <v>14</v>
      </c>
      <c r="BK1203" s="145">
        <f>ROUND(I1203*H1203,2)</f>
        <v>0</v>
      </c>
      <c r="BL1203" s="16" t="s">
        <v>147</v>
      </c>
      <c r="BM1203" s="144" t="s">
        <v>929</v>
      </c>
    </row>
    <row r="1204" spans="2:65" s="1" customFormat="1" ht="18">
      <c r="B1204" s="31"/>
      <c r="D1204" s="146" t="s">
        <v>148</v>
      </c>
      <c r="F1204" s="147" t="s">
        <v>930</v>
      </c>
      <c r="I1204" s="148"/>
      <c r="L1204" s="31"/>
      <c r="M1204" s="149"/>
      <c r="T1204" s="55"/>
      <c r="AT1204" s="16" t="s">
        <v>148</v>
      </c>
      <c r="AU1204" s="16" t="s">
        <v>82</v>
      </c>
    </row>
    <row r="1205" spans="2:65" s="13" customFormat="1" ht="10">
      <c r="B1205" s="156"/>
      <c r="D1205" s="146" t="s">
        <v>150</v>
      </c>
      <c r="E1205" s="157" t="s">
        <v>1</v>
      </c>
      <c r="F1205" s="158" t="s">
        <v>931</v>
      </c>
      <c r="H1205" s="159">
        <v>3.5169999999999999</v>
      </c>
      <c r="I1205" s="160"/>
      <c r="L1205" s="156"/>
      <c r="M1205" s="161"/>
      <c r="T1205" s="162"/>
      <c r="AT1205" s="157" t="s">
        <v>150</v>
      </c>
      <c r="AU1205" s="157" t="s">
        <v>82</v>
      </c>
      <c r="AV1205" s="13" t="s">
        <v>82</v>
      </c>
      <c r="AW1205" s="13" t="s">
        <v>30</v>
      </c>
      <c r="AX1205" s="13" t="s">
        <v>73</v>
      </c>
      <c r="AY1205" s="157" t="s">
        <v>140</v>
      </c>
    </row>
    <row r="1206" spans="2:65" s="13" customFormat="1" ht="10">
      <c r="B1206" s="156"/>
      <c r="D1206" s="146" t="s">
        <v>150</v>
      </c>
      <c r="E1206" s="157" t="s">
        <v>1</v>
      </c>
      <c r="F1206" s="158" t="s">
        <v>932</v>
      </c>
      <c r="H1206" s="159">
        <v>-1.8</v>
      </c>
      <c r="I1206" s="160"/>
      <c r="L1206" s="156"/>
      <c r="M1206" s="161"/>
      <c r="T1206" s="162"/>
      <c r="AT1206" s="157" t="s">
        <v>150</v>
      </c>
      <c r="AU1206" s="157" t="s">
        <v>82</v>
      </c>
      <c r="AV1206" s="13" t="s">
        <v>82</v>
      </c>
      <c r="AW1206" s="13" t="s">
        <v>30</v>
      </c>
      <c r="AX1206" s="13" t="s">
        <v>73</v>
      </c>
      <c r="AY1206" s="157" t="s">
        <v>140</v>
      </c>
    </row>
    <row r="1207" spans="2:65" s="14" customFormat="1" ht="10">
      <c r="B1207" s="163"/>
      <c r="D1207" s="146" t="s">
        <v>150</v>
      </c>
      <c r="E1207" s="164" t="s">
        <v>1</v>
      </c>
      <c r="F1207" s="165" t="s">
        <v>154</v>
      </c>
      <c r="H1207" s="166">
        <v>1.7170000000000001</v>
      </c>
      <c r="I1207" s="167"/>
      <c r="L1207" s="163"/>
      <c r="M1207" s="168"/>
      <c r="T1207" s="169"/>
      <c r="AT1207" s="164" t="s">
        <v>150</v>
      </c>
      <c r="AU1207" s="164" t="s">
        <v>82</v>
      </c>
      <c r="AV1207" s="14" t="s">
        <v>147</v>
      </c>
      <c r="AW1207" s="14" t="s">
        <v>30</v>
      </c>
      <c r="AX1207" s="14" t="s">
        <v>14</v>
      </c>
      <c r="AY1207" s="164" t="s">
        <v>140</v>
      </c>
    </row>
    <row r="1208" spans="2:65" s="1" customFormat="1" ht="24.15" customHeight="1">
      <c r="B1208" s="31"/>
      <c r="C1208" s="132" t="s">
        <v>933</v>
      </c>
      <c r="D1208" s="132" t="s">
        <v>143</v>
      </c>
      <c r="E1208" s="133" t="s">
        <v>762</v>
      </c>
      <c r="F1208" s="134" t="s">
        <v>763</v>
      </c>
      <c r="G1208" s="135" t="s">
        <v>226</v>
      </c>
      <c r="H1208" s="136">
        <v>1.39</v>
      </c>
      <c r="I1208" s="137"/>
      <c r="J1208" s="138">
        <f>ROUND(I1208*H1208,2)</f>
        <v>0</v>
      </c>
      <c r="K1208" s="139"/>
      <c r="L1208" s="31"/>
      <c r="M1208" s="140" t="s">
        <v>1</v>
      </c>
      <c r="N1208" s="141" t="s">
        <v>38</v>
      </c>
      <c r="P1208" s="142">
        <f>O1208*H1208</f>
        <v>0</v>
      </c>
      <c r="Q1208" s="142">
        <v>0</v>
      </c>
      <c r="R1208" s="142">
        <f>Q1208*H1208</f>
        <v>0</v>
      </c>
      <c r="S1208" s="142">
        <v>0</v>
      </c>
      <c r="T1208" s="143">
        <f>S1208*H1208</f>
        <v>0</v>
      </c>
      <c r="AR1208" s="144" t="s">
        <v>147</v>
      </c>
      <c r="AT1208" s="144" t="s">
        <v>143</v>
      </c>
      <c r="AU1208" s="144" t="s">
        <v>82</v>
      </c>
      <c r="AY1208" s="16" t="s">
        <v>140</v>
      </c>
      <c r="BE1208" s="145">
        <f>IF(N1208="základní",J1208,0)</f>
        <v>0</v>
      </c>
      <c r="BF1208" s="145">
        <f>IF(N1208="snížená",J1208,0)</f>
        <v>0</v>
      </c>
      <c r="BG1208" s="145">
        <f>IF(N1208="zákl. přenesená",J1208,0)</f>
        <v>0</v>
      </c>
      <c r="BH1208" s="145">
        <f>IF(N1208="sníž. přenesená",J1208,0)</f>
        <v>0</v>
      </c>
      <c r="BI1208" s="145">
        <f>IF(N1208="nulová",J1208,0)</f>
        <v>0</v>
      </c>
      <c r="BJ1208" s="16" t="s">
        <v>14</v>
      </c>
      <c r="BK1208" s="145">
        <f>ROUND(I1208*H1208,2)</f>
        <v>0</v>
      </c>
      <c r="BL1208" s="16" t="s">
        <v>147</v>
      </c>
      <c r="BM1208" s="144" t="s">
        <v>934</v>
      </c>
    </row>
    <row r="1209" spans="2:65" s="1" customFormat="1" ht="10">
      <c r="B1209" s="31"/>
      <c r="D1209" s="146" t="s">
        <v>148</v>
      </c>
      <c r="F1209" s="147" t="s">
        <v>765</v>
      </c>
      <c r="I1209" s="148"/>
      <c r="L1209" s="31"/>
      <c r="M1209" s="149"/>
      <c r="T1209" s="55"/>
      <c r="AT1209" s="16" t="s">
        <v>148</v>
      </c>
      <c r="AU1209" s="16" t="s">
        <v>82</v>
      </c>
    </row>
    <row r="1210" spans="2:65" s="13" customFormat="1" ht="10">
      <c r="B1210" s="156"/>
      <c r="D1210" s="146" t="s">
        <v>150</v>
      </c>
      <c r="E1210" s="157" t="s">
        <v>1</v>
      </c>
      <c r="F1210" s="158" t="s">
        <v>935</v>
      </c>
      <c r="H1210" s="159">
        <v>1.39</v>
      </c>
      <c r="I1210" s="160"/>
      <c r="L1210" s="156"/>
      <c r="M1210" s="161"/>
      <c r="T1210" s="162"/>
      <c r="AT1210" s="157" t="s">
        <v>150</v>
      </c>
      <c r="AU1210" s="157" t="s">
        <v>82</v>
      </c>
      <c r="AV1210" s="13" t="s">
        <v>82</v>
      </c>
      <c r="AW1210" s="13" t="s">
        <v>30</v>
      </c>
      <c r="AX1210" s="13" t="s">
        <v>73</v>
      </c>
      <c r="AY1210" s="157" t="s">
        <v>140</v>
      </c>
    </row>
    <row r="1211" spans="2:65" s="14" customFormat="1" ht="10">
      <c r="B1211" s="163"/>
      <c r="D1211" s="146" t="s">
        <v>150</v>
      </c>
      <c r="E1211" s="164" t="s">
        <v>1</v>
      </c>
      <c r="F1211" s="165" t="s">
        <v>154</v>
      </c>
      <c r="H1211" s="166">
        <v>1.39</v>
      </c>
      <c r="I1211" s="167"/>
      <c r="L1211" s="163"/>
      <c r="M1211" s="168"/>
      <c r="T1211" s="169"/>
      <c r="AT1211" s="164" t="s">
        <v>150</v>
      </c>
      <c r="AU1211" s="164" t="s">
        <v>82</v>
      </c>
      <c r="AV1211" s="14" t="s">
        <v>147</v>
      </c>
      <c r="AW1211" s="14" t="s">
        <v>30</v>
      </c>
      <c r="AX1211" s="14" t="s">
        <v>14</v>
      </c>
      <c r="AY1211" s="164" t="s">
        <v>140</v>
      </c>
    </row>
    <row r="1212" spans="2:65" s="1" customFormat="1" ht="24.15" customHeight="1">
      <c r="B1212" s="31"/>
      <c r="C1212" s="132" t="s">
        <v>560</v>
      </c>
      <c r="D1212" s="132" t="s">
        <v>143</v>
      </c>
      <c r="E1212" s="133" t="s">
        <v>767</v>
      </c>
      <c r="F1212" s="134" t="s">
        <v>768</v>
      </c>
      <c r="G1212" s="135" t="s">
        <v>226</v>
      </c>
      <c r="H1212" s="136">
        <v>5.0599999999999996</v>
      </c>
      <c r="I1212" s="137"/>
      <c r="J1212" s="138">
        <f>ROUND(I1212*H1212,2)</f>
        <v>0</v>
      </c>
      <c r="K1212" s="139"/>
      <c r="L1212" s="31"/>
      <c r="M1212" s="140" t="s">
        <v>1</v>
      </c>
      <c r="N1212" s="141" t="s">
        <v>38</v>
      </c>
      <c r="P1212" s="142">
        <f>O1212*H1212</f>
        <v>0</v>
      </c>
      <c r="Q1212" s="142">
        <v>0</v>
      </c>
      <c r="R1212" s="142">
        <f>Q1212*H1212</f>
        <v>0</v>
      </c>
      <c r="S1212" s="142">
        <v>0</v>
      </c>
      <c r="T1212" s="143">
        <f>S1212*H1212</f>
        <v>0</v>
      </c>
      <c r="AR1212" s="144" t="s">
        <v>147</v>
      </c>
      <c r="AT1212" s="144" t="s">
        <v>143</v>
      </c>
      <c r="AU1212" s="144" t="s">
        <v>82</v>
      </c>
      <c r="AY1212" s="16" t="s">
        <v>140</v>
      </c>
      <c r="BE1212" s="145">
        <f>IF(N1212="základní",J1212,0)</f>
        <v>0</v>
      </c>
      <c r="BF1212" s="145">
        <f>IF(N1212="snížená",J1212,0)</f>
        <v>0</v>
      </c>
      <c r="BG1212" s="145">
        <f>IF(N1212="zákl. přenesená",J1212,0)</f>
        <v>0</v>
      </c>
      <c r="BH1212" s="145">
        <f>IF(N1212="sníž. přenesená",J1212,0)</f>
        <v>0</v>
      </c>
      <c r="BI1212" s="145">
        <f>IF(N1212="nulová",J1212,0)</f>
        <v>0</v>
      </c>
      <c r="BJ1212" s="16" t="s">
        <v>14</v>
      </c>
      <c r="BK1212" s="145">
        <f>ROUND(I1212*H1212,2)</f>
        <v>0</v>
      </c>
      <c r="BL1212" s="16" t="s">
        <v>147</v>
      </c>
      <c r="BM1212" s="144" t="s">
        <v>936</v>
      </c>
    </row>
    <row r="1213" spans="2:65" s="1" customFormat="1" ht="10">
      <c r="B1213" s="31"/>
      <c r="D1213" s="146" t="s">
        <v>148</v>
      </c>
      <c r="F1213" s="147" t="s">
        <v>770</v>
      </c>
      <c r="I1213" s="148"/>
      <c r="L1213" s="31"/>
      <c r="M1213" s="149"/>
      <c r="T1213" s="55"/>
      <c r="AT1213" s="16" t="s">
        <v>148</v>
      </c>
      <c r="AU1213" s="16" t="s">
        <v>82</v>
      </c>
    </row>
    <row r="1214" spans="2:65" s="13" customFormat="1" ht="10">
      <c r="B1214" s="156"/>
      <c r="D1214" s="146" t="s">
        <v>150</v>
      </c>
      <c r="E1214" s="157" t="s">
        <v>1</v>
      </c>
      <c r="F1214" s="158" t="s">
        <v>937</v>
      </c>
      <c r="H1214" s="159">
        <v>5.0599999999999996</v>
      </c>
      <c r="I1214" s="160"/>
      <c r="L1214" s="156"/>
      <c r="M1214" s="161"/>
      <c r="T1214" s="162"/>
      <c r="AT1214" s="157" t="s">
        <v>150</v>
      </c>
      <c r="AU1214" s="157" t="s">
        <v>82</v>
      </c>
      <c r="AV1214" s="13" t="s">
        <v>82</v>
      </c>
      <c r="AW1214" s="13" t="s">
        <v>30</v>
      </c>
      <c r="AX1214" s="13" t="s">
        <v>73</v>
      </c>
      <c r="AY1214" s="157" t="s">
        <v>140</v>
      </c>
    </row>
    <row r="1215" spans="2:65" s="14" customFormat="1" ht="10">
      <c r="B1215" s="163"/>
      <c r="D1215" s="146" t="s">
        <v>150</v>
      </c>
      <c r="E1215" s="164" t="s">
        <v>1</v>
      </c>
      <c r="F1215" s="165" t="s">
        <v>154</v>
      </c>
      <c r="H1215" s="166">
        <v>5.0599999999999996</v>
      </c>
      <c r="I1215" s="167"/>
      <c r="L1215" s="163"/>
      <c r="M1215" s="168"/>
      <c r="T1215" s="169"/>
      <c r="AT1215" s="164" t="s">
        <v>150</v>
      </c>
      <c r="AU1215" s="164" t="s">
        <v>82</v>
      </c>
      <c r="AV1215" s="14" t="s">
        <v>147</v>
      </c>
      <c r="AW1215" s="14" t="s">
        <v>30</v>
      </c>
      <c r="AX1215" s="14" t="s">
        <v>14</v>
      </c>
      <c r="AY1215" s="164" t="s">
        <v>140</v>
      </c>
    </row>
    <row r="1216" spans="2:65" s="11" customFormat="1" ht="22.75" customHeight="1">
      <c r="B1216" s="120"/>
      <c r="D1216" s="121" t="s">
        <v>72</v>
      </c>
      <c r="E1216" s="130" t="s">
        <v>141</v>
      </c>
      <c r="F1216" s="130" t="s">
        <v>142</v>
      </c>
      <c r="I1216" s="123"/>
      <c r="J1216" s="131">
        <f>BK1216</f>
        <v>0</v>
      </c>
      <c r="L1216" s="120"/>
      <c r="M1216" s="125"/>
      <c r="P1216" s="126">
        <f>SUM(P1217:P1231)</f>
        <v>0</v>
      </c>
      <c r="R1216" s="126">
        <f>SUM(R1217:R1231)</f>
        <v>0</v>
      </c>
      <c r="T1216" s="127">
        <f>SUM(T1217:T1231)</f>
        <v>0</v>
      </c>
      <c r="AR1216" s="121" t="s">
        <v>14</v>
      </c>
      <c r="AT1216" s="128" t="s">
        <v>72</v>
      </c>
      <c r="AU1216" s="128" t="s">
        <v>14</v>
      </c>
      <c r="AY1216" s="121" t="s">
        <v>140</v>
      </c>
      <c r="BK1216" s="129">
        <f>SUM(BK1217:BK1231)</f>
        <v>0</v>
      </c>
    </row>
    <row r="1217" spans="2:65" s="1" customFormat="1" ht="24.15" customHeight="1">
      <c r="B1217" s="31"/>
      <c r="C1217" s="132" t="s">
        <v>938</v>
      </c>
      <c r="D1217" s="132" t="s">
        <v>143</v>
      </c>
      <c r="E1217" s="133" t="s">
        <v>144</v>
      </c>
      <c r="F1217" s="134" t="s">
        <v>145</v>
      </c>
      <c r="G1217" s="135" t="s">
        <v>146</v>
      </c>
      <c r="H1217" s="136">
        <v>0.20899999999999999</v>
      </c>
      <c r="I1217" s="137"/>
      <c r="J1217" s="138">
        <f>ROUND(I1217*H1217,2)</f>
        <v>0</v>
      </c>
      <c r="K1217" s="139"/>
      <c r="L1217" s="31"/>
      <c r="M1217" s="140" t="s">
        <v>1</v>
      </c>
      <c r="N1217" s="141" t="s">
        <v>38</v>
      </c>
      <c r="P1217" s="142">
        <f>O1217*H1217</f>
        <v>0</v>
      </c>
      <c r="Q1217" s="142">
        <v>0</v>
      </c>
      <c r="R1217" s="142">
        <f>Q1217*H1217</f>
        <v>0</v>
      </c>
      <c r="S1217" s="142">
        <v>0</v>
      </c>
      <c r="T1217" s="143">
        <f>S1217*H1217</f>
        <v>0</v>
      </c>
      <c r="AR1217" s="144" t="s">
        <v>147</v>
      </c>
      <c r="AT1217" s="144" t="s">
        <v>143</v>
      </c>
      <c r="AU1217" s="144" t="s">
        <v>82</v>
      </c>
      <c r="AY1217" s="16" t="s">
        <v>140</v>
      </c>
      <c r="BE1217" s="145">
        <f>IF(N1217="základní",J1217,0)</f>
        <v>0</v>
      </c>
      <c r="BF1217" s="145">
        <f>IF(N1217="snížená",J1217,0)</f>
        <v>0</v>
      </c>
      <c r="BG1217" s="145">
        <f>IF(N1217="zákl. přenesená",J1217,0)</f>
        <v>0</v>
      </c>
      <c r="BH1217" s="145">
        <f>IF(N1217="sníž. přenesená",J1217,0)</f>
        <v>0</v>
      </c>
      <c r="BI1217" s="145">
        <f>IF(N1217="nulová",J1217,0)</f>
        <v>0</v>
      </c>
      <c r="BJ1217" s="16" t="s">
        <v>14</v>
      </c>
      <c r="BK1217" s="145">
        <f>ROUND(I1217*H1217,2)</f>
        <v>0</v>
      </c>
      <c r="BL1217" s="16" t="s">
        <v>147</v>
      </c>
      <c r="BM1217" s="144" t="s">
        <v>939</v>
      </c>
    </row>
    <row r="1218" spans="2:65" s="1" customFormat="1" ht="18">
      <c r="B1218" s="31"/>
      <c r="D1218" s="146" t="s">
        <v>148</v>
      </c>
      <c r="F1218" s="147" t="s">
        <v>149</v>
      </c>
      <c r="I1218" s="148"/>
      <c r="L1218" s="31"/>
      <c r="M1218" s="149"/>
      <c r="T1218" s="55"/>
      <c r="AT1218" s="16" t="s">
        <v>148</v>
      </c>
      <c r="AU1218" s="16" t="s">
        <v>82</v>
      </c>
    </row>
    <row r="1219" spans="2:65" s="12" customFormat="1" ht="10">
      <c r="B1219" s="150"/>
      <c r="D1219" s="146" t="s">
        <v>150</v>
      </c>
      <c r="E1219" s="151" t="s">
        <v>1</v>
      </c>
      <c r="F1219" s="152" t="s">
        <v>940</v>
      </c>
      <c r="H1219" s="151" t="s">
        <v>1</v>
      </c>
      <c r="I1219" s="153"/>
      <c r="L1219" s="150"/>
      <c r="M1219" s="154"/>
      <c r="T1219" s="155"/>
      <c r="AT1219" s="151" t="s">
        <v>150</v>
      </c>
      <c r="AU1219" s="151" t="s">
        <v>82</v>
      </c>
      <c r="AV1219" s="12" t="s">
        <v>14</v>
      </c>
      <c r="AW1219" s="12" t="s">
        <v>30</v>
      </c>
      <c r="AX1219" s="12" t="s">
        <v>73</v>
      </c>
      <c r="AY1219" s="151" t="s">
        <v>140</v>
      </c>
    </row>
    <row r="1220" spans="2:65" s="13" customFormat="1" ht="10">
      <c r="B1220" s="156"/>
      <c r="D1220" s="146" t="s">
        <v>150</v>
      </c>
      <c r="E1220" s="157" t="s">
        <v>1</v>
      </c>
      <c r="F1220" s="158" t="s">
        <v>941</v>
      </c>
      <c r="H1220" s="159">
        <v>0.20899999999999999</v>
      </c>
      <c r="I1220" s="160"/>
      <c r="L1220" s="156"/>
      <c r="M1220" s="161"/>
      <c r="T1220" s="162"/>
      <c r="AT1220" s="157" t="s">
        <v>150</v>
      </c>
      <c r="AU1220" s="157" t="s">
        <v>82</v>
      </c>
      <c r="AV1220" s="13" t="s">
        <v>82</v>
      </c>
      <c r="AW1220" s="13" t="s">
        <v>30</v>
      </c>
      <c r="AX1220" s="13" t="s">
        <v>73</v>
      </c>
      <c r="AY1220" s="157" t="s">
        <v>140</v>
      </c>
    </row>
    <row r="1221" spans="2:65" s="14" customFormat="1" ht="10">
      <c r="B1221" s="163"/>
      <c r="D1221" s="146" t="s">
        <v>150</v>
      </c>
      <c r="E1221" s="164" t="s">
        <v>1</v>
      </c>
      <c r="F1221" s="165" t="s">
        <v>154</v>
      </c>
      <c r="H1221" s="166">
        <v>0.20899999999999999</v>
      </c>
      <c r="I1221" s="167"/>
      <c r="L1221" s="163"/>
      <c r="M1221" s="168"/>
      <c r="T1221" s="169"/>
      <c r="AT1221" s="164" t="s">
        <v>150</v>
      </c>
      <c r="AU1221" s="164" t="s">
        <v>82</v>
      </c>
      <c r="AV1221" s="14" t="s">
        <v>147</v>
      </c>
      <c r="AW1221" s="14" t="s">
        <v>30</v>
      </c>
      <c r="AX1221" s="14" t="s">
        <v>14</v>
      </c>
      <c r="AY1221" s="164" t="s">
        <v>140</v>
      </c>
    </row>
    <row r="1222" spans="2:65" s="1" customFormat="1" ht="24.15" customHeight="1">
      <c r="B1222" s="31"/>
      <c r="C1222" s="132" t="s">
        <v>564</v>
      </c>
      <c r="D1222" s="132" t="s">
        <v>143</v>
      </c>
      <c r="E1222" s="133" t="s">
        <v>155</v>
      </c>
      <c r="F1222" s="134" t="s">
        <v>156</v>
      </c>
      <c r="G1222" s="135" t="s">
        <v>146</v>
      </c>
      <c r="H1222" s="136">
        <v>0.75</v>
      </c>
      <c r="I1222" s="137"/>
      <c r="J1222" s="138">
        <f>ROUND(I1222*H1222,2)</f>
        <v>0</v>
      </c>
      <c r="K1222" s="139"/>
      <c r="L1222" s="31"/>
      <c r="M1222" s="140" t="s">
        <v>1</v>
      </c>
      <c r="N1222" s="141" t="s">
        <v>38</v>
      </c>
      <c r="P1222" s="142">
        <f>O1222*H1222</f>
        <v>0</v>
      </c>
      <c r="Q1222" s="142">
        <v>0</v>
      </c>
      <c r="R1222" s="142">
        <f>Q1222*H1222</f>
        <v>0</v>
      </c>
      <c r="S1222" s="142">
        <v>0</v>
      </c>
      <c r="T1222" s="143">
        <f>S1222*H1222</f>
        <v>0</v>
      </c>
      <c r="AR1222" s="144" t="s">
        <v>147</v>
      </c>
      <c r="AT1222" s="144" t="s">
        <v>143</v>
      </c>
      <c r="AU1222" s="144" t="s">
        <v>82</v>
      </c>
      <c r="AY1222" s="16" t="s">
        <v>140</v>
      </c>
      <c r="BE1222" s="145">
        <f>IF(N1222="základní",J1222,0)</f>
        <v>0</v>
      </c>
      <c r="BF1222" s="145">
        <f>IF(N1222="snížená",J1222,0)</f>
        <v>0</v>
      </c>
      <c r="BG1222" s="145">
        <f>IF(N1222="zákl. přenesená",J1222,0)</f>
        <v>0</v>
      </c>
      <c r="BH1222" s="145">
        <f>IF(N1222="sníž. přenesená",J1222,0)</f>
        <v>0</v>
      </c>
      <c r="BI1222" s="145">
        <f>IF(N1222="nulová",J1222,0)</f>
        <v>0</v>
      </c>
      <c r="BJ1222" s="16" t="s">
        <v>14</v>
      </c>
      <c r="BK1222" s="145">
        <f>ROUND(I1222*H1222,2)</f>
        <v>0</v>
      </c>
      <c r="BL1222" s="16" t="s">
        <v>147</v>
      </c>
      <c r="BM1222" s="144" t="s">
        <v>942</v>
      </c>
    </row>
    <row r="1223" spans="2:65" s="1" customFormat="1" ht="18">
      <c r="B1223" s="31"/>
      <c r="D1223" s="146" t="s">
        <v>148</v>
      </c>
      <c r="F1223" s="147" t="s">
        <v>157</v>
      </c>
      <c r="I1223" s="148"/>
      <c r="L1223" s="31"/>
      <c r="M1223" s="149"/>
      <c r="T1223" s="55"/>
      <c r="AT1223" s="16" t="s">
        <v>148</v>
      </c>
      <c r="AU1223" s="16" t="s">
        <v>82</v>
      </c>
    </row>
    <row r="1224" spans="2:65" s="12" customFormat="1" ht="10">
      <c r="B1224" s="150"/>
      <c r="D1224" s="146" t="s">
        <v>150</v>
      </c>
      <c r="E1224" s="151" t="s">
        <v>1</v>
      </c>
      <c r="F1224" s="152" t="s">
        <v>940</v>
      </c>
      <c r="H1224" s="151" t="s">
        <v>1</v>
      </c>
      <c r="I1224" s="153"/>
      <c r="L1224" s="150"/>
      <c r="M1224" s="154"/>
      <c r="T1224" s="155"/>
      <c r="AT1224" s="151" t="s">
        <v>150</v>
      </c>
      <c r="AU1224" s="151" t="s">
        <v>82</v>
      </c>
      <c r="AV1224" s="12" t="s">
        <v>14</v>
      </c>
      <c r="AW1224" s="12" t="s">
        <v>30</v>
      </c>
      <c r="AX1224" s="12" t="s">
        <v>73</v>
      </c>
      <c r="AY1224" s="151" t="s">
        <v>140</v>
      </c>
    </row>
    <row r="1225" spans="2:65" s="13" customFormat="1" ht="10">
      <c r="B1225" s="156"/>
      <c r="D1225" s="146" t="s">
        <v>150</v>
      </c>
      <c r="E1225" s="157" t="s">
        <v>1</v>
      </c>
      <c r="F1225" s="158" t="s">
        <v>943</v>
      </c>
      <c r="H1225" s="159">
        <v>0.75</v>
      </c>
      <c r="I1225" s="160"/>
      <c r="L1225" s="156"/>
      <c r="M1225" s="161"/>
      <c r="T1225" s="162"/>
      <c r="AT1225" s="157" t="s">
        <v>150</v>
      </c>
      <c r="AU1225" s="157" t="s">
        <v>82</v>
      </c>
      <c r="AV1225" s="13" t="s">
        <v>82</v>
      </c>
      <c r="AW1225" s="13" t="s">
        <v>30</v>
      </c>
      <c r="AX1225" s="13" t="s">
        <v>73</v>
      </c>
      <c r="AY1225" s="157" t="s">
        <v>140</v>
      </c>
    </row>
    <row r="1226" spans="2:65" s="14" customFormat="1" ht="10">
      <c r="B1226" s="163"/>
      <c r="D1226" s="146" t="s">
        <v>150</v>
      </c>
      <c r="E1226" s="164" t="s">
        <v>1</v>
      </c>
      <c r="F1226" s="165" t="s">
        <v>154</v>
      </c>
      <c r="H1226" s="166">
        <v>0.75</v>
      </c>
      <c r="I1226" s="167"/>
      <c r="L1226" s="163"/>
      <c r="M1226" s="168"/>
      <c r="T1226" s="169"/>
      <c r="AT1226" s="164" t="s">
        <v>150</v>
      </c>
      <c r="AU1226" s="164" t="s">
        <v>82</v>
      </c>
      <c r="AV1226" s="14" t="s">
        <v>147</v>
      </c>
      <c r="AW1226" s="14" t="s">
        <v>30</v>
      </c>
      <c r="AX1226" s="14" t="s">
        <v>14</v>
      </c>
      <c r="AY1226" s="164" t="s">
        <v>140</v>
      </c>
    </row>
    <row r="1227" spans="2:65" s="1" customFormat="1" ht="24.15" customHeight="1">
      <c r="B1227" s="31"/>
      <c r="C1227" s="132" t="s">
        <v>944</v>
      </c>
      <c r="D1227" s="132" t="s">
        <v>143</v>
      </c>
      <c r="E1227" s="133" t="s">
        <v>346</v>
      </c>
      <c r="F1227" s="134" t="s">
        <v>347</v>
      </c>
      <c r="G1227" s="135" t="s">
        <v>309</v>
      </c>
      <c r="H1227" s="136">
        <v>2</v>
      </c>
      <c r="I1227" s="137"/>
      <c r="J1227" s="138">
        <f>ROUND(I1227*H1227,2)</f>
        <v>0</v>
      </c>
      <c r="K1227" s="139"/>
      <c r="L1227" s="31"/>
      <c r="M1227" s="140" t="s">
        <v>1</v>
      </c>
      <c r="N1227" s="141" t="s">
        <v>38</v>
      </c>
      <c r="P1227" s="142">
        <f>O1227*H1227</f>
        <v>0</v>
      </c>
      <c r="Q1227" s="142">
        <v>0</v>
      </c>
      <c r="R1227" s="142">
        <f>Q1227*H1227</f>
        <v>0</v>
      </c>
      <c r="S1227" s="142">
        <v>0</v>
      </c>
      <c r="T1227" s="143">
        <f>S1227*H1227</f>
        <v>0</v>
      </c>
      <c r="AR1227" s="144" t="s">
        <v>147</v>
      </c>
      <c r="AT1227" s="144" t="s">
        <v>143</v>
      </c>
      <c r="AU1227" s="144" t="s">
        <v>82</v>
      </c>
      <c r="AY1227" s="16" t="s">
        <v>140</v>
      </c>
      <c r="BE1227" s="145">
        <f>IF(N1227="základní",J1227,0)</f>
        <v>0</v>
      </c>
      <c r="BF1227" s="145">
        <f>IF(N1227="snížená",J1227,0)</f>
        <v>0</v>
      </c>
      <c r="BG1227" s="145">
        <f>IF(N1227="zákl. přenesená",J1227,0)</f>
        <v>0</v>
      </c>
      <c r="BH1227" s="145">
        <f>IF(N1227="sníž. přenesená",J1227,0)</f>
        <v>0</v>
      </c>
      <c r="BI1227" s="145">
        <f>IF(N1227="nulová",J1227,0)</f>
        <v>0</v>
      </c>
      <c r="BJ1227" s="16" t="s">
        <v>14</v>
      </c>
      <c r="BK1227" s="145">
        <f>ROUND(I1227*H1227,2)</f>
        <v>0</v>
      </c>
      <c r="BL1227" s="16" t="s">
        <v>147</v>
      </c>
      <c r="BM1227" s="144" t="s">
        <v>945</v>
      </c>
    </row>
    <row r="1228" spans="2:65" s="1" customFormat="1" ht="18">
      <c r="B1228" s="31"/>
      <c r="D1228" s="146" t="s">
        <v>148</v>
      </c>
      <c r="F1228" s="147" t="s">
        <v>349</v>
      </c>
      <c r="I1228" s="148"/>
      <c r="L1228" s="31"/>
      <c r="M1228" s="149"/>
      <c r="T1228" s="55"/>
      <c r="AT1228" s="16" t="s">
        <v>148</v>
      </c>
      <c r="AU1228" s="16" t="s">
        <v>82</v>
      </c>
    </row>
    <row r="1229" spans="2:65" s="12" customFormat="1" ht="10">
      <c r="B1229" s="150"/>
      <c r="D1229" s="146" t="s">
        <v>150</v>
      </c>
      <c r="E1229" s="151" t="s">
        <v>1</v>
      </c>
      <c r="F1229" s="152" t="s">
        <v>776</v>
      </c>
      <c r="H1229" s="151" t="s">
        <v>1</v>
      </c>
      <c r="I1229" s="153"/>
      <c r="L1229" s="150"/>
      <c r="M1229" s="154"/>
      <c r="T1229" s="155"/>
      <c r="AT1229" s="151" t="s">
        <v>150</v>
      </c>
      <c r="AU1229" s="151" t="s">
        <v>82</v>
      </c>
      <c r="AV1229" s="12" t="s">
        <v>14</v>
      </c>
      <c r="AW1229" s="12" t="s">
        <v>30</v>
      </c>
      <c r="AX1229" s="12" t="s">
        <v>73</v>
      </c>
      <c r="AY1229" s="151" t="s">
        <v>140</v>
      </c>
    </row>
    <row r="1230" spans="2:65" s="13" customFormat="1" ht="10">
      <c r="B1230" s="156"/>
      <c r="D1230" s="146" t="s">
        <v>150</v>
      </c>
      <c r="E1230" s="157" t="s">
        <v>1</v>
      </c>
      <c r="F1230" s="158" t="s">
        <v>82</v>
      </c>
      <c r="H1230" s="159">
        <v>2</v>
      </c>
      <c r="I1230" s="160"/>
      <c r="L1230" s="156"/>
      <c r="M1230" s="161"/>
      <c r="T1230" s="162"/>
      <c r="AT1230" s="157" t="s">
        <v>150</v>
      </c>
      <c r="AU1230" s="157" t="s">
        <v>82</v>
      </c>
      <c r="AV1230" s="13" t="s">
        <v>82</v>
      </c>
      <c r="AW1230" s="13" t="s">
        <v>30</v>
      </c>
      <c r="AX1230" s="13" t="s">
        <v>73</v>
      </c>
      <c r="AY1230" s="157" t="s">
        <v>140</v>
      </c>
    </row>
    <row r="1231" spans="2:65" s="14" customFormat="1" ht="10">
      <c r="B1231" s="163"/>
      <c r="D1231" s="146" t="s">
        <v>150</v>
      </c>
      <c r="E1231" s="164" t="s">
        <v>1</v>
      </c>
      <c r="F1231" s="165" t="s">
        <v>154</v>
      </c>
      <c r="H1231" s="166">
        <v>2</v>
      </c>
      <c r="I1231" s="167"/>
      <c r="L1231" s="163"/>
      <c r="M1231" s="168"/>
      <c r="T1231" s="169"/>
      <c r="AT1231" s="164" t="s">
        <v>150</v>
      </c>
      <c r="AU1231" s="164" t="s">
        <v>82</v>
      </c>
      <c r="AV1231" s="14" t="s">
        <v>147</v>
      </c>
      <c r="AW1231" s="14" t="s">
        <v>30</v>
      </c>
      <c r="AX1231" s="14" t="s">
        <v>14</v>
      </c>
      <c r="AY1231" s="164" t="s">
        <v>140</v>
      </c>
    </row>
    <row r="1232" spans="2:65" s="11" customFormat="1" ht="22.75" customHeight="1">
      <c r="B1232" s="120"/>
      <c r="D1232" s="121" t="s">
        <v>72</v>
      </c>
      <c r="E1232" s="130" t="s">
        <v>160</v>
      </c>
      <c r="F1232" s="130" t="s">
        <v>161</v>
      </c>
      <c r="I1232" s="123"/>
      <c r="J1232" s="131">
        <f>BK1232</f>
        <v>0</v>
      </c>
      <c r="L1232" s="120"/>
      <c r="M1232" s="125"/>
      <c r="P1232" s="126">
        <f>SUM(P1233:P1236)</f>
        <v>0</v>
      </c>
      <c r="R1232" s="126">
        <f>SUM(R1233:R1236)</f>
        <v>0</v>
      </c>
      <c r="T1232" s="127">
        <f>SUM(T1233:T1236)</f>
        <v>0</v>
      </c>
      <c r="AR1232" s="121" t="s">
        <v>14</v>
      </c>
      <c r="AT1232" s="128" t="s">
        <v>72</v>
      </c>
      <c r="AU1232" s="128" t="s">
        <v>14</v>
      </c>
      <c r="AY1232" s="121" t="s">
        <v>140</v>
      </c>
      <c r="BK1232" s="129">
        <f>SUM(BK1233:BK1236)</f>
        <v>0</v>
      </c>
    </row>
    <row r="1233" spans="2:65" s="1" customFormat="1" ht="33" customHeight="1">
      <c r="B1233" s="31"/>
      <c r="C1233" s="132" t="s">
        <v>572</v>
      </c>
      <c r="D1233" s="132" t="s">
        <v>143</v>
      </c>
      <c r="E1233" s="133" t="s">
        <v>163</v>
      </c>
      <c r="F1233" s="134" t="s">
        <v>164</v>
      </c>
      <c r="G1233" s="135" t="s">
        <v>146</v>
      </c>
      <c r="H1233" s="136">
        <v>1.6679999999999999</v>
      </c>
      <c r="I1233" s="137"/>
      <c r="J1233" s="138">
        <f>ROUND(I1233*H1233,2)</f>
        <v>0</v>
      </c>
      <c r="K1233" s="139"/>
      <c r="L1233" s="31"/>
      <c r="M1233" s="140" t="s">
        <v>1</v>
      </c>
      <c r="N1233" s="141" t="s">
        <v>38</v>
      </c>
      <c r="P1233" s="142">
        <f>O1233*H1233</f>
        <v>0</v>
      </c>
      <c r="Q1233" s="142">
        <v>0</v>
      </c>
      <c r="R1233" s="142">
        <f>Q1233*H1233</f>
        <v>0</v>
      </c>
      <c r="S1233" s="142">
        <v>0</v>
      </c>
      <c r="T1233" s="143">
        <f>S1233*H1233</f>
        <v>0</v>
      </c>
      <c r="AR1233" s="144" t="s">
        <v>147</v>
      </c>
      <c r="AT1233" s="144" t="s">
        <v>143</v>
      </c>
      <c r="AU1233" s="144" t="s">
        <v>82</v>
      </c>
      <c r="AY1233" s="16" t="s">
        <v>140</v>
      </c>
      <c r="BE1233" s="145">
        <f>IF(N1233="základní",J1233,0)</f>
        <v>0</v>
      </c>
      <c r="BF1233" s="145">
        <f>IF(N1233="snížená",J1233,0)</f>
        <v>0</v>
      </c>
      <c r="BG1233" s="145">
        <f>IF(N1233="zákl. přenesená",J1233,0)</f>
        <v>0</v>
      </c>
      <c r="BH1233" s="145">
        <f>IF(N1233="sníž. přenesená",J1233,0)</f>
        <v>0</v>
      </c>
      <c r="BI1233" s="145">
        <f>IF(N1233="nulová",J1233,0)</f>
        <v>0</v>
      </c>
      <c r="BJ1233" s="16" t="s">
        <v>14</v>
      </c>
      <c r="BK1233" s="145">
        <f>ROUND(I1233*H1233,2)</f>
        <v>0</v>
      </c>
      <c r="BL1233" s="16" t="s">
        <v>147</v>
      </c>
      <c r="BM1233" s="144" t="s">
        <v>946</v>
      </c>
    </row>
    <row r="1234" spans="2:65" s="1" customFormat="1" ht="18">
      <c r="B1234" s="31"/>
      <c r="D1234" s="146" t="s">
        <v>148</v>
      </c>
      <c r="F1234" s="147" t="s">
        <v>166</v>
      </c>
      <c r="I1234" s="148"/>
      <c r="L1234" s="31"/>
      <c r="M1234" s="149"/>
      <c r="T1234" s="55"/>
      <c r="AT1234" s="16" t="s">
        <v>148</v>
      </c>
      <c r="AU1234" s="16" t="s">
        <v>82</v>
      </c>
    </row>
    <row r="1235" spans="2:65" s="13" customFormat="1" ht="10">
      <c r="B1235" s="156"/>
      <c r="D1235" s="146" t="s">
        <v>150</v>
      </c>
      <c r="E1235" s="157" t="s">
        <v>1</v>
      </c>
      <c r="F1235" s="158" t="s">
        <v>947</v>
      </c>
      <c r="H1235" s="159">
        <v>1.6679999999999999</v>
      </c>
      <c r="I1235" s="160"/>
      <c r="L1235" s="156"/>
      <c r="M1235" s="161"/>
      <c r="T1235" s="162"/>
      <c r="AT1235" s="157" t="s">
        <v>150</v>
      </c>
      <c r="AU1235" s="157" t="s">
        <v>82</v>
      </c>
      <c r="AV1235" s="13" t="s">
        <v>82</v>
      </c>
      <c r="AW1235" s="13" t="s">
        <v>30</v>
      </c>
      <c r="AX1235" s="13" t="s">
        <v>73</v>
      </c>
      <c r="AY1235" s="157" t="s">
        <v>140</v>
      </c>
    </row>
    <row r="1236" spans="2:65" s="14" customFormat="1" ht="10">
      <c r="B1236" s="163"/>
      <c r="D1236" s="146" t="s">
        <v>150</v>
      </c>
      <c r="E1236" s="164" t="s">
        <v>1</v>
      </c>
      <c r="F1236" s="165" t="s">
        <v>154</v>
      </c>
      <c r="H1236" s="166">
        <v>1.6679999999999999</v>
      </c>
      <c r="I1236" s="167"/>
      <c r="L1236" s="163"/>
      <c r="M1236" s="168"/>
      <c r="T1236" s="169"/>
      <c r="AT1236" s="164" t="s">
        <v>150</v>
      </c>
      <c r="AU1236" s="164" t="s">
        <v>82</v>
      </c>
      <c r="AV1236" s="14" t="s">
        <v>147</v>
      </c>
      <c r="AW1236" s="14" t="s">
        <v>30</v>
      </c>
      <c r="AX1236" s="14" t="s">
        <v>14</v>
      </c>
      <c r="AY1236" s="164" t="s">
        <v>140</v>
      </c>
    </row>
    <row r="1237" spans="2:65" s="11" customFormat="1" ht="22.75" customHeight="1">
      <c r="B1237" s="120"/>
      <c r="D1237" s="121" t="s">
        <v>72</v>
      </c>
      <c r="E1237" s="130" t="s">
        <v>167</v>
      </c>
      <c r="F1237" s="130" t="s">
        <v>168</v>
      </c>
      <c r="I1237" s="123"/>
      <c r="J1237" s="131">
        <f>BK1237</f>
        <v>0</v>
      </c>
      <c r="L1237" s="120"/>
      <c r="M1237" s="125"/>
      <c r="P1237" s="126">
        <f>SUM(P1238:P1241)</f>
        <v>0</v>
      </c>
      <c r="R1237" s="126">
        <f>SUM(R1238:R1241)</f>
        <v>0</v>
      </c>
      <c r="T1237" s="127">
        <f>SUM(T1238:T1241)</f>
        <v>0</v>
      </c>
      <c r="AR1237" s="121" t="s">
        <v>14</v>
      </c>
      <c r="AT1237" s="128" t="s">
        <v>72</v>
      </c>
      <c r="AU1237" s="128" t="s">
        <v>14</v>
      </c>
      <c r="AY1237" s="121" t="s">
        <v>140</v>
      </c>
      <c r="BK1237" s="129">
        <f>SUM(BK1238:BK1241)</f>
        <v>0</v>
      </c>
    </row>
    <row r="1238" spans="2:65" s="1" customFormat="1" ht="24.15" customHeight="1">
      <c r="B1238" s="31"/>
      <c r="C1238" s="132" t="s">
        <v>948</v>
      </c>
      <c r="D1238" s="132" t="s">
        <v>143</v>
      </c>
      <c r="E1238" s="133" t="s">
        <v>169</v>
      </c>
      <c r="F1238" s="134" t="s">
        <v>170</v>
      </c>
      <c r="G1238" s="135" t="s">
        <v>146</v>
      </c>
      <c r="H1238" s="136">
        <v>1.6679999999999999</v>
      </c>
      <c r="I1238" s="137"/>
      <c r="J1238" s="138">
        <f>ROUND(I1238*H1238,2)</f>
        <v>0</v>
      </c>
      <c r="K1238" s="139"/>
      <c r="L1238" s="31"/>
      <c r="M1238" s="140" t="s">
        <v>1</v>
      </c>
      <c r="N1238" s="141" t="s">
        <v>38</v>
      </c>
      <c r="P1238" s="142">
        <f>O1238*H1238</f>
        <v>0</v>
      </c>
      <c r="Q1238" s="142">
        <v>0</v>
      </c>
      <c r="R1238" s="142">
        <f>Q1238*H1238</f>
        <v>0</v>
      </c>
      <c r="S1238" s="142">
        <v>0</v>
      </c>
      <c r="T1238" s="143">
        <f>S1238*H1238</f>
        <v>0</v>
      </c>
      <c r="AR1238" s="144" t="s">
        <v>147</v>
      </c>
      <c r="AT1238" s="144" t="s">
        <v>143</v>
      </c>
      <c r="AU1238" s="144" t="s">
        <v>82</v>
      </c>
      <c r="AY1238" s="16" t="s">
        <v>140</v>
      </c>
      <c r="BE1238" s="145">
        <f>IF(N1238="základní",J1238,0)</f>
        <v>0</v>
      </c>
      <c r="BF1238" s="145">
        <f>IF(N1238="snížená",J1238,0)</f>
        <v>0</v>
      </c>
      <c r="BG1238" s="145">
        <f>IF(N1238="zákl. přenesená",J1238,0)</f>
        <v>0</v>
      </c>
      <c r="BH1238" s="145">
        <f>IF(N1238="sníž. přenesená",J1238,0)</f>
        <v>0</v>
      </c>
      <c r="BI1238" s="145">
        <f>IF(N1238="nulová",J1238,0)</f>
        <v>0</v>
      </c>
      <c r="BJ1238" s="16" t="s">
        <v>14</v>
      </c>
      <c r="BK1238" s="145">
        <f>ROUND(I1238*H1238,2)</f>
        <v>0</v>
      </c>
      <c r="BL1238" s="16" t="s">
        <v>147</v>
      </c>
      <c r="BM1238" s="144" t="s">
        <v>949</v>
      </c>
    </row>
    <row r="1239" spans="2:65" s="1" customFormat="1" ht="18">
      <c r="B1239" s="31"/>
      <c r="D1239" s="146" t="s">
        <v>148</v>
      </c>
      <c r="F1239" s="147" t="s">
        <v>172</v>
      </c>
      <c r="I1239" s="148"/>
      <c r="L1239" s="31"/>
      <c r="M1239" s="149"/>
      <c r="T1239" s="55"/>
      <c r="AT1239" s="16" t="s">
        <v>148</v>
      </c>
      <c r="AU1239" s="16" t="s">
        <v>82</v>
      </c>
    </row>
    <row r="1240" spans="2:65" s="13" customFormat="1" ht="10">
      <c r="B1240" s="156"/>
      <c r="D1240" s="146" t="s">
        <v>150</v>
      </c>
      <c r="E1240" s="157" t="s">
        <v>1</v>
      </c>
      <c r="F1240" s="158" t="s">
        <v>947</v>
      </c>
      <c r="H1240" s="159">
        <v>1.6679999999999999</v>
      </c>
      <c r="I1240" s="160"/>
      <c r="L1240" s="156"/>
      <c r="M1240" s="161"/>
      <c r="T1240" s="162"/>
      <c r="AT1240" s="157" t="s">
        <v>150</v>
      </c>
      <c r="AU1240" s="157" t="s">
        <v>82</v>
      </c>
      <c r="AV1240" s="13" t="s">
        <v>82</v>
      </c>
      <c r="AW1240" s="13" t="s">
        <v>30</v>
      </c>
      <c r="AX1240" s="13" t="s">
        <v>73</v>
      </c>
      <c r="AY1240" s="157" t="s">
        <v>140</v>
      </c>
    </row>
    <row r="1241" spans="2:65" s="14" customFormat="1" ht="10">
      <c r="B1241" s="163"/>
      <c r="D1241" s="146" t="s">
        <v>150</v>
      </c>
      <c r="E1241" s="164" t="s">
        <v>1</v>
      </c>
      <c r="F1241" s="165" t="s">
        <v>154</v>
      </c>
      <c r="H1241" s="166">
        <v>1.6679999999999999</v>
      </c>
      <c r="I1241" s="167"/>
      <c r="L1241" s="163"/>
      <c r="M1241" s="168"/>
      <c r="T1241" s="169"/>
      <c r="AT1241" s="164" t="s">
        <v>150</v>
      </c>
      <c r="AU1241" s="164" t="s">
        <v>82</v>
      </c>
      <c r="AV1241" s="14" t="s">
        <v>147</v>
      </c>
      <c r="AW1241" s="14" t="s">
        <v>30</v>
      </c>
      <c r="AX1241" s="14" t="s">
        <v>14</v>
      </c>
      <c r="AY1241" s="164" t="s">
        <v>140</v>
      </c>
    </row>
    <row r="1242" spans="2:65" s="11" customFormat="1" ht="22.75" customHeight="1">
      <c r="B1242" s="120"/>
      <c r="D1242" s="121" t="s">
        <v>72</v>
      </c>
      <c r="E1242" s="130" t="s">
        <v>358</v>
      </c>
      <c r="F1242" s="130" t="s">
        <v>359</v>
      </c>
      <c r="I1242" s="123"/>
      <c r="J1242" s="131">
        <f>BK1242</f>
        <v>0</v>
      </c>
      <c r="L1242" s="120"/>
      <c r="M1242" s="125"/>
      <c r="P1242" s="126">
        <f>SUM(P1243:P1259)</f>
        <v>0</v>
      </c>
      <c r="R1242" s="126">
        <f>SUM(R1243:R1259)</f>
        <v>0</v>
      </c>
      <c r="T1242" s="127">
        <f>SUM(T1243:T1259)</f>
        <v>0</v>
      </c>
      <c r="AR1242" s="121" t="s">
        <v>14</v>
      </c>
      <c r="AT1242" s="128" t="s">
        <v>72</v>
      </c>
      <c r="AU1242" s="128" t="s">
        <v>14</v>
      </c>
      <c r="AY1242" s="121" t="s">
        <v>140</v>
      </c>
      <c r="BK1242" s="129">
        <f>SUM(BK1243:BK1259)</f>
        <v>0</v>
      </c>
    </row>
    <row r="1243" spans="2:65" s="1" customFormat="1" ht="21.75" customHeight="1">
      <c r="B1243" s="31"/>
      <c r="C1243" s="132" t="s">
        <v>574</v>
      </c>
      <c r="D1243" s="132" t="s">
        <v>143</v>
      </c>
      <c r="E1243" s="133" t="s">
        <v>360</v>
      </c>
      <c r="F1243" s="134" t="s">
        <v>361</v>
      </c>
      <c r="G1243" s="135" t="s">
        <v>146</v>
      </c>
      <c r="H1243" s="136">
        <v>1.8</v>
      </c>
      <c r="I1243" s="137"/>
      <c r="J1243" s="138">
        <f>ROUND(I1243*H1243,2)</f>
        <v>0</v>
      </c>
      <c r="K1243" s="139"/>
      <c r="L1243" s="31"/>
      <c r="M1243" s="140" t="s">
        <v>1</v>
      </c>
      <c r="N1243" s="141" t="s">
        <v>38</v>
      </c>
      <c r="P1243" s="142">
        <f>O1243*H1243</f>
        <v>0</v>
      </c>
      <c r="Q1243" s="142">
        <v>0</v>
      </c>
      <c r="R1243" s="142">
        <f>Q1243*H1243</f>
        <v>0</v>
      </c>
      <c r="S1243" s="142">
        <v>0</v>
      </c>
      <c r="T1243" s="143">
        <f>S1243*H1243</f>
        <v>0</v>
      </c>
      <c r="AR1243" s="144" t="s">
        <v>147</v>
      </c>
      <c r="AT1243" s="144" t="s">
        <v>143</v>
      </c>
      <c r="AU1243" s="144" t="s">
        <v>82</v>
      </c>
      <c r="AY1243" s="16" t="s">
        <v>140</v>
      </c>
      <c r="BE1243" s="145">
        <f>IF(N1243="základní",J1243,0)</f>
        <v>0</v>
      </c>
      <c r="BF1243" s="145">
        <f>IF(N1243="snížená",J1243,0)</f>
        <v>0</v>
      </c>
      <c r="BG1243" s="145">
        <f>IF(N1243="zákl. přenesená",J1243,0)</f>
        <v>0</v>
      </c>
      <c r="BH1243" s="145">
        <f>IF(N1243="sníž. přenesená",J1243,0)</f>
        <v>0</v>
      </c>
      <c r="BI1243" s="145">
        <f>IF(N1243="nulová",J1243,0)</f>
        <v>0</v>
      </c>
      <c r="BJ1243" s="16" t="s">
        <v>14</v>
      </c>
      <c r="BK1243" s="145">
        <f>ROUND(I1243*H1243,2)</f>
        <v>0</v>
      </c>
      <c r="BL1243" s="16" t="s">
        <v>147</v>
      </c>
      <c r="BM1243" s="144" t="s">
        <v>950</v>
      </c>
    </row>
    <row r="1244" spans="2:65" s="1" customFormat="1" ht="18">
      <c r="B1244" s="31"/>
      <c r="D1244" s="146" t="s">
        <v>148</v>
      </c>
      <c r="F1244" s="147" t="s">
        <v>363</v>
      </c>
      <c r="I1244" s="148"/>
      <c r="L1244" s="31"/>
      <c r="M1244" s="149"/>
      <c r="T1244" s="55"/>
      <c r="AT1244" s="16" t="s">
        <v>148</v>
      </c>
      <c r="AU1244" s="16" t="s">
        <v>82</v>
      </c>
    </row>
    <row r="1245" spans="2:65" s="13" customFormat="1" ht="10">
      <c r="B1245" s="156"/>
      <c r="D1245" s="146" t="s">
        <v>150</v>
      </c>
      <c r="E1245" s="157" t="s">
        <v>1</v>
      </c>
      <c r="F1245" s="158" t="s">
        <v>951</v>
      </c>
      <c r="H1245" s="159">
        <v>1.8</v>
      </c>
      <c r="I1245" s="160"/>
      <c r="L1245" s="156"/>
      <c r="M1245" s="161"/>
      <c r="T1245" s="162"/>
      <c r="AT1245" s="157" t="s">
        <v>150</v>
      </c>
      <c r="AU1245" s="157" t="s">
        <v>82</v>
      </c>
      <c r="AV1245" s="13" t="s">
        <v>82</v>
      </c>
      <c r="AW1245" s="13" t="s">
        <v>30</v>
      </c>
      <c r="AX1245" s="13" t="s">
        <v>73</v>
      </c>
      <c r="AY1245" s="157" t="s">
        <v>140</v>
      </c>
    </row>
    <row r="1246" spans="2:65" s="14" customFormat="1" ht="10">
      <c r="B1246" s="163"/>
      <c r="D1246" s="146" t="s">
        <v>150</v>
      </c>
      <c r="E1246" s="164" t="s">
        <v>1</v>
      </c>
      <c r="F1246" s="165" t="s">
        <v>154</v>
      </c>
      <c r="H1246" s="166">
        <v>1.8</v>
      </c>
      <c r="I1246" s="167"/>
      <c r="L1246" s="163"/>
      <c r="M1246" s="168"/>
      <c r="T1246" s="169"/>
      <c r="AT1246" s="164" t="s">
        <v>150</v>
      </c>
      <c r="AU1246" s="164" t="s">
        <v>82</v>
      </c>
      <c r="AV1246" s="14" t="s">
        <v>147</v>
      </c>
      <c r="AW1246" s="14" t="s">
        <v>30</v>
      </c>
      <c r="AX1246" s="14" t="s">
        <v>14</v>
      </c>
      <c r="AY1246" s="164" t="s">
        <v>140</v>
      </c>
    </row>
    <row r="1247" spans="2:65" s="1" customFormat="1" ht="16.5" customHeight="1">
      <c r="B1247" s="31"/>
      <c r="C1247" s="132" t="s">
        <v>952</v>
      </c>
      <c r="D1247" s="132" t="s">
        <v>143</v>
      </c>
      <c r="E1247" s="133" t="s">
        <v>593</v>
      </c>
      <c r="F1247" s="134" t="s">
        <v>594</v>
      </c>
      <c r="G1247" s="135" t="s">
        <v>226</v>
      </c>
      <c r="H1247" s="136">
        <v>2.84</v>
      </c>
      <c r="I1247" s="137"/>
      <c r="J1247" s="138">
        <f>ROUND(I1247*H1247,2)</f>
        <v>0</v>
      </c>
      <c r="K1247" s="139"/>
      <c r="L1247" s="31"/>
      <c r="M1247" s="140" t="s">
        <v>1</v>
      </c>
      <c r="N1247" s="141" t="s">
        <v>38</v>
      </c>
      <c r="P1247" s="142">
        <f>O1247*H1247</f>
        <v>0</v>
      </c>
      <c r="Q1247" s="142">
        <v>0</v>
      </c>
      <c r="R1247" s="142">
        <f>Q1247*H1247</f>
        <v>0</v>
      </c>
      <c r="S1247" s="142">
        <v>0</v>
      </c>
      <c r="T1247" s="143">
        <f>S1247*H1247</f>
        <v>0</v>
      </c>
      <c r="AR1247" s="144" t="s">
        <v>147</v>
      </c>
      <c r="AT1247" s="144" t="s">
        <v>143</v>
      </c>
      <c r="AU1247" s="144" t="s">
        <v>82</v>
      </c>
      <c r="AY1247" s="16" t="s">
        <v>140</v>
      </c>
      <c r="BE1247" s="145">
        <f>IF(N1247="základní",J1247,0)</f>
        <v>0</v>
      </c>
      <c r="BF1247" s="145">
        <f>IF(N1247="snížená",J1247,0)</f>
        <v>0</v>
      </c>
      <c r="BG1247" s="145">
        <f>IF(N1247="zákl. přenesená",J1247,0)</f>
        <v>0</v>
      </c>
      <c r="BH1247" s="145">
        <f>IF(N1247="sníž. přenesená",J1247,0)</f>
        <v>0</v>
      </c>
      <c r="BI1247" s="145">
        <f>IF(N1247="nulová",J1247,0)</f>
        <v>0</v>
      </c>
      <c r="BJ1247" s="16" t="s">
        <v>14</v>
      </c>
      <c r="BK1247" s="145">
        <f>ROUND(I1247*H1247,2)</f>
        <v>0</v>
      </c>
      <c r="BL1247" s="16" t="s">
        <v>147</v>
      </c>
      <c r="BM1247" s="144" t="s">
        <v>953</v>
      </c>
    </row>
    <row r="1248" spans="2:65" s="1" customFormat="1" ht="18">
      <c r="B1248" s="31"/>
      <c r="D1248" s="146" t="s">
        <v>148</v>
      </c>
      <c r="F1248" s="147" t="s">
        <v>596</v>
      </c>
      <c r="I1248" s="148"/>
      <c r="L1248" s="31"/>
      <c r="M1248" s="149"/>
      <c r="T1248" s="55"/>
      <c r="AT1248" s="16" t="s">
        <v>148</v>
      </c>
      <c r="AU1248" s="16" t="s">
        <v>82</v>
      </c>
    </row>
    <row r="1249" spans="2:65" s="13" customFormat="1" ht="10">
      <c r="B1249" s="156"/>
      <c r="D1249" s="146" t="s">
        <v>150</v>
      </c>
      <c r="E1249" s="157" t="s">
        <v>1</v>
      </c>
      <c r="F1249" s="158" t="s">
        <v>954</v>
      </c>
      <c r="H1249" s="159">
        <v>2.84</v>
      </c>
      <c r="I1249" s="160"/>
      <c r="L1249" s="156"/>
      <c r="M1249" s="161"/>
      <c r="T1249" s="162"/>
      <c r="AT1249" s="157" t="s">
        <v>150</v>
      </c>
      <c r="AU1249" s="157" t="s">
        <v>82</v>
      </c>
      <c r="AV1249" s="13" t="s">
        <v>82</v>
      </c>
      <c r="AW1249" s="13" t="s">
        <v>30</v>
      </c>
      <c r="AX1249" s="13" t="s">
        <v>73</v>
      </c>
      <c r="AY1249" s="157" t="s">
        <v>140</v>
      </c>
    </row>
    <row r="1250" spans="2:65" s="14" customFormat="1" ht="10">
      <c r="B1250" s="163"/>
      <c r="D1250" s="146" t="s">
        <v>150</v>
      </c>
      <c r="E1250" s="164" t="s">
        <v>1</v>
      </c>
      <c r="F1250" s="165" t="s">
        <v>154</v>
      </c>
      <c r="H1250" s="166">
        <v>2.84</v>
      </c>
      <c r="I1250" s="167"/>
      <c r="L1250" s="163"/>
      <c r="M1250" s="168"/>
      <c r="T1250" s="169"/>
      <c r="AT1250" s="164" t="s">
        <v>150</v>
      </c>
      <c r="AU1250" s="164" t="s">
        <v>82</v>
      </c>
      <c r="AV1250" s="14" t="s">
        <v>147</v>
      </c>
      <c r="AW1250" s="14" t="s">
        <v>30</v>
      </c>
      <c r="AX1250" s="14" t="s">
        <v>14</v>
      </c>
      <c r="AY1250" s="164" t="s">
        <v>140</v>
      </c>
    </row>
    <row r="1251" spans="2:65" s="1" customFormat="1" ht="21.75" customHeight="1">
      <c r="B1251" s="31"/>
      <c r="C1251" s="132" t="s">
        <v>581</v>
      </c>
      <c r="D1251" s="132" t="s">
        <v>143</v>
      </c>
      <c r="E1251" s="133" t="s">
        <v>955</v>
      </c>
      <c r="F1251" s="134" t="s">
        <v>956</v>
      </c>
      <c r="G1251" s="135" t="s">
        <v>146</v>
      </c>
      <c r="H1251" s="136">
        <v>1.738</v>
      </c>
      <c r="I1251" s="137"/>
      <c r="J1251" s="138">
        <f>ROUND(I1251*H1251,2)</f>
        <v>0</v>
      </c>
      <c r="K1251" s="139"/>
      <c r="L1251" s="31"/>
      <c r="M1251" s="140" t="s">
        <v>1</v>
      </c>
      <c r="N1251" s="141" t="s">
        <v>38</v>
      </c>
      <c r="P1251" s="142">
        <f>O1251*H1251</f>
        <v>0</v>
      </c>
      <c r="Q1251" s="142">
        <v>0</v>
      </c>
      <c r="R1251" s="142">
        <f>Q1251*H1251</f>
        <v>0</v>
      </c>
      <c r="S1251" s="142">
        <v>0</v>
      </c>
      <c r="T1251" s="143">
        <f>S1251*H1251</f>
        <v>0</v>
      </c>
      <c r="AR1251" s="144" t="s">
        <v>147</v>
      </c>
      <c r="AT1251" s="144" t="s">
        <v>143</v>
      </c>
      <c r="AU1251" s="144" t="s">
        <v>82</v>
      </c>
      <c r="AY1251" s="16" t="s">
        <v>140</v>
      </c>
      <c r="BE1251" s="145">
        <f>IF(N1251="základní",J1251,0)</f>
        <v>0</v>
      </c>
      <c r="BF1251" s="145">
        <f>IF(N1251="snížená",J1251,0)</f>
        <v>0</v>
      </c>
      <c r="BG1251" s="145">
        <f>IF(N1251="zákl. přenesená",J1251,0)</f>
        <v>0</v>
      </c>
      <c r="BH1251" s="145">
        <f>IF(N1251="sníž. přenesená",J1251,0)</f>
        <v>0</v>
      </c>
      <c r="BI1251" s="145">
        <f>IF(N1251="nulová",J1251,0)</f>
        <v>0</v>
      </c>
      <c r="BJ1251" s="16" t="s">
        <v>14</v>
      </c>
      <c r="BK1251" s="145">
        <f>ROUND(I1251*H1251,2)</f>
        <v>0</v>
      </c>
      <c r="BL1251" s="16" t="s">
        <v>147</v>
      </c>
      <c r="BM1251" s="144" t="s">
        <v>957</v>
      </c>
    </row>
    <row r="1252" spans="2:65" s="1" customFormat="1" ht="10">
      <c r="B1252" s="31"/>
      <c r="D1252" s="146" t="s">
        <v>148</v>
      </c>
      <c r="F1252" s="147" t="s">
        <v>958</v>
      </c>
      <c r="I1252" s="148"/>
      <c r="L1252" s="31"/>
      <c r="M1252" s="149"/>
      <c r="T1252" s="55"/>
      <c r="AT1252" s="16" t="s">
        <v>148</v>
      </c>
      <c r="AU1252" s="16" t="s">
        <v>82</v>
      </c>
    </row>
    <row r="1253" spans="2:65" s="13" customFormat="1" ht="10">
      <c r="B1253" s="156"/>
      <c r="D1253" s="146" t="s">
        <v>150</v>
      </c>
      <c r="E1253" s="157" t="s">
        <v>1</v>
      </c>
      <c r="F1253" s="158" t="s">
        <v>959</v>
      </c>
      <c r="H1253" s="159">
        <v>1.738</v>
      </c>
      <c r="I1253" s="160"/>
      <c r="L1253" s="156"/>
      <c r="M1253" s="161"/>
      <c r="T1253" s="162"/>
      <c r="AT1253" s="157" t="s">
        <v>150</v>
      </c>
      <c r="AU1253" s="157" t="s">
        <v>82</v>
      </c>
      <c r="AV1253" s="13" t="s">
        <v>82</v>
      </c>
      <c r="AW1253" s="13" t="s">
        <v>30</v>
      </c>
      <c r="AX1253" s="13" t="s">
        <v>73</v>
      </c>
      <c r="AY1253" s="157" t="s">
        <v>140</v>
      </c>
    </row>
    <row r="1254" spans="2:65" s="14" customFormat="1" ht="10">
      <c r="B1254" s="163"/>
      <c r="D1254" s="146" t="s">
        <v>150</v>
      </c>
      <c r="E1254" s="164" t="s">
        <v>1</v>
      </c>
      <c r="F1254" s="165" t="s">
        <v>154</v>
      </c>
      <c r="H1254" s="166">
        <v>1.738</v>
      </c>
      <c r="I1254" s="167"/>
      <c r="L1254" s="163"/>
      <c r="M1254" s="168"/>
      <c r="T1254" s="169"/>
      <c r="AT1254" s="164" t="s">
        <v>150</v>
      </c>
      <c r="AU1254" s="164" t="s">
        <v>82</v>
      </c>
      <c r="AV1254" s="14" t="s">
        <v>147</v>
      </c>
      <c r="AW1254" s="14" t="s">
        <v>30</v>
      </c>
      <c r="AX1254" s="14" t="s">
        <v>14</v>
      </c>
      <c r="AY1254" s="164" t="s">
        <v>140</v>
      </c>
    </row>
    <row r="1255" spans="2:65" s="1" customFormat="1" ht="21.75" customHeight="1">
      <c r="B1255" s="31"/>
      <c r="C1255" s="132" t="s">
        <v>960</v>
      </c>
      <c r="D1255" s="132" t="s">
        <v>143</v>
      </c>
      <c r="E1255" s="133" t="s">
        <v>824</v>
      </c>
      <c r="F1255" s="134" t="s">
        <v>825</v>
      </c>
      <c r="G1255" s="135" t="s">
        <v>146</v>
      </c>
      <c r="H1255" s="136">
        <v>1.7170000000000001</v>
      </c>
      <c r="I1255" s="137"/>
      <c r="J1255" s="138">
        <f>ROUND(I1255*H1255,2)</f>
        <v>0</v>
      </c>
      <c r="K1255" s="139"/>
      <c r="L1255" s="31"/>
      <c r="M1255" s="140" t="s">
        <v>1</v>
      </c>
      <c r="N1255" s="141" t="s">
        <v>38</v>
      </c>
      <c r="P1255" s="142">
        <f>O1255*H1255</f>
        <v>0</v>
      </c>
      <c r="Q1255" s="142">
        <v>0</v>
      </c>
      <c r="R1255" s="142">
        <f>Q1255*H1255</f>
        <v>0</v>
      </c>
      <c r="S1255" s="142">
        <v>0</v>
      </c>
      <c r="T1255" s="143">
        <f>S1255*H1255</f>
        <v>0</v>
      </c>
      <c r="AR1255" s="144" t="s">
        <v>147</v>
      </c>
      <c r="AT1255" s="144" t="s">
        <v>143</v>
      </c>
      <c r="AU1255" s="144" t="s">
        <v>82</v>
      </c>
      <c r="AY1255" s="16" t="s">
        <v>140</v>
      </c>
      <c r="BE1255" s="145">
        <f>IF(N1255="základní",J1255,0)</f>
        <v>0</v>
      </c>
      <c r="BF1255" s="145">
        <f>IF(N1255="snížená",J1255,0)</f>
        <v>0</v>
      </c>
      <c r="BG1255" s="145">
        <f>IF(N1255="zákl. přenesená",J1255,0)</f>
        <v>0</v>
      </c>
      <c r="BH1255" s="145">
        <f>IF(N1255="sníž. přenesená",J1255,0)</f>
        <v>0</v>
      </c>
      <c r="BI1255" s="145">
        <f>IF(N1255="nulová",J1255,0)</f>
        <v>0</v>
      </c>
      <c r="BJ1255" s="16" t="s">
        <v>14</v>
      </c>
      <c r="BK1255" s="145">
        <f>ROUND(I1255*H1255,2)</f>
        <v>0</v>
      </c>
      <c r="BL1255" s="16" t="s">
        <v>147</v>
      </c>
      <c r="BM1255" s="144" t="s">
        <v>961</v>
      </c>
    </row>
    <row r="1256" spans="2:65" s="1" customFormat="1" ht="27">
      <c r="B1256" s="31"/>
      <c r="D1256" s="146" t="s">
        <v>148</v>
      </c>
      <c r="F1256" s="147" t="s">
        <v>827</v>
      </c>
      <c r="I1256" s="148"/>
      <c r="L1256" s="31"/>
      <c r="M1256" s="149"/>
      <c r="T1256" s="55"/>
      <c r="AT1256" s="16" t="s">
        <v>148</v>
      </c>
      <c r="AU1256" s="16" t="s">
        <v>82</v>
      </c>
    </row>
    <row r="1257" spans="2:65" s="13" customFormat="1" ht="10">
      <c r="B1257" s="156"/>
      <c r="D1257" s="146" t="s">
        <v>150</v>
      </c>
      <c r="E1257" s="157" t="s">
        <v>1</v>
      </c>
      <c r="F1257" s="158" t="s">
        <v>962</v>
      </c>
      <c r="H1257" s="159">
        <v>3.5169999999999999</v>
      </c>
      <c r="I1257" s="160"/>
      <c r="L1257" s="156"/>
      <c r="M1257" s="161"/>
      <c r="T1257" s="162"/>
      <c r="AT1257" s="157" t="s">
        <v>150</v>
      </c>
      <c r="AU1257" s="157" t="s">
        <v>82</v>
      </c>
      <c r="AV1257" s="13" t="s">
        <v>82</v>
      </c>
      <c r="AW1257" s="13" t="s">
        <v>30</v>
      </c>
      <c r="AX1257" s="13" t="s">
        <v>73</v>
      </c>
      <c r="AY1257" s="157" t="s">
        <v>140</v>
      </c>
    </row>
    <row r="1258" spans="2:65" s="13" customFormat="1" ht="10">
      <c r="B1258" s="156"/>
      <c r="D1258" s="146" t="s">
        <v>150</v>
      </c>
      <c r="E1258" s="157" t="s">
        <v>1</v>
      </c>
      <c r="F1258" s="158" t="s">
        <v>932</v>
      </c>
      <c r="H1258" s="159">
        <v>-1.8</v>
      </c>
      <c r="I1258" s="160"/>
      <c r="L1258" s="156"/>
      <c r="M1258" s="161"/>
      <c r="T1258" s="162"/>
      <c r="AT1258" s="157" t="s">
        <v>150</v>
      </c>
      <c r="AU1258" s="157" t="s">
        <v>82</v>
      </c>
      <c r="AV1258" s="13" t="s">
        <v>82</v>
      </c>
      <c r="AW1258" s="13" t="s">
        <v>30</v>
      </c>
      <c r="AX1258" s="13" t="s">
        <v>73</v>
      </c>
      <c r="AY1258" s="157" t="s">
        <v>140</v>
      </c>
    </row>
    <row r="1259" spans="2:65" s="14" customFormat="1" ht="10">
      <c r="B1259" s="163"/>
      <c r="D1259" s="146" t="s">
        <v>150</v>
      </c>
      <c r="E1259" s="164" t="s">
        <v>1</v>
      </c>
      <c r="F1259" s="165" t="s">
        <v>154</v>
      </c>
      <c r="H1259" s="166">
        <v>1.7170000000000001</v>
      </c>
      <c r="I1259" s="167"/>
      <c r="L1259" s="163"/>
      <c r="M1259" s="168"/>
      <c r="T1259" s="169"/>
      <c r="AT1259" s="164" t="s">
        <v>150</v>
      </c>
      <c r="AU1259" s="164" t="s">
        <v>82</v>
      </c>
      <c r="AV1259" s="14" t="s">
        <v>147</v>
      </c>
      <c r="AW1259" s="14" t="s">
        <v>30</v>
      </c>
      <c r="AX1259" s="14" t="s">
        <v>14</v>
      </c>
      <c r="AY1259" s="164" t="s">
        <v>140</v>
      </c>
    </row>
    <row r="1260" spans="2:65" s="11" customFormat="1" ht="22.75" customHeight="1">
      <c r="B1260" s="120"/>
      <c r="D1260" s="121" t="s">
        <v>72</v>
      </c>
      <c r="E1260" s="130" t="s">
        <v>180</v>
      </c>
      <c r="F1260" s="130" t="s">
        <v>181</v>
      </c>
      <c r="I1260" s="123"/>
      <c r="J1260" s="131">
        <f>BK1260</f>
        <v>0</v>
      </c>
      <c r="L1260" s="120"/>
      <c r="M1260" s="125"/>
      <c r="P1260" s="126">
        <f>SUM(P1261:P1274)</f>
        <v>0</v>
      </c>
      <c r="R1260" s="126">
        <f>SUM(R1261:R1274)</f>
        <v>0</v>
      </c>
      <c r="T1260" s="127">
        <f>SUM(T1261:T1274)</f>
        <v>0</v>
      </c>
      <c r="AR1260" s="121" t="s">
        <v>14</v>
      </c>
      <c r="AT1260" s="128" t="s">
        <v>72</v>
      </c>
      <c r="AU1260" s="128" t="s">
        <v>14</v>
      </c>
      <c r="AY1260" s="121" t="s">
        <v>140</v>
      </c>
      <c r="BK1260" s="129">
        <f>SUM(BK1261:BK1274)</f>
        <v>0</v>
      </c>
    </row>
    <row r="1261" spans="2:65" s="1" customFormat="1" ht="24.15" customHeight="1">
      <c r="B1261" s="31"/>
      <c r="C1261" s="132" t="s">
        <v>584</v>
      </c>
      <c r="D1261" s="132" t="s">
        <v>143</v>
      </c>
      <c r="E1261" s="133" t="s">
        <v>182</v>
      </c>
      <c r="F1261" s="134" t="s">
        <v>183</v>
      </c>
      <c r="G1261" s="135" t="s">
        <v>184</v>
      </c>
      <c r="H1261" s="136">
        <v>0.39</v>
      </c>
      <c r="I1261" s="137"/>
      <c r="J1261" s="138">
        <f>ROUND(I1261*H1261,2)</f>
        <v>0</v>
      </c>
      <c r="K1261" s="139"/>
      <c r="L1261" s="31"/>
      <c r="M1261" s="140" t="s">
        <v>1</v>
      </c>
      <c r="N1261" s="141" t="s">
        <v>38</v>
      </c>
      <c r="P1261" s="142">
        <f>O1261*H1261</f>
        <v>0</v>
      </c>
      <c r="Q1261" s="142">
        <v>0</v>
      </c>
      <c r="R1261" s="142">
        <f>Q1261*H1261</f>
        <v>0</v>
      </c>
      <c r="S1261" s="142">
        <v>0</v>
      </c>
      <c r="T1261" s="143">
        <f>S1261*H1261</f>
        <v>0</v>
      </c>
      <c r="AR1261" s="144" t="s">
        <v>147</v>
      </c>
      <c r="AT1261" s="144" t="s">
        <v>143</v>
      </c>
      <c r="AU1261" s="144" t="s">
        <v>82</v>
      </c>
      <c r="AY1261" s="16" t="s">
        <v>140</v>
      </c>
      <c r="BE1261" s="145">
        <f>IF(N1261="základní",J1261,0)</f>
        <v>0</v>
      </c>
      <c r="BF1261" s="145">
        <f>IF(N1261="snížená",J1261,0)</f>
        <v>0</v>
      </c>
      <c r="BG1261" s="145">
        <f>IF(N1261="zákl. přenesená",J1261,0)</f>
        <v>0</v>
      </c>
      <c r="BH1261" s="145">
        <f>IF(N1261="sníž. přenesená",J1261,0)</f>
        <v>0</v>
      </c>
      <c r="BI1261" s="145">
        <f>IF(N1261="nulová",J1261,0)</f>
        <v>0</v>
      </c>
      <c r="BJ1261" s="16" t="s">
        <v>14</v>
      </c>
      <c r="BK1261" s="145">
        <f>ROUND(I1261*H1261,2)</f>
        <v>0</v>
      </c>
      <c r="BL1261" s="16" t="s">
        <v>147</v>
      </c>
      <c r="BM1261" s="144" t="s">
        <v>963</v>
      </c>
    </row>
    <row r="1262" spans="2:65" s="1" customFormat="1" ht="18">
      <c r="B1262" s="31"/>
      <c r="D1262" s="146" t="s">
        <v>148</v>
      </c>
      <c r="F1262" s="147" t="s">
        <v>186</v>
      </c>
      <c r="I1262" s="148"/>
      <c r="L1262" s="31"/>
      <c r="M1262" s="149"/>
      <c r="T1262" s="55"/>
      <c r="AT1262" s="16" t="s">
        <v>148</v>
      </c>
      <c r="AU1262" s="16" t="s">
        <v>82</v>
      </c>
    </row>
    <row r="1263" spans="2:65" s="1" customFormat="1" ht="16.5" customHeight="1">
      <c r="B1263" s="31"/>
      <c r="C1263" s="132" t="s">
        <v>964</v>
      </c>
      <c r="D1263" s="132" t="s">
        <v>143</v>
      </c>
      <c r="E1263" s="133" t="s">
        <v>188</v>
      </c>
      <c r="F1263" s="134" t="s">
        <v>189</v>
      </c>
      <c r="G1263" s="135" t="s">
        <v>184</v>
      </c>
      <c r="H1263" s="136">
        <v>0.39</v>
      </c>
      <c r="I1263" s="137"/>
      <c r="J1263" s="138">
        <f>ROUND(I1263*H1263,2)</f>
        <v>0</v>
      </c>
      <c r="K1263" s="139"/>
      <c r="L1263" s="31"/>
      <c r="M1263" s="140" t="s">
        <v>1</v>
      </c>
      <c r="N1263" s="141" t="s">
        <v>38</v>
      </c>
      <c r="P1263" s="142">
        <f>O1263*H1263</f>
        <v>0</v>
      </c>
      <c r="Q1263" s="142">
        <v>0</v>
      </c>
      <c r="R1263" s="142">
        <f>Q1263*H1263</f>
        <v>0</v>
      </c>
      <c r="S1263" s="142">
        <v>0</v>
      </c>
      <c r="T1263" s="143">
        <f>S1263*H1263</f>
        <v>0</v>
      </c>
      <c r="AR1263" s="144" t="s">
        <v>147</v>
      </c>
      <c r="AT1263" s="144" t="s">
        <v>143</v>
      </c>
      <c r="AU1263" s="144" t="s">
        <v>82</v>
      </c>
      <c r="AY1263" s="16" t="s">
        <v>140</v>
      </c>
      <c r="BE1263" s="145">
        <f>IF(N1263="základní",J1263,0)</f>
        <v>0</v>
      </c>
      <c r="BF1263" s="145">
        <f>IF(N1263="snížená",J1263,0)</f>
        <v>0</v>
      </c>
      <c r="BG1263" s="145">
        <f>IF(N1263="zákl. přenesená",J1263,0)</f>
        <v>0</v>
      </c>
      <c r="BH1263" s="145">
        <f>IF(N1263="sníž. přenesená",J1263,0)</f>
        <v>0</v>
      </c>
      <c r="BI1263" s="145">
        <f>IF(N1263="nulová",J1263,0)</f>
        <v>0</v>
      </c>
      <c r="BJ1263" s="16" t="s">
        <v>14</v>
      </c>
      <c r="BK1263" s="145">
        <f>ROUND(I1263*H1263,2)</f>
        <v>0</v>
      </c>
      <c r="BL1263" s="16" t="s">
        <v>147</v>
      </c>
      <c r="BM1263" s="144" t="s">
        <v>965</v>
      </c>
    </row>
    <row r="1264" spans="2:65" s="1" customFormat="1" ht="36">
      <c r="B1264" s="31"/>
      <c r="D1264" s="146" t="s">
        <v>148</v>
      </c>
      <c r="F1264" s="147" t="s">
        <v>191</v>
      </c>
      <c r="I1264" s="148"/>
      <c r="L1264" s="31"/>
      <c r="M1264" s="149"/>
      <c r="T1264" s="55"/>
      <c r="AT1264" s="16" t="s">
        <v>148</v>
      </c>
      <c r="AU1264" s="16" t="s">
        <v>82</v>
      </c>
    </row>
    <row r="1265" spans="2:65" s="1" customFormat="1" ht="16.5" customHeight="1">
      <c r="B1265" s="31"/>
      <c r="C1265" s="132" t="s">
        <v>590</v>
      </c>
      <c r="D1265" s="132" t="s">
        <v>143</v>
      </c>
      <c r="E1265" s="133" t="s">
        <v>192</v>
      </c>
      <c r="F1265" s="134" t="s">
        <v>193</v>
      </c>
      <c r="G1265" s="135" t="s">
        <v>184</v>
      </c>
      <c r="H1265" s="136">
        <v>0.39</v>
      </c>
      <c r="I1265" s="137"/>
      <c r="J1265" s="138">
        <f>ROUND(I1265*H1265,2)</f>
        <v>0</v>
      </c>
      <c r="K1265" s="139"/>
      <c r="L1265" s="31"/>
      <c r="M1265" s="140" t="s">
        <v>1</v>
      </c>
      <c r="N1265" s="141" t="s">
        <v>38</v>
      </c>
      <c r="P1265" s="142">
        <f>O1265*H1265</f>
        <v>0</v>
      </c>
      <c r="Q1265" s="142">
        <v>0</v>
      </c>
      <c r="R1265" s="142">
        <f>Q1265*H1265</f>
        <v>0</v>
      </c>
      <c r="S1265" s="142">
        <v>0</v>
      </c>
      <c r="T1265" s="143">
        <f>S1265*H1265</f>
        <v>0</v>
      </c>
      <c r="AR1265" s="144" t="s">
        <v>147</v>
      </c>
      <c r="AT1265" s="144" t="s">
        <v>143</v>
      </c>
      <c r="AU1265" s="144" t="s">
        <v>82</v>
      </c>
      <c r="AY1265" s="16" t="s">
        <v>140</v>
      </c>
      <c r="BE1265" s="145">
        <f>IF(N1265="základní",J1265,0)</f>
        <v>0</v>
      </c>
      <c r="BF1265" s="145">
        <f>IF(N1265="snížená",J1265,0)</f>
        <v>0</v>
      </c>
      <c r="BG1265" s="145">
        <f>IF(N1265="zákl. přenesená",J1265,0)</f>
        <v>0</v>
      </c>
      <c r="BH1265" s="145">
        <f>IF(N1265="sníž. přenesená",J1265,0)</f>
        <v>0</v>
      </c>
      <c r="BI1265" s="145">
        <f>IF(N1265="nulová",J1265,0)</f>
        <v>0</v>
      </c>
      <c r="BJ1265" s="16" t="s">
        <v>14</v>
      </c>
      <c r="BK1265" s="145">
        <f>ROUND(I1265*H1265,2)</f>
        <v>0</v>
      </c>
      <c r="BL1265" s="16" t="s">
        <v>147</v>
      </c>
      <c r="BM1265" s="144" t="s">
        <v>966</v>
      </c>
    </row>
    <row r="1266" spans="2:65" s="1" customFormat="1" ht="18">
      <c r="B1266" s="31"/>
      <c r="D1266" s="146" t="s">
        <v>148</v>
      </c>
      <c r="F1266" s="147" t="s">
        <v>195</v>
      </c>
      <c r="I1266" s="148"/>
      <c r="L1266" s="31"/>
      <c r="M1266" s="149"/>
      <c r="T1266" s="55"/>
      <c r="AT1266" s="16" t="s">
        <v>148</v>
      </c>
      <c r="AU1266" s="16" t="s">
        <v>82</v>
      </c>
    </row>
    <row r="1267" spans="2:65" s="1" customFormat="1" ht="24.15" customHeight="1">
      <c r="B1267" s="31"/>
      <c r="C1267" s="132" t="s">
        <v>967</v>
      </c>
      <c r="D1267" s="132" t="s">
        <v>143</v>
      </c>
      <c r="E1267" s="133" t="s">
        <v>197</v>
      </c>
      <c r="F1267" s="134" t="s">
        <v>198</v>
      </c>
      <c r="G1267" s="135" t="s">
        <v>184</v>
      </c>
      <c r="H1267" s="136">
        <v>0.39</v>
      </c>
      <c r="I1267" s="137"/>
      <c r="J1267" s="138">
        <f>ROUND(I1267*H1267,2)</f>
        <v>0</v>
      </c>
      <c r="K1267" s="139"/>
      <c r="L1267" s="31"/>
      <c r="M1267" s="140" t="s">
        <v>1</v>
      </c>
      <c r="N1267" s="141" t="s">
        <v>38</v>
      </c>
      <c r="P1267" s="142">
        <f>O1267*H1267</f>
        <v>0</v>
      </c>
      <c r="Q1267" s="142">
        <v>0</v>
      </c>
      <c r="R1267" s="142">
        <f>Q1267*H1267</f>
        <v>0</v>
      </c>
      <c r="S1267" s="142">
        <v>0</v>
      </c>
      <c r="T1267" s="143">
        <f>S1267*H1267</f>
        <v>0</v>
      </c>
      <c r="AR1267" s="144" t="s">
        <v>147</v>
      </c>
      <c r="AT1267" s="144" t="s">
        <v>143</v>
      </c>
      <c r="AU1267" s="144" t="s">
        <v>82</v>
      </c>
      <c r="AY1267" s="16" t="s">
        <v>140</v>
      </c>
      <c r="BE1267" s="145">
        <f>IF(N1267="základní",J1267,0)</f>
        <v>0</v>
      </c>
      <c r="BF1267" s="145">
        <f>IF(N1267="snížená",J1267,0)</f>
        <v>0</v>
      </c>
      <c r="BG1267" s="145">
        <f>IF(N1267="zákl. přenesená",J1267,0)</f>
        <v>0</v>
      </c>
      <c r="BH1267" s="145">
        <f>IF(N1267="sníž. přenesená",J1267,0)</f>
        <v>0</v>
      </c>
      <c r="BI1267" s="145">
        <f>IF(N1267="nulová",J1267,0)</f>
        <v>0</v>
      </c>
      <c r="BJ1267" s="16" t="s">
        <v>14</v>
      </c>
      <c r="BK1267" s="145">
        <f>ROUND(I1267*H1267,2)</f>
        <v>0</v>
      </c>
      <c r="BL1267" s="16" t="s">
        <v>147</v>
      </c>
      <c r="BM1267" s="144" t="s">
        <v>968</v>
      </c>
    </row>
    <row r="1268" spans="2:65" s="1" customFormat="1" ht="27">
      <c r="B1268" s="31"/>
      <c r="D1268" s="146" t="s">
        <v>148</v>
      </c>
      <c r="F1268" s="147" t="s">
        <v>200</v>
      </c>
      <c r="I1268" s="148"/>
      <c r="L1268" s="31"/>
      <c r="M1268" s="149"/>
      <c r="T1268" s="55"/>
      <c r="AT1268" s="16" t="s">
        <v>148</v>
      </c>
      <c r="AU1268" s="16" t="s">
        <v>82</v>
      </c>
    </row>
    <row r="1269" spans="2:65" s="1" customFormat="1" ht="24.15" customHeight="1">
      <c r="B1269" s="31"/>
      <c r="C1269" s="132" t="s">
        <v>595</v>
      </c>
      <c r="D1269" s="132" t="s">
        <v>143</v>
      </c>
      <c r="E1269" s="133" t="s">
        <v>201</v>
      </c>
      <c r="F1269" s="134" t="s">
        <v>202</v>
      </c>
      <c r="G1269" s="135" t="s">
        <v>184</v>
      </c>
      <c r="H1269" s="136">
        <v>5.46</v>
      </c>
      <c r="I1269" s="137"/>
      <c r="J1269" s="138">
        <f>ROUND(I1269*H1269,2)</f>
        <v>0</v>
      </c>
      <c r="K1269" s="139"/>
      <c r="L1269" s="31"/>
      <c r="M1269" s="140" t="s">
        <v>1</v>
      </c>
      <c r="N1269" s="141" t="s">
        <v>38</v>
      </c>
      <c r="P1269" s="142">
        <f>O1269*H1269</f>
        <v>0</v>
      </c>
      <c r="Q1269" s="142">
        <v>0</v>
      </c>
      <c r="R1269" s="142">
        <f>Q1269*H1269</f>
        <v>0</v>
      </c>
      <c r="S1269" s="142">
        <v>0</v>
      </c>
      <c r="T1269" s="143">
        <f>S1269*H1269</f>
        <v>0</v>
      </c>
      <c r="AR1269" s="144" t="s">
        <v>147</v>
      </c>
      <c r="AT1269" s="144" t="s">
        <v>143</v>
      </c>
      <c r="AU1269" s="144" t="s">
        <v>82</v>
      </c>
      <c r="AY1269" s="16" t="s">
        <v>140</v>
      </c>
      <c r="BE1269" s="145">
        <f>IF(N1269="základní",J1269,0)</f>
        <v>0</v>
      </c>
      <c r="BF1269" s="145">
        <f>IF(N1269="snížená",J1269,0)</f>
        <v>0</v>
      </c>
      <c r="BG1269" s="145">
        <f>IF(N1269="zákl. přenesená",J1269,0)</f>
        <v>0</v>
      </c>
      <c r="BH1269" s="145">
        <f>IF(N1269="sníž. přenesená",J1269,0)</f>
        <v>0</v>
      </c>
      <c r="BI1269" s="145">
        <f>IF(N1269="nulová",J1269,0)</f>
        <v>0</v>
      </c>
      <c r="BJ1269" s="16" t="s">
        <v>14</v>
      </c>
      <c r="BK1269" s="145">
        <f>ROUND(I1269*H1269,2)</f>
        <v>0</v>
      </c>
      <c r="BL1269" s="16" t="s">
        <v>147</v>
      </c>
      <c r="BM1269" s="144" t="s">
        <v>969</v>
      </c>
    </row>
    <row r="1270" spans="2:65" s="1" customFormat="1" ht="27">
      <c r="B1270" s="31"/>
      <c r="D1270" s="146" t="s">
        <v>148</v>
      </c>
      <c r="F1270" s="147" t="s">
        <v>204</v>
      </c>
      <c r="I1270" s="148"/>
      <c r="L1270" s="31"/>
      <c r="M1270" s="149"/>
      <c r="T1270" s="55"/>
      <c r="AT1270" s="16" t="s">
        <v>148</v>
      </c>
      <c r="AU1270" s="16" t="s">
        <v>82</v>
      </c>
    </row>
    <row r="1271" spans="2:65" s="13" customFormat="1" ht="10">
      <c r="B1271" s="156"/>
      <c r="D1271" s="146" t="s">
        <v>150</v>
      </c>
      <c r="E1271" s="157" t="s">
        <v>1</v>
      </c>
      <c r="F1271" s="158" t="s">
        <v>970</v>
      </c>
      <c r="H1271" s="159">
        <v>5.46</v>
      </c>
      <c r="I1271" s="160"/>
      <c r="L1271" s="156"/>
      <c r="M1271" s="161"/>
      <c r="T1271" s="162"/>
      <c r="AT1271" s="157" t="s">
        <v>150</v>
      </c>
      <c r="AU1271" s="157" t="s">
        <v>82</v>
      </c>
      <c r="AV1271" s="13" t="s">
        <v>82</v>
      </c>
      <c r="AW1271" s="13" t="s">
        <v>30</v>
      </c>
      <c r="AX1271" s="13" t="s">
        <v>73</v>
      </c>
      <c r="AY1271" s="157" t="s">
        <v>140</v>
      </c>
    </row>
    <row r="1272" spans="2:65" s="14" customFormat="1" ht="10">
      <c r="B1272" s="163"/>
      <c r="D1272" s="146" t="s">
        <v>150</v>
      </c>
      <c r="E1272" s="164" t="s">
        <v>1</v>
      </c>
      <c r="F1272" s="165" t="s">
        <v>154</v>
      </c>
      <c r="H1272" s="166">
        <v>5.46</v>
      </c>
      <c r="I1272" s="167"/>
      <c r="L1272" s="163"/>
      <c r="M1272" s="168"/>
      <c r="T1272" s="169"/>
      <c r="AT1272" s="164" t="s">
        <v>150</v>
      </c>
      <c r="AU1272" s="164" t="s">
        <v>82</v>
      </c>
      <c r="AV1272" s="14" t="s">
        <v>147</v>
      </c>
      <c r="AW1272" s="14" t="s">
        <v>30</v>
      </c>
      <c r="AX1272" s="14" t="s">
        <v>14</v>
      </c>
      <c r="AY1272" s="164" t="s">
        <v>140</v>
      </c>
    </row>
    <row r="1273" spans="2:65" s="1" customFormat="1" ht="33" customHeight="1">
      <c r="B1273" s="31"/>
      <c r="C1273" s="132" t="s">
        <v>971</v>
      </c>
      <c r="D1273" s="132" t="s">
        <v>143</v>
      </c>
      <c r="E1273" s="133" t="s">
        <v>207</v>
      </c>
      <c r="F1273" s="134" t="s">
        <v>208</v>
      </c>
      <c r="G1273" s="135" t="s">
        <v>184</v>
      </c>
      <c r="H1273" s="136">
        <v>0.39</v>
      </c>
      <c r="I1273" s="137"/>
      <c r="J1273" s="138">
        <f>ROUND(I1273*H1273,2)</f>
        <v>0</v>
      </c>
      <c r="K1273" s="139"/>
      <c r="L1273" s="31"/>
      <c r="M1273" s="140" t="s">
        <v>1</v>
      </c>
      <c r="N1273" s="141" t="s">
        <v>38</v>
      </c>
      <c r="P1273" s="142">
        <f>O1273*H1273</f>
        <v>0</v>
      </c>
      <c r="Q1273" s="142">
        <v>0</v>
      </c>
      <c r="R1273" s="142">
        <f>Q1273*H1273</f>
        <v>0</v>
      </c>
      <c r="S1273" s="142">
        <v>0</v>
      </c>
      <c r="T1273" s="143">
        <f>S1273*H1273</f>
        <v>0</v>
      </c>
      <c r="AR1273" s="144" t="s">
        <v>147</v>
      </c>
      <c r="AT1273" s="144" t="s">
        <v>143</v>
      </c>
      <c r="AU1273" s="144" t="s">
        <v>82</v>
      </c>
      <c r="AY1273" s="16" t="s">
        <v>140</v>
      </c>
      <c r="BE1273" s="145">
        <f>IF(N1273="základní",J1273,0)</f>
        <v>0</v>
      </c>
      <c r="BF1273" s="145">
        <f>IF(N1273="snížená",J1273,0)</f>
        <v>0</v>
      </c>
      <c r="BG1273" s="145">
        <f>IF(N1273="zákl. přenesená",J1273,0)</f>
        <v>0</v>
      </c>
      <c r="BH1273" s="145">
        <f>IF(N1273="sníž. přenesená",J1273,0)</f>
        <v>0</v>
      </c>
      <c r="BI1273" s="145">
        <f>IF(N1273="nulová",J1273,0)</f>
        <v>0</v>
      </c>
      <c r="BJ1273" s="16" t="s">
        <v>14</v>
      </c>
      <c r="BK1273" s="145">
        <f>ROUND(I1273*H1273,2)</f>
        <v>0</v>
      </c>
      <c r="BL1273" s="16" t="s">
        <v>147</v>
      </c>
      <c r="BM1273" s="144" t="s">
        <v>972</v>
      </c>
    </row>
    <row r="1274" spans="2:65" s="1" customFormat="1" ht="27">
      <c r="B1274" s="31"/>
      <c r="D1274" s="146" t="s">
        <v>148</v>
      </c>
      <c r="F1274" s="147" t="s">
        <v>210</v>
      </c>
      <c r="I1274" s="148"/>
      <c r="L1274" s="31"/>
      <c r="M1274" s="149"/>
      <c r="T1274" s="55"/>
      <c r="AT1274" s="16" t="s">
        <v>148</v>
      </c>
      <c r="AU1274" s="16" t="s">
        <v>82</v>
      </c>
    </row>
    <row r="1275" spans="2:65" s="11" customFormat="1" ht="22.75" customHeight="1">
      <c r="B1275" s="120"/>
      <c r="D1275" s="121" t="s">
        <v>72</v>
      </c>
      <c r="E1275" s="130" t="s">
        <v>211</v>
      </c>
      <c r="F1275" s="130" t="s">
        <v>212</v>
      </c>
      <c r="I1275" s="123"/>
      <c r="J1275" s="131">
        <f>BK1275</f>
        <v>0</v>
      </c>
      <c r="L1275" s="120"/>
      <c r="M1275" s="125"/>
      <c r="P1275" s="126">
        <f>SUM(P1276:P1277)</f>
        <v>0</v>
      </c>
      <c r="R1275" s="126">
        <f>SUM(R1276:R1277)</f>
        <v>0</v>
      </c>
      <c r="T1275" s="127">
        <f>SUM(T1276:T1277)</f>
        <v>0</v>
      </c>
      <c r="AR1275" s="121" t="s">
        <v>14</v>
      </c>
      <c r="AT1275" s="128" t="s">
        <v>72</v>
      </c>
      <c r="AU1275" s="128" t="s">
        <v>14</v>
      </c>
      <c r="AY1275" s="121" t="s">
        <v>140</v>
      </c>
      <c r="BK1275" s="129">
        <f>SUM(BK1276:BK1277)</f>
        <v>0</v>
      </c>
    </row>
    <row r="1276" spans="2:65" s="1" customFormat="1" ht="21.75" customHeight="1">
      <c r="B1276" s="31"/>
      <c r="C1276" s="132" t="s">
        <v>601</v>
      </c>
      <c r="D1276" s="132" t="s">
        <v>143</v>
      </c>
      <c r="E1276" s="133" t="s">
        <v>213</v>
      </c>
      <c r="F1276" s="134" t="s">
        <v>214</v>
      </c>
      <c r="G1276" s="135" t="s">
        <v>184</v>
      </c>
      <c r="H1276" s="136">
        <v>0.52900000000000003</v>
      </c>
      <c r="I1276" s="137"/>
      <c r="J1276" s="138">
        <f>ROUND(I1276*H1276,2)</f>
        <v>0</v>
      </c>
      <c r="K1276" s="139"/>
      <c r="L1276" s="31"/>
      <c r="M1276" s="140" t="s">
        <v>1</v>
      </c>
      <c r="N1276" s="141" t="s">
        <v>38</v>
      </c>
      <c r="P1276" s="142">
        <f>O1276*H1276</f>
        <v>0</v>
      </c>
      <c r="Q1276" s="142">
        <v>0</v>
      </c>
      <c r="R1276" s="142">
        <f>Q1276*H1276</f>
        <v>0</v>
      </c>
      <c r="S1276" s="142">
        <v>0</v>
      </c>
      <c r="T1276" s="143">
        <f>S1276*H1276</f>
        <v>0</v>
      </c>
      <c r="AR1276" s="144" t="s">
        <v>147</v>
      </c>
      <c r="AT1276" s="144" t="s">
        <v>143</v>
      </c>
      <c r="AU1276" s="144" t="s">
        <v>82</v>
      </c>
      <c r="AY1276" s="16" t="s">
        <v>140</v>
      </c>
      <c r="BE1276" s="145">
        <f>IF(N1276="základní",J1276,0)</f>
        <v>0</v>
      </c>
      <c r="BF1276" s="145">
        <f>IF(N1276="snížená",J1276,0)</f>
        <v>0</v>
      </c>
      <c r="BG1276" s="145">
        <f>IF(N1276="zákl. přenesená",J1276,0)</f>
        <v>0</v>
      </c>
      <c r="BH1276" s="145">
        <f>IF(N1276="sníž. přenesená",J1276,0)</f>
        <v>0</v>
      </c>
      <c r="BI1276" s="145">
        <f>IF(N1276="nulová",J1276,0)</f>
        <v>0</v>
      </c>
      <c r="BJ1276" s="16" t="s">
        <v>14</v>
      </c>
      <c r="BK1276" s="145">
        <f>ROUND(I1276*H1276,2)</f>
        <v>0</v>
      </c>
      <c r="BL1276" s="16" t="s">
        <v>147</v>
      </c>
      <c r="BM1276" s="144" t="s">
        <v>973</v>
      </c>
    </row>
    <row r="1277" spans="2:65" s="1" customFormat="1" ht="36">
      <c r="B1277" s="31"/>
      <c r="D1277" s="146" t="s">
        <v>148</v>
      </c>
      <c r="F1277" s="147" t="s">
        <v>216</v>
      </c>
      <c r="I1277" s="148"/>
      <c r="L1277" s="31"/>
      <c r="M1277" s="149"/>
      <c r="T1277" s="55"/>
      <c r="AT1277" s="16" t="s">
        <v>148</v>
      </c>
      <c r="AU1277" s="16" t="s">
        <v>82</v>
      </c>
    </row>
    <row r="1278" spans="2:65" s="11" customFormat="1" ht="22.75" customHeight="1">
      <c r="B1278" s="120"/>
      <c r="D1278" s="121" t="s">
        <v>72</v>
      </c>
      <c r="E1278" s="130" t="s">
        <v>397</v>
      </c>
      <c r="F1278" s="130" t="s">
        <v>398</v>
      </c>
      <c r="I1278" s="123"/>
      <c r="J1278" s="131">
        <f>BK1278</f>
        <v>0</v>
      </c>
      <c r="L1278" s="120"/>
      <c r="M1278" s="125"/>
      <c r="P1278" s="126">
        <f>SUM(P1279:P1284)</f>
        <v>0</v>
      </c>
      <c r="R1278" s="126">
        <f>SUM(R1279:R1284)</f>
        <v>0</v>
      </c>
      <c r="T1278" s="127">
        <f>SUM(T1279:T1284)</f>
        <v>0</v>
      </c>
      <c r="AR1278" s="121" t="s">
        <v>14</v>
      </c>
      <c r="AT1278" s="128" t="s">
        <v>72</v>
      </c>
      <c r="AU1278" s="128" t="s">
        <v>14</v>
      </c>
      <c r="AY1278" s="121" t="s">
        <v>140</v>
      </c>
      <c r="BK1278" s="129">
        <f>SUM(BK1279:BK1284)</f>
        <v>0</v>
      </c>
    </row>
    <row r="1279" spans="2:65" s="1" customFormat="1" ht="24.15" customHeight="1">
      <c r="B1279" s="31"/>
      <c r="C1279" s="132" t="s">
        <v>974</v>
      </c>
      <c r="D1279" s="132" t="s">
        <v>143</v>
      </c>
      <c r="E1279" s="133" t="s">
        <v>399</v>
      </c>
      <c r="F1279" s="134" t="s">
        <v>400</v>
      </c>
      <c r="G1279" s="135" t="s">
        <v>309</v>
      </c>
      <c r="H1279" s="136">
        <v>1</v>
      </c>
      <c r="I1279" s="137"/>
      <c r="J1279" s="138">
        <f>ROUND(I1279*H1279,2)</f>
        <v>0</v>
      </c>
      <c r="K1279" s="139"/>
      <c r="L1279" s="31"/>
      <c r="M1279" s="140" t="s">
        <v>1</v>
      </c>
      <c r="N1279" s="141" t="s">
        <v>38</v>
      </c>
      <c r="P1279" s="142">
        <f>O1279*H1279</f>
        <v>0</v>
      </c>
      <c r="Q1279" s="142">
        <v>0</v>
      </c>
      <c r="R1279" s="142">
        <f>Q1279*H1279</f>
        <v>0</v>
      </c>
      <c r="S1279" s="142">
        <v>0</v>
      </c>
      <c r="T1279" s="143">
        <f>S1279*H1279</f>
        <v>0</v>
      </c>
      <c r="AR1279" s="144" t="s">
        <v>147</v>
      </c>
      <c r="AT1279" s="144" t="s">
        <v>143</v>
      </c>
      <c r="AU1279" s="144" t="s">
        <v>82</v>
      </c>
      <c r="AY1279" s="16" t="s">
        <v>140</v>
      </c>
      <c r="BE1279" s="145">
        <f>IF(N1279="základní",J1279,0)</f>
        <v>0</v>
      </c>
      <c r="BF1279" s="145">
        <f>IF(N1279="snížená",J1279,0)</f>
        <v>0</v>
      </c>
      <c r="BG1279" s="145">
        <f>IF(N1279="zákl. přenesená",J1279,0)</f>
        <v>0</v>
      </c>
      <c r="BH1279" s="145">
        <f>IF(N1279="sníž. přenesená",J1279,0)</f>
        <v>0</v>
      </c>
      <c r="BI1279" s="145">
        <f>IF(N1279="nulová",J1279,0)</f>
        <v>0</v>
      </c>
      <c r="BJ1279" s="16" t="s">
        <v>14</v>
      </c>
      <c r="BK1279" s="145">
        <f>ROUND(I1279*H1279,2)</f>
        <v>0</v>
      </c>
      <c r="BL1279" s="16" t="s">
        <v>147</v>
      </c>
      <c r="BM1279" s="144" t="s">
        <v>975</v>
      </c>
    </row>
    <row r="1280" spans="2:65" s="1" customFormat="1" ht="27">
      <c r="B1280" s="31"/>
      <c r="D1280" s="146" t="s">
        <v>148</v>
      </c>
      <c r="F1280" s="147" t="s">
        <v>402</v>
      </c>
      <c r="I1280" s="148"/>
      <c r="L1280" s="31"/>
      <c r="M1280" s="149"/>
      <c r="T1280" s="55"/>
      <c r="AT1280" s="16" t="s">
        <v>148</v>
      </c>
      <c r="AU1280" s="16" t="s">
        <v>82</v>
      </c>
    </row>
    <row r="1281" spans="2:65" s="1" customFormat="1" ht="24.15" customHeight="1">
      <c r="B1281" s="31"/>
      <c r="C1281" s="132" t="s">
        <v>606</v>
      </c>
      <c r="D1281" s="132" t="s">
        <v>143</v>
      </c>
      <c r="E1281" s="133" t="s">
        <v>976</v>
      </c>
      <c r="F1281" s="134" t="s">
        <v>977</v>
      </c>
      <c r="G1281" s="135" t="s">
        <v>309</v>
      </c>
      <c r="H1281" s="136">
        <v>1</v>
      </c>
      <c r="I1281" s="137"/>
      <c r="J1281" s="138">
        <f>ROUND(I1281*H1281,2)</f>
        <v>0</v>
      </c>
      <c r="K1281" s="139"/>
      <c r="L1281" s="31"/>
      <c r="M1281" s="140" t="s">
        <v>1</v>
      </c>
      <c r="N1281" s="141" t="s">
        <v>38</v>
      </c>
      <c r="P1281" s="142">
        <f>O1281*H1281</f>
        <v>0</v>
      </c>
      <c r="Q1281" s="142">
        <v>0</v>
      </c>
      <c r="R1281" s="142">
        <f>Q1281*H1281</f>
        <v>0</v>
      </c>
      <c r="S1281" s="142">
        <v>0</v>
      </c>
      <c r="T1281" s="143">
        <f>S1281*H1281</f>
        <v>0</v>
      </c>
      <c r="AR1281" s="144" t="s">
        <v>147</v>
      </c>
      <c r="AT1281" s="144" t="s">
        <v>143</v>
      </c>
      <c r="AU1281" s="144" t="s">
        <v>82</v>
      </c>
      <c r="AY1281" s="16" t="s">
        <v>140</v>
      </c>
      <c r="BE1281" s="145">
        <f>IF(N1281="základní",J1281,0)</f>
        <v>0</v>
      </c>
      <c r="BF1281" s="145">
        <f>IF(N1281="snížená",J1281,0)</f>
        <v>0</v>
      </c>
      <c r="BG1281" s="145">
        <f>IF(N1281="zákl. přenesená",J1281,0)</f>
        <v>0</v>
      </c>
      <c r="BH1281" s="145">
        <f>IF(N1281="sníž. přenesená",J1281,0)</f>
        <v>0</v>
      </c>
      <c r="BI1281" s="145">
        <f>IF(N1281="nulová",J1281,0)</f>
        <v>0</v>
      </c>
      <c r="BJ1281" s="16" t="s">
        <v>14</v>
      </c>
      <c r="BK1281" s="145">
        <f>ROUND(I1281*H1281,2)</f>
        <v>0</v>
      </c>
      <c r="BL1281" s="16" t="s">
        <v>147</v>
      </c>
      <c r="BM1281" s="144" t="s">
        <v>978</v>
      </c>
    </row>
    <row r="1282" spans="2:65" s="1" customFormat="1" ht="10">
      <c r="B1282" s="31"/>
      <c r="D1282" s="146" t="s">
        <v>148</v>
      </c>
      <c r="F1282" s="147" t="s">
        <v>977</v>
      </c>
      <c r="I1282" s="148"/>
      <c r="L1282" s="31"/>
      <c r="M1282" s="149"/>
      <c r="T1282" s="55"/>
      <c r="AT1282" s="16" t="s">
        <v>148</v>
      </c>
      <c r="AU1282" s="16" t="s">
        <v>82</v>
      </c>
    </row>
    <row r="1283" spans="2:65" s="1" customFormat="1" ht="24.15" customHeight="1">
      <c r="B1283" s="31"/>
      <c r="C1283" s="132" t="s">
        <v>979</v>
      </c>
      <c r="D1283" s="132" t="s">
        <v>143</v>
      </c>
      <c r="E1283" s="133" t="s">
        <v>481</v>
      </c>
      <c r="F1283" s="134" t="s">
        <v>482</v>
      </c>
      <c r="G1283" s="135" t="s">
        <v>184</v>
      </c>
      <c r="H1283" s="136">
        <v>0.05</v>
      </c>
      <c r="I1283" s="137"/>
      <c r="J1283" s="138">
        <f>ROUND(I1283*H1283,2)</f>
        <v>0</v>
      </c>
      <c r="K1283" s="139"/>
      <c r="L1283" s="31"/>
      <c r="M1283" s="140" t="s">
        <v>1</v>
      </c>
      <c r="N1283" s="141" t="s">
        <v>38</v>
      </c>
      <c r="P1283" s="142">
        <f>O1283*H1283</f>
        <v>0</v>
      </c>
      <c r="Q1283" s="142">
        <v>0</v>
      </c>
      <c r="R1283" s="142">
        <f>Q1283*H1283</f>
        <v>0</v>
      </c>
      <c r="S1283" s="142">
        <v>0</v>
      </c>
      <c r="T1283" s="143">
        <f>S1283*H1283</f>
        <v>0</v>
      </c>
      <c r="AR1283" s="144" t="s">
        <v>147</v>
      </c>
      <c r="AT1283" s="144" t="s">
        <v>143</v>
      </c>
      <c r="AU1283" s="144" t="s">
        <v>82</v>
      </c>
      <c r="AY1283" s="16" t="s">
        <v>140</v>
      </c>
      <c r="BE1283" s="145">
        <f>IF(N1283="základní",J1283,0)</f>
        <v>0</v>
      </c>
      <c r="BF1283" s="145">
        <f>IF(N1283="snížená",J1283,0)</f>
        <v>0</v>
      </c>
      <c r="BG1283" s="145">
        <f>IF(N1283="zákl. přenesená",J1283,0)</f>
        <v>0</v>
      </c>
      <c r="BH1283" s="145">
        <f>IF(N1283="sníž. přenesená",J1283,0)</f>
        <v>0</v>
      </c>
      <c r="BI1283" s="145">
        <f>IF(N1283="nulová",J1283,0)</f>
        <v>0</v>
      </c>
      <c r="BJ1283" s="16" t="s">
        <v>14</v>
      </c>
      <c r="BK1283" s="145">
        <f>ROUND(I1283*H1283,2)</f>
        <v>0</v>
      </c>
      <c r="BL1283" s="16" t="s">
        <v>147</v>
      </c>
      <c r="BM1283" s="144" t="s">
        <v>980</v>
      </c>
    </row>
    <row r="1284" spans="2:65" s="1" customFormat="1" ht="27">
      <c r="B1284" s="31"/>
      <c r="D1284" s="146" t="s">
        <v>148</v>
      </c>
      <c r="F1284" s="147" t="s">
        <v>484</v>
      </c>
      <c r="I1284" s="148"/>
      <c r="L1284" s="31"/>
      <c r="M1284" s="149"/>
      <c r="T1284" s="55"/>
      <c r="AT1284" s="16" t="s">
        <v>148</v>
      </c>
      <c r="AU1284" s="16" t="s">
        <v>82</v>
      </c>
    </row>
    <row r="1285" spans="2:65" s="11" customFormat="1" ht="22.75" customHeight="1">
      <c r="B1285" s="120"/>
      <c r="D1285" s="121" t="s">
        <v>72</v>
      </c>
      <c r="E1285" s="130" t="s">
        <v>641</v>
      </c>
      <c r="F1285" s="130" t="s">
        <v>642</v>
      </c>
      <c r="I1285" s="123"/>
      <c r="J1285" s="131">
        <f>BK1285</f>
        <v>0</v>
      </c>
      <c r="L1285" s="120"/>
      <c r="M1285" s="125"/>
      <c r="P1285" s="126">
        <f>SUM(P1286:P1289)</f>
        <v>0</v>
      </c>
      <c r="R1285" s="126">
        <f>SUM(R1286:R1289)</f>
        <v>0</v>
      </c>
      <c r="T1285" s="127">
        <f>SUM(T1286:T1289)</f>
        <v>0</v>
      </c>
      <c r="AR1285" s="121" t="s">
        <v>14</v>
      </c>
      <c r="AT1285" s="128" t="s">
        <v>72</v>
      </c>
      <c r="AU1285" s="128" t="s">
        <v>14</v>
      </c>
      <c r="AY1285" s="121" t="s">
        <v>140</v>
      </c>
      <c r="BK1285" s="129">
        <f>SUM(BK1286:BK1289)</f>
        <v>0</v>
      </c>
    </row>
    <row r="1286" spans="2:65" s="1" customFormat="1" ht="16.5" customHeight="1">
      <c r="B1286" s="31"/>
      <c r="C1286" s="132" t="s">
        <v>613</v>
      </c>
      <c r="D1286" s="132" t="s">
        <v>143</v>
      </c>
      <c r="E1286" s="133" t="s">
        <v>981</v>
      </c>
      <c r="F1286" s="134" t="s">
        <v>982</v>
      </c>
      <c r="G1286" s="135" t="s">
        <v>178</v>
      </c>
      <c r="H1286" s="136">
        <v>1</v>
      </c>
      <c r="I1286" s="137"/>
      <c r="J1286" s="138">
        <f>ROUND(I1286*H1286,2)</f>
        <v>0</v>
      </c>
      <c r="K1286" s="139"/>
      <c r="L1286" s="31"/>
      <c r="M1286" s="140" t="s">
        <v>1</v>
      </c>
      <c r="N1286" s="141" t="s">
        <v>38</v>
      </c>
      <c r="P1286" s="142">
        <f>O1286*H1286</f>
        <v>0</v>
      </c>
      <c r="Q1286" s="142">
        <v>0</v>
      </c>
      <c r="R1286" s="142">
        <f>Q1286*H1286</f>
        <v>0</v>
      </c>
      <c r="S1286" s="142">
        <v>0</v>
      </c>
      <c r="T1286" s="143">
        <f>S1286*H1286</f>
        <v>0</v>
      </c>
      <c r="AR1286" s="144" t="s">
        <v>147</v>
      </c>
      <c r="AT1286" s="144" t="s">
        <v>143</v>
      </c>
      <c r="AU1286" s="144" t="s">
        <v>82</v>
      </c>
      <c r="AY1286" s="16" t="s">
        <v>140</v>
      </c>
      <c r="BE1286" s="145">
        <f>IF(N1286="základní",J1286,0)</f>
        <v>0</v>
      </c>
      <c r="BF1286" s="145">
        <f>IF(N1286="snížená",J1286,0)</f>
        <v>0</v>
      </c>
      <c r="BG1286" s="145">
        <f>IF(N1286="zákl. přenesená",J1286,0)</f>
        <v>0</v>
      </c>
      <c r="BH1286" s="145">
        <f>IF(N1286="sníž. přenesená",J1286,0)</f>
        <v>0</v>
      </c>
      <c r="BI1286" s="145">
        <f>IF(N1286="nulová",J1286,0)</f>
        <v>0</v>
      </c>
      <c r="BJ1286" s="16" t="s">
        <v>14</v>
      </c>
      <c r="BK1286" s="145">
        <f>ROUND(I1286*H1286,2)</f>
        <v>0</v>
      </c>
      <c r="BL1286" s="16" t="s">
        <v>147</v>
      </c>
      <c r="BM1286" s="144" t="s">
        <v>983</v>
      </c>
    </row>
    <row r="1287" spans="2:65" s="1" customFormat="1" ht="10">
      <c r="B1287" s="31"/>
      <c r="D1287" s="146" t="s">
        <v>148</v>
      </c>
      <c r="F1287" s="147" t="s">
        <v>982</v>
      </c>
      <c r="I1287" s="148"/>
      <c r="L1287" s="31"/>
      <c r="M1287" s="149"/>
      <c r="T1287" s="55"/>
      <c r="AT1287" s="16" t="s">
        <v>148</v>
      </c>
      <c r="AU1287" s="16" t="s">
        <v>82</v>
      </c>
    </row>
    <row r="1288" spans="2:65" s="1" customFormat="1" ht="24.15" customHeight="1">
      <c r="B1288" s="31"/>
      <c r="C1288" s="132" t="s">
        <v>984</v>
      </c>
      <c r="D1288" s="132" t="s">
        <v>143</v>
      </c>
      <c r="E1288" s="133" t="s">
        <v>654</v>
      </c>
      <c r="F1288" s="134" t="s">
        <v>655</v>
      </c>
      <c r="G1288" s="135" t="s">
        <v>184</v>
      </c>
      <c r="H1288" s="136">
        <v>0.2</v>
      </c>
      <c r="I1288" s="137"/>
      <c r="J1288" s="138">
        <f>ROUND(I1288*H1288,2)</f>
        <v>0</v>
      </c>
      <c r="K1288" s="139"/>
      <c r="L1288" s="31"/>
      <c r="M1288" s="140" t="s">
        <v>1</v>
      </c>
      <c r="N1288" s="141" t="s">
        <v>38</v>
      </c>
      <c r="P1288" s="142">
        <f>O1288*H1288</f>
        <v>0</v>
      </c>
      <c r="Q1288" s="142">
        <v>0</v>
      </c>
      <c r="R1288" s="142">
        <f>Q1288*H1288</f>
        <v>0</v>
      </c>
      <c r="S1288" s="142">
        <v>0</v>
      </c>
      <c r="T1288" s="143">
        <f>S1288*H1288</f>
        <v>0</v>
      </c>
      <c r="AR1288" s="144" t="s">
        <v>147</v>
      </c>
      <c r="AT1288" s="144" t="s">
        <v>143</v>
      </c>
      <c r="AU1288" s="144" t="s">
        <v>82</v>
      </c>
      <c r="AY1288" s="16" t="s">
        <v>140</v>
      </c>
      <c r="BE1288" s="145">
        <f>IF(N1288="základní",J1288,0)</f>
        <v>0</v>
      </c>
      <c r="BF1288" s="145">
        <f>IF(N1288="snížená",J1288,0)</f>
        <v>0</v>
      </c>
      <c r="BG1288" s="145">
        <f>IF(N1288="zákl. přenesená",J1288,0)</f>
        <v>0</v>
      </c>
      <c r="BH1288" s="145">
        <f>IF(N1288="sníž. přenesená",J1288,0)</f>
        <v>0</v>
      </c>
      <c r="BI1288" s="145">
        <f>IF(N1288="nulová",J1288,0)</f>
        <v>0</v>
      </c>
      <c r="BJ1288" s="16" t="s">
        <v>14</v>
      </c>
      <c r="BK1288" s="145">
        <f>ROUND(I1288*H1288,2)</f>
        <v>0</v>
      </c>
      <c r="BL1288" s="16" t="s">
        <v>147</v>
      </c>
      <c r="BM1288" s="144" t="s">
        <v>985</v>
      </c>
    </row>
    <row r="1289" spans="2:65" s="1" customFormat="1" ht="27">
      <c r="B1289" s="31"/>
      <c r="D1289" s="146" t="s">
        <v>148</v>
      </c>
      <c r="F1289" s="147" t="s">
        <v>657</v>
      </c>
      <c r="I1289" s="148"/>
      <c r="L1289" s="31"/>
      <c r="M1289" s="149"/>
      <c r="T1289" s="55"/>
      <c r="AT1289" s="16" t="s">
        <v>148</v>
      </c>
      <c r="AU1289" s="16" t="s">
        <v>82</v>
      </c>
    </row>
    <row r="1290" spans="2:65" s="11" customFormat="1" ht="22.75" customHeight="1">
      <c r="B1290" s="120"/>
      <c r="D1290" s="121" t="s">
        <v>72</v>
      </c>
      <c r="E1290" s="130" t="s">
        <v>658</v>
      </c>
      <c r="F1290" s="130" t="s">
        <v>659</v>
      </c>
      <c r="I1290" s="123"/>
      <c r="J1290" s="131">
        <f>BK1290</f>
        <v>0</v>
      </c>
      <c r="L1290" s="120"/>
      <c r="M1290" s="125"/>
      <c r="P1290" s="126">
        <f>SUM(P1291:P1313)</f>
        <v>0</v>
      </c>
      <c r="R1290" s="126">
        <f>SUM(R1291:R1313)</f>
        <v>0</v>
      </c>
      <c r="T1290" s="127">
        <f>SUM(T1291:T1313)</f>
        <v>0</v>
      </c>
      <c r="AR1290" s="121" t="s">
        <v>14</v>
      </c>
      <c r="AT1290" s="128" t="s">
        <v>72</v>
      </c>
      <c r="AU1290" s="128" t="s">
        <v>14</v>
      </c>
      <c r="AY1290" s="121" t="s">
        <v>140</v>
      </c>
      <c r="BK1290" s="129">
        <f>SUM(BK1291:BK1313)</f>
        <v>0</v>
      </c>
    </row>
    <row r="1291" spans="2:65" s="1" customFormat="1" ht="16.5" customHeight="1">
      <c r="B1291" s="31"/>
      <c r="C1291" s="132" t="s">
        <v>616</v>
      </c>
      <c r="D1291" s="132" t="s">
        <v>143</v>
      </c>
      <c r="E1291" s="133" t="s">
        <v>660</v>
      </c>
      <c r="F1291" s="134" t="s">
        <v>661</v>
      </c>
      <c r="G1291" s="135" t="s">
        <v>146</v>
      </c>
      <c r="H1291" s="136">
        <v>1.6679999999999999</v>
      </c>
      <c r="I1291" s="137"/>
      <c r="J1291" s="138">
        <f>ROUND(I1291*H1291,2)</f>
        <v>0</v>
      </c>
      <c r="K1291" s="139"/>
      <c r="L1291" s="31"/>
      <c r="M1291" s="140" t="s">
        <v>1</v>
      </c>
      <c r="N1291" s="141" t="s">
        <v>38</v>
      </c>
      <c r="P1291" s="142">
        <f>O1291*H1291</f>
        <v>0</v>
      </c>
      <c r="Q1291" s="142">
        <v>0</v>
      </c>
      <c r="R1291" s="142">
        <f>Q1291*H1291</f>
        <v>0</v>
      </c>
      <c r="S1291" s="142">
        <v>0</v>
      </c>
      <c r="T1291" s="143">
        <f>S1291*H1291</f>
        <v>0</v>
      </c>
      <c r="AR1291" s="144" t="s">
        <v>147</v>
      </c>
      <c r="AT1291" s="144" t="s">
        <v>143</v>
      </c>
      <c r="AU1291" s="144" t="s">
        <v>82</v>
      </c>
      <c r="AY1291" s="16" t="s">
        <v>140</v>
      </c>
      <c r="BE1291" s="145">
        <f>IF(N1291="základní",J1291,0)</f>
        <v>0</v>
      </c>
      <c r="BF1291" s="145">
        <f>IF(N1291="snížená",J1291,0)</f>
        <v>0</v>
      </c>
      <c r="BG1291" s="145">
        <f>IF(N1291="zákl. přenesená",J1291,0)</f>
        <v>0</v>
      </c>
      <c r="BH1291" s="145">
        <f>IF(N1291="sníž. přenesená",J1291,0)</f>
        <v>0</v>
      </c>
      <c r="BI1291" s="145">
        <f>IF(N1291="nulová",J1291,0)</f>
        <v>0</v>
      </c>
      <c r="BJ1291" s="16" t="s">
        <v>14</v>
      </c>
      <c r="BK1291" s="145">
        <f>ROUND(I1291*H1291,2)</f>
        <v>0</v>
      </c>
      <c r="BL1291" s="16" t="s">
        <v>147</v>
      </c>
      <c r="BM1291" s="144" t="s">
        <v>986</v>
      </c>
    </row>
    <row r="1292" spans="2:65" s="1" customFormat="1" ht="10">
      <c r="B1292" s="31"/>
      <c r="D1292" s="146" t="s">
        <v>148</v>
      </c>
      <c r="F1292" s="147" t="s">
        <v>663</v>
      </c>
      <c r="I1292" s="148"/>
      <c r="L1292" s="31"/>
      <c r="M1292" s="149"/>
      <c r="T1292" s="55"/>
      <c r="AT1292" s="16" t="s">
        <v>148</v>
      </c>
      <c r="AU1292" s="16" t="s">
        <v>82</v>
      </c>
    </row>
    <row r="1293" spans="2:65" s="13" customFormat="1" ht="10">
      <c r="B1293" s="156"/>
      <c r="D1293" s="146" t="s">
        <v>150</v>
      </c>
      <c r="E1293" s="157" t="s">
        <v>1</v>
      </c>
      <c r="F1293" s="158" t="s">
        <v>947</v>
      </c>
      <c r="H1293" s="159">
        <v>1.6679999999999999</v>
      </c>
      <c r="I1293" s="160"/>
      <c r="L1293" s="156"/>
      <c r="M1293" s="161"/>
      <c r="T1293" s="162"/>
      <c r="AT1293" s="157" t="s">
        <v>150</v>
      </c>
      <c r="AU1293" s="157" t="s">
        <v>82</v>
      </c>
      <c r="AV1293" s="13" t="s">
        <v>82</v>
      </c>
      <c r="AW1293" s="13" t="s">
        <v>30</v>
      </c>
      <c r="AX1293" s="13" t="s">
        <v>73</v>
      </c>
      <c r="AY1293" s="157" t="s">
        <v>140</v>
      </c>
    </row>
    <row r="1294" spans="2:65" s="14" customFormat="1" ht="10">
      <c r="B1294" s="163"/>
      <c r="D1294" s="146" t="s">
        <v>150</v>
      </c>
      <c r="E1294" s="164" t="s">
        <v>1</v>
      </c>
      <c r="F1294" s="165" t="s">
        <v>154</v>
      </c>
      <c r="H1294" s="166">
        <v>1.6679999999999999</v>
      </c>
      <c r="I1294" s="167"/>
      <c r="L1294" s="163"/>
      <c r="M1294" s="168"/>
      <c r="T1294" s="169"/>
      <c r="AT1294" s="164" t="s">
        <v>150</v>
      </c>
      <c r="AU1294" s="164" t="s">
        <v>82</v>
      </c>
      <c r="AV1294" s="14" t="s">
        <v>147</v>
      </c>
      <c r="AW1294" s="14" t="s">
        <v>30</v>
      </c>
      <c r="AX1294" s="14" t="s">
        <v>14</v>
      </c>
      <c r="AY1294" s="164" t="s">
        <v>140</v>
      </c>
    </row>
    <row r="1295" spans="2:65" s="1" customFormat="1" ht="21.75" customHeight="1">
      <c r="B1295" s="31"/>
      <c r="C1295" s="132" t="s">
        <v>987</v>
      </c>
      <c r="D1295" s="132" t="s">
        <v>143</v>
      </c>
      <c r="E1295" s="133" t="s">
        <v>665</v>
      </c>
      <c r="F1295" s="134" t="s">
        <v>666</v>
      </c>
      <c r="G1295" s="135" t="s">
        <v>146</v>
      </c>
      <c r="H1295" s="136">
        <v>1.6679999999999999</v>
      </c>
      <c r="I1295" s="137"/>
      <c r="J1295" s="138">
        <f>ROUND(I1295*H1295,2)</f>
        <v>0</v>
      </c>
      <c r="K1295" s="139"/>
      <c r="L1295" s="31"/>
      <c r="M1295" s="140" t="s">
        <v>1</v>
      </c>
      <c r="N1295" s="141" t="s">
        <v>38</v>
      </c>
      <c r="P1295" s="142">
        <f>O1295*H1295</f>
        <v>0</v>
      </c>
      <c r="Q1295" s="142">
        <v>0</v>
      </c>
      <c r="R1295" s="142">
        <f>Q1295*H1295</f>
        <v>0</v>
      </c>
      <c r="S1295" s="142">
        <v>0</v>
      </c>
      <c r="T1295" s="143">
        <f>S1295*H1295</f>
        <v>0</v>
      </c>
      <c r="AR1295" s="144" t="s">
        <v>147</v>
      </c>
      <c r="AT1295" s="144" t="s">
        <v>143</v>
      </c>
      <c r="AU1295" s="144" t="s">
        <v>82</v>
      </c>
      <c r="AY1295" s="16" t="s">
        <v>140</v>
      </c>
      <c r="BE1295" s="145">
        <f>IF(N1295="základní",J1295,0)</f>
        <v>0</v>
      </c>
      <c r="BF1295" s="145">
        <f>IF(N1295="snížená",J1295,0)</f>
        <v>0</v>
      </c>
      <c r="BG1295" s="145">
        <f>IF(N1295="zákl. přenesená",J1295,0)</f>
        <v>0</v>
      </c>
      <c r="BH1295" s="145">
        <f>IF(N1295="sníž. přenesená",J1295,0)</f>
        <v>0</v>
      </c>
      <c r="BI1295" s="145">
        <f>IF(N1295="nulová",J1295,0)</f>
        <v>0</v>
      </c>
      <c r="BJ1295" s="16" t="s">
        <v>14</v>
      </c>
      <c r="BK1295" s="145">
        <f>ROUND(I1295*H1295,2)</f>
        <v>0</v>
      </c>
      <c r="BL1295" s="16" t="s">
        <v>147</v>
      </c>
      <c r="BM1295" s="144" t="s">
        <v>988</v>
      </c>
    </row>
    <row r="1296" spans="2:65" s="1" customFormat="1" ht="18">
      <c r="B1296" s="31"/>
      <c r="D1296" s="146" t="s">
        <v>148</v>
      </c>
      <c r="F1296" s="147" t="s">
        <v>668</v>
      </c>
      <c r="I1296" s="148"/>
      <c r="L1296" s="31"/>
      <c r="M1296" s="149"/>
      <c r="T1296" s="55"/>
      <c r="AT1296" s="16" t="s">
        <v>148</v>
      </c>
      <c r="AU1296" s="16" t="s">
        <v>82</v>
      </c>
    </row>
    <row r="1297" spans="2:65" s="1" customFormat="1" ht="37.75" customHeight="1">
      <c r="B1297" s="31"/>
      <c r="C1297" s="132" t="s">
        <v>618</v>
      </c>
      <c r="D1297" s="132" t="s">
        <v>143</v>
      </c>
      <c r="E1297" s="133" t="s">
        <v>669</v>
      </c>
      <c r="F1297" s="134" t="s">
        <v>670</v>
      </c>
      <c r="G1297" s="135" t="s">
        <v>146</v>
      </c>
      <c r="H1297" s="136">
        <v>1.6679999999999999</v>
      </c>
      <c r="I1297" s="137"/>
      <c r="J1297" s="138">
        <f>ROUND(I1297*H1297,2)</f>
        <v>0</v>
      </c>
      <c r="K1297" s="139"/>
      <c r="L1297" s="31"/>
      <c r="M1297" s="140" t="s">
        <v>1</v>
      </c>
      <c r="N1297" s="141" t="s">
        <v>38</v>
      </c>
      <c r="P1297" s="142">
        <f>O1297*H1297</f>
        <v>0</v>
      </c>
      <c r="Q1297" s="142">
        <v>0</v>
      </c>
      <c r="R1297" s="142">
        <f>Q1297*H1297</f>
        <v>0</v>
      </c>
      <c r="S1297" s="142">
        <v>0</v>
      </c>
      <c r="T1297" s="143">
        <f>S1297*H1297</f>
        <v>0</v>
      </c>
      <c r="AR1297" s="144" t="s">
        <v>147</v>
      </c>
      <c r="AT1297" s="144" t="s">
        <v>143</v>
      </c>
      <c r="AU1297" s="144" t="s">
        <v>82</v>
      </c>
      <c r="AY1297" s="16" t="s">
        <v>140</v>
      </c>
      <c r="BE1297" s="145">
        <f>IF(N1297="základní",J1297,0)</f>
        <v>0</v>
      </c>
      <c r="BF1297" s="145">
        <f>IF(N1297="snížená",J1297,0)</f>
        <v>0</v>
      </c>
      <c r="BG1297" s="145">
        <f>IF(N1297="zákl. přenesená",J1297,0)</f>
        <v>0</v>
      </c>
      <c r="BH1297" s="145">
        <f>IF(N1297="sníž. přenesená",J1297,0)</f>
        <v>0</v>
      </c>
      <c r="BI1297" s="145">
        <f>IF(N1297="nulová",J1297,0)</f>
        <v>0</v>
      </c>
      <c r="BJ1297" s="16" t="s">
        <v>14</v>
      </c>
      <c r="BK1297" s="145">
        <f>ROUND(I1297*H1297,2)</f>
        <v>0</v>
      </c>
      <c r="BL1297" s="16" t="s">
        <v>147</v>
      </c>
      <c r="BM1297" s="144" t="s">
        <v>989</v>
      </c>
    </row>
    <row r="1298" spans="2:65" s="1" customFormat="1" ht="27">
      <c r="B1298" s="31"/>
      <c r="D1298" s="146" t="s">
        <v>148</v>
      </c>
      <c r="F1298" s="147" t="s">
        <v>672</v>
      </c>
      <c r="I1298" s="148"/>
      <c r="L1298" s="31"/>
      <c r="M1298" s="149"/>
      <c r="T1298" s="55"/>
      <c r="AT1298" s="16" t="s">
        <v>148</v>
      </c>
      <c r="AU1298" s="16" t="s">
        <v>82</v>
      </c>
    </row>
    <row r="1299" spans="2:65" s="1" customFormat="1" ht="37.75" customHeight="1">
      <c r="B1299" s="31"/>
      <c r="C1299" s="170" t="s">
        <v>990</v>
      </c>
      <c r="D1299" s="170" t="s">
        <v>258</v>
      </c>
      <c r="E1299" s="171" t="s">
        <v>674</v>
      </c>
      <c r="F1299" s="172" t="s">
        <v>675</v>
      </c>
      <c r="G1299" s="173" t="s">
        <v>146</v>
      </c>
      <c r="H1299" s="174">
        <v>1.835</v>
      </c>
      <c r="I1299" s="175"/>
      <c r="J1299" s="176">
        <f>ROUND(I1299*H1299,2)</f>
        <v>0</v>
      </c>
      <c r="K1299" s="177"/>
      <c r="L1299" s="178"/>
      <c r="M1299" s="179" t="s">
        <v>1</v>
      </c>
      <c r="N1299" s="180" t="s">
        <v>38</v>
      </c>
      <c r="P1299" s="142">
        <f>O1299*H1299</f>
        <v>0</v>
      </c>
      <c r="Q1299" s="142">
        <v>0</v>
      </c>
      <c r="R1299" s="142">
        <f>Q1299*H1299</f>
        <v>0</v>
      </c>
      <c r="S1299" s="142">
        <v>0</v>
      </c>
      <c r="T1299" s="143">
        <f>S1299*H1299</f>
        <v>0</v>
      </c>
      <c r="AR1299" s="144" t="s">
        <v>171</v>
      </c>
      <c r="AT1299" s="144" t="s">
        <v>258</v>
      </c>
      <c r="AU1299" s="144" t="s">
        <v>82</v>
      </c>
      <c r="AY1299" s="16" t="s">
        <v>140</v>
      </c>
      <c r="BE1299" s="145">
        <f>IF(N1299="základní",J1299,0)</f>
        <v>0</v>
      </c>
      <c r="BF1299" s="145">
        <f>IF(N1299="snížená",J1299,0)</f>
        <v>0</v>
      </c>
      <c r="BG1299" s="145">
        <f>IF(N1299="zákl. přenesená",J1299,0)</f>
        <v>0</v>
      </c>
      <c r="BH1299" s="145">
        <f>IF(N1299="sníž. přenesená",J1299,0)</f>
        <v>0</v>
      </c>
      <c r="BI1299" s="145">
        <f>IF(N1299="nulová",J1299,0)</f>
        <v>0</v>
      </c>
      <c r="BJ1299" s="16" t="s">
        <v>14</v>
      </c>
      <c r="BK1299" s="145">
        <f>ROUND(I1299*H1299,2)</f>
        <v>0</v>
      </c>
      <c r="BL1299" s="16" t="s">
        <v>147</v>
      </c>
      <c r="BM1299" s="144" t="s">
        <v>991</v>
      </c>
    </row>
    <row r="1300" spans="2:65" s="1" customFormat="1" ht="18">
      <c r="B1300" s="31"/>
      <c r="D1300" s="146" t="s">
        <v>148</v>
      </c>
      <c r="F1300" s="147" t="s">
        <v>677</v>
      </c>
      <c r="I1300" s="148"/>
      <c r="L1300" s="31"/>
      <c r="M1300" s="149"/>
      <c r="T1300" s="55"/>
      <c r="AT1300" s="16" t="s">
        <v>148</v>
      </c>
      <c r="AU1300" s="16" t="s">
        <v>82</v>
      </c>
    </row>
    <row r="1301" spans="2:65" s="13" customFormat="1" ht="10">
      <c r="B1301" s="156"/>
      <c r="D1301" s="146" t="s">
        <v>150</v>
      </c>
      <c r="E1301" s="157" t="s">
        <v>1</v>
      </c>
      <c r="F1301" s="158" t="s">
        <v>992</v>
      </c>
      <c r="H1301" s="159">
        <v>1.835</v>
      </c>
      <c r="I1301" s="160"/>
      <c r="L1301" s="156"/>
      <c r="M1301" s="161"/>
      <c r="T1301" s="162"/>
      <c r="AT1301" s="157" t="s">
        <v>150</v>
      </c>
      <c r="AU1301" s="157" t="s">
        <v>82</v>
      </c>
      <c r="AV1301" s="13" t="s">
        <v>82</v>
      </c>
      <c r="AW1301" s="13" t="s">
        <v>30</v>
      </c>
      <c r="AX1301" s="13" t="s">
        <v>73</v>
      </c>
      <c r="AY1301" s="157" t="s">
        <v>140</v>
      </c>
    </row>
    <row r="1302" spans="2:65" s="14" customFormat="1" ht="10">
      <c r="B1302" s="163"/>
      <c r="D1302" s="146" t="s">
        <v>150</v>
      </c>
      <c r="E1302" s="164" t="s">
        <v>1</v>
      </c>
      <c r="F1302" s="165" t="s">
        <v>154</v>
      </c>
      <c r="H1302" s="166">
        <v>1.835</v>
      </c>
      <c r="I1302" s="167"/>
      <c r="L1302" s="163"/>
      <c r="M1302" s="168"/>
      <c r="T1302" s="169"/>
      <c r="AT1302" s="164" t="s">
        <v>150</v>
      </c>
      <c r="AU1302" s="164" t="s">
        <v>82</v>
      </c>
      <c r="AV1302" s="14" t="s">
        <v>147</v>
      </c>
      <c r="AW1302" s="14" t="s">
        <v>30</v>
      </c>
      <c r="AX1302" s="14" t="s">
        <v>14</v>
      </c>
      <c r="AY1302" s="164" t="s">
        <v>140</v>
      </c>
    </row>
    <row r="1303" spans="2:65" s="1" customFormat="1" ht="24.15" customHeight="1">
      <c r="B1303" s="31"/>
      <c r="C1303" s="132" t="s">
        <v>619</v>
      </c>
      <c r="D1303" s="132" t="s">
        <v>143</v>
      </c>
      <c r="E1303" s="133" t="s">
        <v>679</v>
      </c>
      <c r="F1303" s="134" t="s">
        <v>680</v>
      </c>
      <c r="G1303" s="135" t="s">
        <v>226</v>
      </c>
      <c r="H1303" s="136">
        <v>3.38</v>
      </c>
      <c r="I1303" s="137"/>
      <c r="J1303" s="138">
        <f>ROUND(I1303*H1303,2)</f>
        <v>0</v>
      </c>
      <c r="K1303" s="139"/>
      <c r="L1303" s="31"/>
      <c r="M1303" s="140" t="s">
        <v>1</v>
      </c>
      <c r="N1303" s="141" t="s">
        <v>38</v>
      </c>
      <c r="P1303" s="142">
        <f>O1303*H1303</f>
        <v>0</v>
      </c>
      <c r="Q1303" s="142">
        <v>0</v>
      </c>
      <c r="R1303" s="142">
        <f>Q1303*H1303</f>
        <v>0</v>
      </c>
      <c r="S1303" s="142">
        <v>0</v>
      </c>
      <c r="T1303" s="143">
        <f>S1303*H1303</f>
        <v>0</v>
      </c>
      <c r="AR1303" s="144" t="s">
        <v>147</v>
      </c>
      <c r="AT1303" s="144" t="s">
        <v>143</v>
      </c>
      <c r="AU1303" s="144" t="s">
        <v>82</v>
      </c>
      <c r="AY1303" s="16" t="s">
        <v>140</v>
      </c>
      <c r="BE1303" s="145">
        <f>IF(N1303="základní",J1303,0)</f>
        <v>0</v>
      </c>
      <c r="BF1303" s="145">
        <f>IF(N1303="snížená",J1303,0)</f>
        <v>0</v>
      </c>
      <c r="BG1303" s="145">
        <f>IF(N1303="zákl. přenesená",J1303,0)</f>
        <v>0</v>
      </c>
      <c r="BH1303" s="145">
        <f>IF(N1303="sníž. přenesená",J1303,0)</f>
        <v>0</v>
      </c>
      <c r="BI1303" s="145">
        <f>IF(N1303="nulová",J1303,0)</f>
        <v>0</v>
      </c>
      <c r="BJ1303" s="16" t="s">
        <v>14</v>
      </c>
      <c r="BK1303" s="145">
        <f>ROUND(I1303*H1303,2)</f>
        <v>0</v>
      </c>
      <c r="BL1303" s="16" t="s">
        <v>147</v>
      </c>
      <c r="BM1303" s="144" t="s">
        <v>993</v>
      </c>
    </row>
    <row r="1304" spans="2:65" s="1" customFormat="1" ht="18">
      <c r="B1304" s="31"/>
      <c r="D1304" s="146" t="s">
        <v>148</v>
      </c>
      <c r="F1304" s="147" t="s">
        <v>682</v>
      </c>
      <c r="I1304" s="148"/>
      <c r="L1304" s="31"/>
      <c r="M1304" s="149"/>
      <c r="T1304" s="55"/>
      <c r="AT1304" s="16" t="s">
        <v>148</v>
      </c>
      <c r="AU1304" s="16" t="s">
        <v>82</v>
      </c>
    </row>
    <row r="1305" spans="2:65" s="13" customFormat="1" ht="10">
      <c r="B1305" s="156"/>
      <c r="D1305" s="146" t="s">
        <v>150</v>
      </c>
      <c r="E1305" s="157" t="s">
        <v>1</v>
      </c>
      <c r="F1305" s="158" t="s">
        <v>994</v>
      </c>
      <c r="H1305" s="159">
        <v>3.38</v>
      </c>
      <c r="I1305" s="160"/>
      <c r="L1305" s="156"/>
      <c r="M1305" s="161"/>
      <c r="T1305" s="162"/>
      <c r="AT1305" s="157" t="s">
        <v>150</v>
      </c>
      <c r="AU1305" s="157" t="s">
        <v>82</v>
      </c>
      <c r="AV1305" s="13" t="s">
        <v>82</v>
      </c>
      <c r="AW1305" s="13" t="s">
        <v>30</v>
      </c>
      <c r="AX1305" s="13" t="s">
        <v>73</v>
      </c>
      <c r="AY1305" s="157" t="s">
        <v>140</v>
      </c>
    </row>
    <row r="1306" spans="2:65" s="14" customFormat="1" ht="10">
      <c r="B1306" s="163"/>
      <c r="D1306" s="146" t="s">
        <v>150</v>
      </c>
      <c r="E1306" s="164" t="s">
        <v>1</v>
      </c>
      <c r="F1306" s="165" t="s">
        <v>154</v>
      </c>
      <c r="H1306" s="166">
        <v>3.38</v>
      </c>
      <c r="I1306" s="167"/>
      <c r="L1306" s="163"/>
      <c r="M1306" s="168"/>
      <c r="T1306" s="169"/>
      <c r="AT1306" s="164" t="s">
        <v>150</v>
      </c>
      <c r="AU1306" s="164" t="s">
        <v>82</v>
      </c>
      <c r="AV1306" s="14" t="s">
        <v>147</v>
      </c>
      <c r="AW1306" s="14" t="s">
        <v>30</v>
      </c>
      <c r="AX1306" s="14" t="s">
        <v>14</v>
      </c>
      <c r="AY1306" s="164" t="s">
        <v>140</v>
      </c>
    </row>
    <row r="1307" spans="2:65" s="1" customFormat="1" ht="24.15" customHeight="1">
      <c r="B1307" s="31"/>
      <c r="C1307" s="170" t="s">
        <v>995</v>
      </c>
      <c r="D1307" s="170" t="s">
        <v>258</v>
      </c>
      <c r="E1307" s="171" t="s">
        <v>684</v>
      </c>
      <c r="F1307" s="172" t="s">
        <v>685</v>
      </c>
      <c r="G1307" s="173" t="s">
        <v>309</v>
      </c>
      <c r="H1307" s="174">
        <v>11</v>
      </c>
      <c r="I1307" s="175"/>
      <c r="J1307" s="176">
        <f>ROUND(I1307*H1307,2)</f>
        <v>0</v>
      </c>
      <c r="K1307" s="177"/>
      <c r="L1307" s="178"/>
      <c r="M1307" s="179" t="s">
        <v>1</v>
      </c>
      <c r="N1307" s="180" t="s">
        <v>38</v>
      </c>
      <c r="P1307" s="142">
        <f>O1307*H1307</f>
        <v>0</v>
      </c>
      <c r="Q1307" s="142">
        <v>0</v>
      </c>
      <c r="R1307" s="142">
        <f>Q1307*H1307</f>
        <v>0</v>
      </c>
      <c r="S1307" s="142">
        <v>0</v>
      </c>
      <c r="T1307" s="143">
        <f>S1307*H1307</f>
        <v>0</v>
      </c>
      <c r="AR1307" s="144" t="s">
        <v>171</v>
      </c>
      <c r="AT1307" s="144" t="s">
        <v>258</v>
      </c>
      <c r="AU1307" s="144" t="s">
        <v>82</v>
      </c>
      <c r="AY1307" s="16" t="s">
        <v>140</v>
      </c>
      <c r="BE1307" s="145">
        <f>IF(N1307="základní",J1307,0)</f>
        <v>0</v>
      </c>
      <c r="BF1307" s="145">
        <f>IF(N1307="snížená",J1307,0)</f>
        <v>0</v>
      </c>
      <c r="BG1307" s="145">
        <f>IF(N1307="zákl. přenesená",J1307,0)</f>
        <v>0</v>
      </c>
      <c r="BH1307" s="145">
        <f>IF(N1307="sníž. přenesená",J1307,0)</f>
        <v>0</v>
      </c>
      <c r="BI1307" s="145">
        <f>IF(N1307="nulová",J1307,0)</f>
        <v>0</v>
      </c>
      <c r="BJ1307" s="16" t="s">
        <v>14</v>
      </c>
      <c r="BK1307" s="145">
        <f>ROUND(I1307*H1307,2)</f>
        <v>0</v>
      </c>
      <c r="BL1307" s="16" t="s">
        <v>147</v>
      </c>
      <c r="BM1307" s="144" t="s">
        <v>996</v>
      </c>
    </row>
    <row r="1308" spans="2:65" s="1" customFormat="1" ht="18">
      <c r="B1308" s="31"/>
      <c r="D1308" s="146" t="s">
        <v>148</v>
      </c>
      <c r="F1308" s="147" t="s">
        <v>685</v>
      </c>
      <c r="I1308" s="148"/>
      <c r="L1308" s="31"/>
      <c r="M1308" s="149"/>
      <c r="T1308" s="55"/>
      <c r="AT1308" s="16" t="s">
        <v>148</v>
      </c>
      <c r="AU1308" s="16" t="s">
        <v>82</v>
      </c>
    </row>
    <row r="1309" spans="2:65" s="13" customFormat="1" ht="10">
      <c r="B1309" s="156"/>
      <c r="D1309" s="146" t="s">
        <v>150</v>
      </c>
      <c r="E1309" s="157" t="s">
        <v>1</v>
      </c>
      <c r="F1309" s="158" t="s">
        <v>997</v>
      </c>
      <c r="H1309" s="159">
        <v>10.755000000000001</v>
      </c>
      <c r="I1309" s="160"/>
      <c r="L1309" s="156"/>
      <c r="M1309" s="161"/>
      <c r="T1309" s="162"/>
      <c r="AT1309" s="157" t="s">
        <v>150</v>
      </c>
      <c r="AU1309" s="157" t="s">
        <v>82</v>
      </c>
      <c r="AV1309" s="13" t="s">
        <v>82</v>
      </c>
      <c r="AW1309" s="13" t="s">
        <v>30</v>
      </c>
      <c r="AX1309" s="13" t="s">
        <v>73</v>
      </c>
      <c r="AY1309" s="157" t="s">
        <v>140</v>
      </c>
    </row>
    <row r="1310" spans="2:65" s="13" customFormat="1" ht="10">
      <c r="B1310" s="156"/>
      <c r="D1310" s="146" t="s">
        <v>150</v>
      </c>
      <c r="E1310" s="157" t="s">
        <v>1</v>
      </c>
      <c r="F1310" s="158" t="s">
        <v>998</v>
      </c>
      <c r="H1310" s="159">
        <v>0.245</v>
      </c>
      <c r="I1310" s="160"/>
      <c r="L1310" s="156"/>
      <c r="M1310" s="161"/>
      <c r="T1310" s="162"/>
      <c r="AT1310" s="157" t="s">
        <v>150</v>
      </c>
      <c r="AU1310" s="157" t="s">
        <v>82</v>
      </c>
      <c r="AV1310" s="13" t="s">
        <v>82</v>
      </c>
      <c r="AW1310" s="13" t="s">
        <v>30</v>
      </c>
      <c r="AX1310" s="13" t="s">
        <v>73</v>
      </c>
      <c r="AY1310" s="157" t="s">
        <v>140</v>
      </c>
    </row>
    <row r="1311" spans="2:65" s="14" customFormat="1" ht="10">
      <c r="B1311" s="163"/>
      <c r="D1311" s="146" t="s">
        <v>150</v>
      </c>
      <c r="E1311" s="164" t="s">
        <v>1</v>
      </c>
      <c r="F1311" s="165" t="s">
        <v>154</v>
      </c>
      <c r="H1311" s="166">
        <v>11</v>
      </c>
      <c r="I1311" s="167"/>
      <c r="L1311" s="163"/>
      <c r="M1311" s="168"/>
      <c r="T1311" s="169"/>
      <c r="AT1311" s="164" t="s">
        <v>150</v>
      </c>
      <c r="AU1311" s="164" t="s">
        <v>82</v>
      </c>
      <c r="AV1311" s="14" t="s">
        <v>147</v>
      </c>
      <c r="AW1311" s="14" t="s">
        <v>30</v>
      </c>
      <c r="AX1311" s="14" t="s">
        <v>14</v>
      </c>
      <c r="AY1311" s="164" t="s">
        <v>140</v>
      </c>
    </row>
    <row r="1312" spans="2:65" s="1" customFormat="1" ht="24.15" customHeight="1">
      <c r="B1312" s="31"/>
      <c r="C1312" s="132" t="s">
        <v>621</v>
      </c>
      <c r="D1312" s="132" t="s">
        <v>143</v>
      </c>
      <c r="E1312" s="133" t="s">
        <v>689</v>
      </c>
      <c r="F1312" s="134" t="s">
        <v>690</v>
      </c>
      <c r="G1312" s="135" t="s">
        <v>184</v>
      </c>
      <c r="H1312" s="136">
        <v>0.06</v>
      </c>
      <c r="I1312" s="137"/>
      <c r="J1312" s="138">
        <f>ROUND(I1312*H1312,2)</f>
        <v>0</v>
      </c>
      <c r="K1312" s="139"/>
      <c r="L1312" s="31"/>
      <c r="M1312" s="140" t="s">
        <v>1</v>
      </c>
      <c r="N1312" s="141" t="s">
        <v>38</v>
      </c>
      <c r="P1312" s="142">
        <f>O1312*H1312</f>
        <v>0</v>
      </c>
      <c r="Q1312" s="142">
        <v>0</v>
      </c>
      <c r="R1312" s="142">
        <f>Q1312*H1312</f>
        <v>0</v>
      </c>
      <c r="S1312" s="142">
        <v>0</v>
      </c>
      <c r="T1312" s="143">
        <f>S1312*H1312</f>
        <v>0</v>
      </c>
      <c r="AR1312" s="144" t="s">
        <v>147</v>
      </c>
      <c r="AT1312" s="144" t="s">
        <v>143</v>
      </c>
      <c r="AU1312" s="144" t="s">
        <v>82</v>
      </c>
      <c r="AY1312" s="16" t="s">
        <v>140</v>
      </c>
      <c r="BE1312" s="145">
        <f>IF(N1312="základní",J1312,0)</f>
        <v>0</v>
      </c>
      <c r="BF1312" s="145">
        <f>IF(N1312="snížená",J1312,0)</f>
        <v>0</v>
      </c>
      <c r="BG1312" s="145">
        <f>IF(N1312="zákl. přenesená",J1312,0)</f>
        <v>0</v>
      </c>
      <c r="BH1312" s="145">
        <f>IF(N1312="sníž. přenesená",J1312,0)</f>
        <v>0</v>
      </c>
      <c r="BI1312" s="145">
        <f>IF(N1312="nulová",J1312,0)</f>
        <v>0</v>
      </c>
      <c r="BJ1312" s="16" t="s">
        <v>14</v>
      </c>
      <c r="BK1312" s="145">
        <f>ROUND(I1312*H1312,2)</f>
        <v>0</v>
      </c>
      <c r="BL1312" s="16" t="s">
        <v>147</v>
      </c>
      <c r="BM1312" s="144" t="s">
        <v>999</v>
      </c>
    </row>
    <row r="1313" spans="2:65" s="1" customFormat="1" ht="27">
      <c r="B1313" s="31"/>
      <c r="D1313" s="146" t="s">
        <v>148</v>
      </c>
      <c r="F1313" s="147" t="s">
        <v>692</v>
      </c>
      <c r="I1313" s="148"/>
      <c r="L1313" s="31"/>
      <c r="M1313" s="149"/>
      <c r="T1313" s="55"/>
      <c r="AT1313" s="16" t="s">
        <v>148</v>
      </c>
      <c r="AU1313" s="16" t="s">
        <v>82</v>
      </c>
    </row>
    <row r="1314" spans="2:65" s="11" customFormat="1" ht="22.75" customHeight="1">
      <c r="B1314" s="120"/>
      <c r="D1314" s="121" t="s">
        <v>72</v>
      </c>
      <c r="E1314" s="130" t="s">
        <v>285</v>
      </c>
      <c r="F1314" s="130" t="s">
        <v>286</v>
      </c>
      <c r="I1314" s="123"/>
      <c r="J1314" s="131">
        <f>BK1314</f>
        <v>0</v>
      </c>
      <c r="L1314" s="120"/>
      <c r="M1314" s="125"/>
      <c r="P1314" s="126">
        <f>SUM(P1315:P1364)</f>
        <v>0</v>
      </c>
      <c r="R1314" s="126">
        <f>SUM(R1315:R1364)</f>
        <v>0</v>
      </c>
      <c r="T1314" s="127">
        <f>SUM(T1315:T1364)</f>
        <v>0</v>
      </c>
      <c r="AR1314" s="121" t="s">
        <v>14</v>
      </c>
      <c r="AT1314" s="128" t="s">
        <v>72</v>
      </c>
      <c r="AU1314" s="128" t="s">
        <v>14</v>
      </c>
      <c r="AY1314" s="121" t="s">
        <v>140</v>
      </c>
      <c r="BK1314" s="129">
        <f>SUM(BK1315:BK1364)</f>
        <v>0</v>
      </c>
    </row>
    <row r="1315" spans="2:65" s="1" customFormat="1" ht="16.5" customHeight="1">
      <c r="B1315" s="31"/>
      <c r="C1315" s="132" t="s">
        <v>1000</v>
      </c>
      <c r="D1315" s="132" t="s">
        <v>143</v>
      </c>
      <c r="E1315" s="133" t="s">
        <v>288</v>
      </c>
      <c r="F1315" s="134" t="s">
        <v>289</v>
      </c>
      <c r="G1315" s="135" t="s">
        <v>146</v>
      </c>
      <c r="H1315" s="136">
        <v>1.6679999999999999</v>
      </c>
      <c r="I1315" s="137"/>
      <c r="J1315" s="138">
        <f>ROUND(I1315*H1315,2)</f>
        <v>0</v>
      </c>
      <c r="K1315" s="139"/>
      <c r="L1315" s="31"/>
      <c r="M1315" s="140" t="s">
        <v>1</v>
      </c>
      <c r="N1315" s="141" t="s">
        <v>38</v>
      </c>
      <c r="P1315" s="142">
        <f>O1315*H1315</f>
        <v>0</v>
      </c>
      <c r="Q1315" s="142">
        <v>0</v>
      </c>
      <c r="R1315" s="142">
        <f>Q1315*H1315</f>
        <v>0</v>
      </c>
      <c r="S1315" s="142">
        <v>0</v>
      </c>
      <c r="T1315" s="143">
        <f>S1315*H1315</f>
        <v>0</v>
      </c>
      <c r="AR1315" s="144" t="s">
        <v>147</v>
      </c>
      <c r="AT1315" s="144" t="s">
        <v>143</v>
      </c>
      <c r="AU1315" s="144" t="s">
        <v>82</v>
      </c>
      <c r="AY1315" s="16" t="s">
        <v>140</v>
      </c>
      <c r="BE1315" s="145">
        <f>IF(N1315="základní",J1315,0)</f>
        <v>0</v>
      </c>
      <c r="BF1315" s="145">
        <f>IF(N1315="snížená",J1315,0)</f>
        <v>0</v>
      </c>
      <c r="BG1315" s="145">
        <f>IF(N1315="zákl. přenesená",J1315,0)</f>
        <v>0</v>
      </c>
      <c r="BH1315" s="145">
        <f>IF(N1315="sníž. přenesená",J1315,0)</f>
        <v>0</v>
      </c>
      <c r="BI1315" s="145">
        <f>IF(N1315="nulová",J1315,0)</f>
        <v>0</v>
      </c>
      <c r="BJ1315" s="16" t="s">
        <v>14</v>
      </c>
      <c r="BK1315" s="145">
        <f>ROUND(I1315*H1315,2)</f>
        <v>0</v>
      </c>
      <c r="BL1315" s="16" t="s">
        <v>147</v>
      </c>
      <c r="BM1315" s="144" t="s">
        <v>1001</v>
      </c>
    </row>
    <row r="1316" spans="2:65" s="1" customFormat="1" ht="10">
      <c r="B1316" s="31"/>
      <c r="D1316" s="146" t="s">
        <v>148</v>
      </c>
      <c r="F1316" s="147" t="s">
        <v>289</v>
      </c>
      <c r="I1316" s="148"/>
      <c r="L1316" s="31"/>
      <c r="M1316" s="149"/>
      <c r="T1316" s="55"/>
      <c r="AT1316" s="16" t="s">
        <v>148</v>
      </c>
      <c r="AU1316" s="16" t="s">
        <v>82</v>
      </c>
    </row>
    <row r="1317" spans="2:65" s="1" customFormat="1" ht="24.15" customHeight="1">
      <c r="B1317" s="31"/>
      <c r="C1317" s="170" t="s">
        <v>622</v>
      </c>
      <c r="D1317" s="170" t="s">
        <v>258</v>
      </c>
      <c r="E1317" s="171" t="s">
        <v>291</v>
      </c>
      <c r="F1317" s="172" t="s">
        <v>292</v>
      </c>
      <c r="G1317" s="173" t="s">
        <v>146</v>
      </c>
      <c r="H1317" s="174">
        <v>1.835</v>
      </c>
      <c r="I1317" s="175"/>
      <c r="J1317" s="176">
        <f>ROUND(I1317*H1317,2)</f>
        <v>0</v>
      </c>
      <c r="K1317" s="177"/>
      <c r="L1317" s="178"/>
      <c r="M1317" s="179" t="s">
        <v>1</v>
      </c>
      <c r="N1317" s="180" t="s">
        <v>38</v>
      </c>
      <c r="P1317" s="142">
        <f>O1317*H1317</f>
        <v>0</v>
      </c>
      <c r="Q1317" s="142">
        <v>0</v>
      </c>
      <c r="R1317" s="142">
        <f>Q1317*H1317</f>
        <v>0</v>
      </c>
      <c r="S1317" s="142">
        <v>0</v>
      </c>
      <c r="T1317" s="143">
        <f>S1317*H1317</f>
        <v>0</v>
      </c>
      <c r="AR1317" s="144" t="s">
        <v>171</v>
      </c>
      <c r="AT1317" s="144" t="s">
        <v>258</v>
      </c>
      <c r="AU1317" s="144" t="s">
        <v>82</v>
      </c>
      <c r="AY1317" s="16" t="s">
        <v>140</v>
      </c>
      <c r="BE1317" s="145">
        <f>IF(N1317="základní",J1317,0)</f>
        <v>0</v>
      </c>
      <c r="BF1317" s="145">
        <f>IF(N1317="snížená",J1317,0)</f>
        <v>0</v>
      </c>
      <c r="BG1317" s="145">
        <f>IF(N1317="zákl. přenesená",J1317,0)</f>
        <v>0</v>
      </c>
      <c r="BH1317" s="145">
        <f>IF(N1317="sníž. přenesená",J1317,0)</f>
        <v>0</v>
      </c>
      <c r="BI1317" s="145">
        <f>IF(N1317="nulová",J1317,0)</f>
        <v>0</v>
      </c>
      <c r="BJ1317" s="16" t="s">
        <v>14</v>
      </c>
      <c r="BK1317" s="145">
        <f>ROUND(I1317*H1317,2)</f>
        <v>0</v>
      </c>
      <c r="BL1317" s="16" t="s">
        <v>147</v>
      </c>
      <c r="BM1317" s="144" t="s">
        <v>1002</v>
      </c>
    </row>
    <row r="1318" spans="2:65" s="1" customFormat="1" ht="18">
      <c r="B1318" s="31"/>
      <c r="D1318" s="146" t="s">
        <v>148</v>
      </c>
      <c r="F1318" s="147" t="s">
        <v>292</v>
      </c>
      <c r="I1318" s="148"/>
      <c r="L1318" s="31"/>
      <c r="M1318" s="149"/>
      <c r="T1318" s="55"/>
      <c r="AT1318" s="16" t="s">
        <v>148</v>
      </c>
      <c r="AU1318" s="16" t="s">
        <v>82</v>
      </c>
    </row>
    <row r="1319" spans="2:65" s="13" customFormat="1" ht="10">
      <c r="B1319" s="156"/>
      <c r="D1319" s="146" t="s">
        <v>150</v>
      </c>
      <c r="E1319" s="157" t="s">
        <v>1</v>
      </c>
      <c r="F1319" s="158" t="s">
        <v>992</v>
      </c>
      <c r="H1319" s="159">
        <v>1.835</v>
      </c>
      <c r="I1319" s="160"/>
      <c r="L1319" s="156"/>
      <c r="M1319" s="161"/>
      <c r="T1319" s="162"/>
      <c r="AT1319" s="157" t="s">
        <v>150</v>
      </c>
      <c r="AU1319" s="157" t="s">
        <v>82</v>
      </c>
      <c r="AV1319" s="13" t="s">
        <v>82</v>
      </c>
      <c r="AW1319" s="13" t="s">
        <v>30</v>
      </c>
      <c r="AX1319" s="13" t="s">
        <v>73</v>
      </c>
      <c r="AY1319" s="157" t="s">
        <v>140</v>
      </c>
    </row>
    <row r="1320" spans="2:65" s="14" customFormat="1" ht="10">
      <c r="B1320" s="163"/>
      <c r="D1320" s="146" t="s">
        <v>150</v>
      </c>
      <c r="E1320" s="164" t="s">
        <v>1</v>
      </c>
      <c r="F1320" s="165" t="s">
        <v>154</v>
      </c>
      <c r="H1320" s="166">
        <v>1.835</v>
      </c>
      <c r="I1320" s="167"/>
      <c r="L1320" s="163"/>
      <c r="M1320" s="168"/>
      <c r="T1320" s="169"/>
      <c r="AT1320" s="164" t="s">
        <v>150</v>
      </c>
      <c r="AU1320" s="164" t="s">
        <v>82</v>
      </c>
      <c r="AV1320" s="14" t="s">
        <v>147</v>
      </c>
      <c r="AW1320" s="14" t="s">
        <v>30</v>
      </c>
      <c r="AX1320" s="14" t="s">
        <v>14</v>
      </c>
      <c r="AY1320" s="164" t="s">
        <v>140</v>
      </c>
    </row>
    <row r="1321" spans="2:65" s="1" customFormat="1" ht="16.5" customHeight="1">
      <c r="B1321" s="31"/>
      <c r="C1321" s="132" t="s">
        <v>1003</v>
      </c>
      <c r="D1321" s="132" t="s">
        <v>143</v>
      </c>
      <c r="E1321" s="133" t="s">
        <v>295</v>
      </c>
      <c r="F1321" s="134" t="s">
        <v>296</v>
      </c>
      <c r="G1321" s="135" t="s">
        <v>146</v>
      </c>
      <c r="H1321" s="136">
        <v>7.907</v>
      </c>
      <c r="I1321" s="137"/>
      <c r="J1321" s="138">
        <f>ROUND(I1321*H1321,2)</f>
        <v>0</v>
      </c>
      <c r="K1321" s="139"/>
      <c r="L1321" s="31"/>
      <c r="M1321" s="140" t="s">
        <v>1</v>
      </c>
      <c r="N1321" s="141" t="s">
        <v>38</v>
      </c>
      <c r="P1321" s="142">
        <f>O1321*H1321</f>
        <v>0</v>
      </c>
      <c r="Q1321" s="142">
        <v>0</v>
      </c>
      <c r="R1321" s="142">
        <f>Q1321*H1321</f>
        <v>0</v>
      </c>
      <c r="S1321" s="142">
        <v>0</v>
      </c>
      <c r="T1321" s="143">
        <f>S1321*H1321</f>
        <v>0</v>
      </c>
      <c r="AR1321" s="144" t="s">
        <v>147</v>
      </c>
      <c r="AT1321" s="144" t="s">
        <v>143</v>
      </c>
      <c r="AU1321" s="144" t="s">
        <v>82</v>
      </c>
      <c r="AY1321" s="16" t="s">
        <v>140</v>
      </c>
      <c r="BE1321" s="145">
        <f>IF(N1321="základní",J1321,0)</f>
        <v>0</v>
      </c>
      <c r="BF1321" s="145">
        <f>IF(N1321="snížená",J1321,0)</f>
        <v>0</v>
      </c>
      <c r="BG1321" s="145">
        <f>IF(N1321="zákl. přenesená",J1321,0)</f>
        <v>0</v>
      </c>
      <c r="BH1321" s="145">
        <f>IF(N1321="sníž. přenesená",J1321,0)</f>
        <v>0</v>
      </c>
      <c r="BI1321" s="145">
        <f>IF(N1321="nulová",J1321,0)</f>
        <v>0</v>
      </c>
      <c r="BJ1321" s="16" t="s">
        <v>14</v>
      </c>
      <c r="BK1321" s="145">
        <f>ROUND(I1321*H1321,2)</f>
        <v>0</v>
      </c>
      <c r="BL1321" s="16" t="s">
        <v>147</v>
      </c>
      <c r="BM1321" s="144" t="s">
        <v>1004</v>
      </c>
    </row>
    <row r="1322" spans="2:65" s="1" customFormat="1" ht="10">
      <c r="B1322" s="31"/>
      <c r="D1322" s="146" t="s">
        <v>148</v>
      </c>
      <c r="F1322" s="147" t="s">
        <v>298</v>
      </c>
      <c r="I1322" s="148"/>
      <c r="L1322" s="31"/>
      <c r="M1322" s="149"/>
      <c r="T1322" s="55"/>
      <c r="AT1322" s="16" t="s">
        <v>148</v>
      </c>
      <c r="AU1322" s="16" t="s">
        <v>82</v>
      </c>
    </row>
    <row r="1323" spans="2:65" s="12" customFormat="1" ht="10">
      <c r="B1323" s="150"/>
      <c r="D1323" s="146" t="s">
        <v>150</v>
      </c>
      <c r="E1323" s="151" t="s">
        <v>1</v>
      </c>
      <c r="F1323" s="152" t="s">
        <v>152</v>
      </c>
      <c r="H1323" s="151" t="s">
        <v>1</v>
      </c>
      <c r="I1323" s="153"/>
      <c r="L1323" s="150"/>
      <c r="M1323" s="154"/>
      <c r="T1323" s="155"/>
      <c r="AT1323" s="151" t="s">
        <v>150</v>
      </c>
      <c r="AU1323" s="151" t="s">
        <v>82</v>
      </c>
      <c r="AV1323" s="12" t="s">
        <v>14</v>
      </c>
      <c r="AW1323" s="12" t="s">
        <v>30</v>
      </c>
      <c r="AX1323" s="12" t="s">
        <v>73</v>
      </c>
      <c r="AY1323" s="151" t="s">
        <v>140</v>
      </c>
    </row>
    <row r="1324" spans="2:65" s="13" customFormat="1" ht="10">
      <c r="B1324" s="156"/>
      <c r="D1324" s="146" t="s">
        <v>150</v>
      </c>
      <c r="E1324" s="157" t="s">
        <v>1</v>
      </c>
      <c r="F1324" s="158" t="s">
        <v>1005</v>
      </c>
      <c r="H1324" s="159">
        <v>1.835</v>
      </c>
      <c r="I1324" s="160"/>
      <c r="L1324" s="156"/>
      <c r="M1324" s="161"/>
      <c r="T1324" s="162"/>
      <c r="AT1324" s="157" t="s">
        <v>150</v>
      </c>
      <c r="AU1324" s="157" t="s">
        <v>82</v>
      </c>
      <c r="AV1324" s="13" t="s">
        <v>82</v>
      </c>
      <c r="AW1324" s="13" t="s">
        <v>30</v>
      </c>
      <c r="AX1324" s="13" t="s">
        <v>73</v>
      </c>
      <c r="AY1324" s="157" t="s">
        <v>140</v>
      </c>
    </row>
    <row r="1325" spans="2:65" s="12" customFormat="1" ht="10">
      <c r="B1325" s="150"/>
      <c r="D1325" s="146" t="s">
        <v>150</v>
      </c>
      <c r="E1325" s="151" t="s">
        <v>1</v>
      </c>
      <c r="F1325" s="152" t="s">
        <v>300</v>
      </c>
      <c r="H1325" s="151" t="s">
        <v>1</v>
      </c>
      <c r="I1325" s="153"/>
      <c r="L1325" s="150"/>
      <c r="M1325" s="154"/>
      <c r="T1325" s="155"/>
      <c r="AT1325" s="151" t="s">
        <v>150</v>
      </c>
      <c r="AU1325" s="151" t="s">
        <v>82</v>
      </c>
      <c r="AV1325" s="12" t="s">
        <v>14</v>
      </c>
      <c r="AW1325" s="12" t="s">
        <v>30</v>
      </c>
      <c r="AX1325" s="12" t="s">
        <v>73</v>
      </c>
      <c r="AY1325" s="151" t="s">
        <v>140</v>
      </c>
    </row>
    <row r="1326" spans="2:65" s="13" customFormat="1" ht="10">
      <c r="B1326" s="156"/>
      <c r="D1326" s="146" t="s">
        <v>150</v>
      </c>
      <c r="E1326" s="157" t="s">
        <v>1</v>
      </c>
      <c r="F1326" s="158" t="s">
        <v>1006</v>
      </c>
      <c r="H1326" s="159">
        <v>6.0720000000000001</v>
      </c>
      <c r="I1326" s="160"/>
      <c r="L1326" s="156"/>
      <c r="M1326" s="161"/>
      <c r="T1326" s="162"/>
      <c r="AT1326" s="157" t="s">
        <v>150</v>
      </c>
      <c r="AU1326" s="157" t="s">
        <v>82</v>
      </c>
      <c r="AV1326" s="13" t="s">
        <v>82</v>
      </c>
      <c r="AW1326" s="13" t="s">
        <v>30</v>
      </c>
      <c r="AX1326" s="13" t="s">
        <v>73</v>
      </c>
      <c r="AY1326" s="157" t="s">
        <v>140</v>
      </c>
    </row>
    <row r="1327" spans="2:65" s="14" customFormat="1" ht="10">
      <c r="B1327" s="163"/>
      <c r="D1327" s="146" t="s">
        <v>150</v>
      </c>
      <c r="E1327" s="164" t="s">
        <v>1</v>
      </c>
      <c r="F1327" s="165" t="s">
        <v>154</v>
      </c>
      <c r="H1327" s="166">
        <v>7.907</v>
      </c>
      <c r="I1327" s="167"/>
      <c r="L1327" s="163"/>
      <c r="M1327" s="168"/>
      <c r="T1327" s="169"/>
      <c r="AT1327" s="164" t="s">
        <v>150</v>
      </c>
      <c r="AU1327" s="164" t="s">
        <v>82</v>
      </c>
      <c r="AV1327" s="14" t="s">
        <v>147</v>
      </c>
      <c r="AW1327" s="14" t="s">
        <v>30</v>
      </c>
      <c r="AX1327" s="14" t="s">
        <v>14</v>
      </c>
      <c r="AY1327" s="164" t="s">
        <v>140</v>
      </c>
    </row>
    <row r="1328" spans="2:65" s="1" customFormat="1" ht="24.15" customHeight="1">
      <c r="B1328" s="31"/>
      <c r="C1328" s="132" t="s">
        <v>624</v>
      </c>
      <c r="D1328" s="132" t="s">
        <v>143</v>
      </c>
      <c r="E1328" s="133" t="s">
        <v>303</v>
      </c>
      <c r="F1328" s="134" t="s">
        <v>304</v>
      </c>
      <c r="G1328" s="135" t="s">
        <v>146</v>
      </c>
      <c r="H1328" s="136">
        <v>16.866</v>
      </c>
      <c r="I1328" s="137"/>
      <c r="J1328" s="138">
        <f>ROUND(I1328*H1328,2)</f>
        <v>0</v>
      </c>
      <c r="K1328" s="139"/>
      <c r="L1328" s="31"/>
      <c r="M1328" s="140" t="s">
        <v>1</v>
      </c>
      <c r="N1328" s="141" t="s">
        <v>38</v>
      </c>
      <c r="P1328" s="142">
        <f>O1328*H1328</f>
        <v>0</v>
      </c>
      <c r="Q1328" s="142">
        <v>0</v>
      </c>
      <c r="R1328" s="142">
        <f>Q1328*H1328</f>
        <v>0</v>
      </c>
      <c r="S1328" s="142">
        <v>0</v>
      </c>
      <c r="T1328" s="143">
        <f>S1328*H1328</f>
        <v>0</v>
      </c>
      <c r="AR1328" s="144" t="s">
        <v>147</v>
      </c>
      <c r="AT1328" s="144" t="s">
        <v>143</v>
      </c>
      <c r="AU1328" s="144" t="s">
        <v>82</v>
      </c>
      <c r="AY1328" s="16" t="s">
        <v>140</v>
      </c>
      <c r="BE1328" s="145">
        <f>IF(N1328="základní",J1328,0)</f>
        <v>0</v>
      </c>
      <c r="BF1328" s="145">
        <f>IF(N1328="snížená",J1328,0)</f>
        <v>0</v>
      </c>
      <c r="BG1328" s="145">
        <f>IF(N1328="zákl. přenesená",J1328,0)</f>
        <v>0</v>
      </c>
      <c r="BH1328" s="145">
        <f>IF(N1328="sníž. přenesená",J1328,0)</f>
        <v>0</v>
      </c>
      <c r="BI1328" s="145">
        <f>IF(N1328="nulová",J1328,0)</f>
        <v>0</v>
      </c>
      <c r="BJ1328" s="16" t="s">
        <v>14</v>
      </c>
      <c r="BK1328" s="145">
        <f>ROUND(I1328*H1328,2)</f>
        <v>0</v>
      </c>
      <c r="BL1328" s="16" t="s">
        <v>147</v>
      </c>
      <c r="BM1328" s="144" t="s">
        <v>1007</v>
      </c>
    </row>
    <row r="1329" spans="2:65" s="1" customFormat="1" ht="10">
      <c r="B1329" s="31"/>
      <c r="D1329" s="146" t="s">
        <v>148</v>
      </c>
      <c r="F1329" s="147" t="s">
        <v>304</v>
      </c>
      <c r="I1329" s="148"/>
      <c r="L1329" s="31"/>
      <c r="M1329" s="149"/>
      <c r="T1329" s="55"/>
      <c r="AT1329" s="16" t="s">
        <v>148</v>
      </c>
      <c r="AU1329" s="16" t="s">
        <v>82</v>
      </c>
    </row>
    <row r="1330" spans="2:65" s="12" customFormat="1" ht="10">
      <c r="B1330" s="150"/>
      <c r="D1330" s="146" t="s">
        <v>150</v>
      </c>
      <c r="E1330" s="151" t="s">
        <v>1</v>
      </c>
      <c r="F1330" s="152" t="s">
        <v>152</v>
      </c>
      <c r="H1330" s="151" t="s">
        <v>1</v>
      </c>
      <c r="I1330" s="153"/>
      <c r="L1330" s="150"/>
      <c r="M1330" s="154"/>
      <c r="T1330" s="155"/>
      <c r="AT1330" s="151" t="s">
        <v>150</v>
      </c>
      <c r="AU1330" s="151" t="s">
        <v>82</v>
      </c>
      <c r="AV1330" s="12" t="s">
        <v>14</v>
      </c>
      <c r="AW1330" s="12" t="s">
        <v>30</v>
      </c>
      <c r="AX1330" s="12" t="s">
        <v>73</v>
      </c>
      <c r="AY1330" s="151" t="s">
        <v>140</v>
      </c>
    </row>
    <row r="1331" spans="2:65" s="13" customFormat="1" ht="10">
      <c r="B1331" s="156"/>
      <c r="D1331" s="146" t="s">
        <v>150</v>
      </c>
      <c r="E1331" s="157" t="s">
        <v>1</v>
      </c>
      <c r="F1331" s="158" t="s">
        <v>1005</v>
      </c>
      <c r="H1331" s="159">
        <v>1.835</v>
      </c>
      <c r="I1331" s="160"/>
      <c r="L1331" s="156"/>
      <c r="M1331" s="161"/>
      <c r="T1331" s="162"/>
      <c r="AT1331" s="157" t="s">
        <v>150</v>
      </c>
      <c r="AU1331" s="157" t="s">
        <v>82</v>
      </c>
      <c r="AV1331" s="13" t="s">
        <v>82</v>
      </c>
      <c r="AW1331" s="13" t="s">
        <v>30</v>
      </c>
      <c r="AX1331" s="13" t="s">
        <v>73</v>
      </c>
      <c r="AY1331" s="157" t="s">
        <v>140</v>
      </c>
    </row>
    <row r="1332" spans="2:65" s="12" customFormat="1" ht="10">
      <c r="B1332" s="150"/>
      <c r="D1332" s="146" t="s">
        <v>150</v>
      </c>
      <c r="E1332" s="151" t="s">
        <v>1</v>
      </c>
      <c r="F1332" s="152" t="s">
        <v>300</v>
      </c>
      <c r="H1332" s="151" t="s">
        <v>1</v>
      </c>
      <c r="I1332" s="153"/>
      <c r="L1332" s="150"/>
      <c r="M1332" s="154"/>
      <c r="T1332" s="155"/>
      <c r="AT1332" s="151" t="s">
        <v>150</v>
      </c>
      <c r="AU1332" s="151" t="s">
        <v>82</v>
      </c>
      <c r="AV1332" s="12" t="s">
        <v>14</v>
      </c>
      <c r="AW1332" s="12" t="s">
        <v>30</v>
      </c>
      <c r="AX1332" s="12" t="s">
        <v>73</v>
      </c>
      <c r="AY1332" s="151" t="s">
        <v>140</v>
      </c>
    </row>
    <row r="1333" spans="2:65" s="13" customFormat="1" ht="10">
      <c r="B1333" s="156"/>
      <c r="D1333" s="146" t="s">
        <v>150</v>
      </c>
      <c r="E1333" s="157" t="s">
        <v>1</v>
      </c>
      <c r="F1333" s="158" t="s">
        <v>1006</v>
      </c>
      <c r="H1333" s="159">
        <v>6.0720000000000001</v>
      </c>
      <c r="I1333" s="160"/>
      <c r="L1333" s="156"/>
      <c r="M1333" s="161"/>
      <c r="T1333" s="162"/>
      <c r="AT1333" s="157" t="s">
        <v>150</v>
      </c>
      <c r="AU1333" s="157" t="s">
        <v>82</v>
      </c>
      <c r="AV1333" s="13" t="s">
        <v>82</v>
      </c>
      <c r="AW1333" s="13" t="s">
        <v>30</v>
      </c>
      <c r="AX1333" s="13" t="s">
        <v>73</v>
      </c>
      <c r="AY1333" s="157" t="s">
        <v>140</v>
      </c>
    </row>
    <row r="1334" spans="2:65" s="12" customFormat="1" ht="10">
      <c r="B1334" s="150"/>
      <c r="D1334" s="146" t="s">
        <v>150</v>
      </c>
      <c r="E1334" s="151" t="s">
        <v>1</v>
      </c>
      <c r="F1334" s="152" t="s">
        <v>1008</v>
      </c>
      <c r="H1334" s="151" t="s">
        <v>1</v>
      </c>
      <c r="I1334" s="153"/>
      <c r="L1334" s="150"/>
      <c r="M1334" s="154"/>
      <c r="T1334" s="155"/>
      <c r="AT1334" s="151" t="s">
        <v>150</v>
      </c>
      <c r="AU1334" s="151" t="s">
        <v>82</v>
      </c>
      <c r="AV1334" s="12" t="s">
        <v>14</v>
      </c>
      <c r="AW1334" s="12" t="s">
        <v>30</v>
      </c>
      <c r="AX1334" s="12" t="s">
        <v>73</v>
      </c>
      <c r="AY1334" s="151" t="s">
        <v>140</v>
      </c>
    </row>
    <row r="1335" spans="2:65" s="13" customFormat="1" ht="10">
      <c r="B1335" s="156"/>
      <c r="D1335" s="146" t="s">
        <v>150</v>
      </c>
      <c r="E1335" s="157" t="s">
        <v>1</v>
      </c>
      <c r="F1335" s="158" t="s">
        <v>1009</v>
      </c>
      <c r="H1335" s="159">
        <v>8.9589999999999996</v>
      </c>
      <c r="I1335" s="160"/>
      <c r="L1335" s="156"/>
      <c r="M1335" s="161"/>
      <c r="T1335" s="162"/>
      <c r="AT1335" s="157" t="s">
        <v>150</v>
      </c>
      <c r="AU1335" s="157" t="s">
        <v>82</v>
      </c>
      <c r="AV1335" s="13" t="s">
        <v>82</v>
      </c>
      <c r="AW1335" s="13" t="s">
        <v>30</v>
      </c>
      <c r="AX1335" s="13" t="s">
        <v>73</v>
      </c>
      <c r="AY1335" s="157" t="s">
        <v>140</v>
      </c>
    </row>
    <row r="1336" spans="2:65" s="14" customFormat="1" ht="10">
      <c r="B1336" s="163"/>
      <c r="D1336" s="146" t="s">
        <v>150</v>
      </c>
      <c r="E1336" s="164" t="s">
        <v>1</v>
      </c>
      <c r="F1336" s="165" t="s">
        <v>154</v>
      </c>
      <c r="H1336" s="166">
        <v>16.866</v>
      </c>
      <c r="I1336" s="167"/>
      <c r="L1336" s="163"/>
      <c r="M1336" s="168"/>
      <c r="T1336" s="169"/>
      <c r="AT1336" s="164" t="s">
        <v>150</v>
      </c>
      <c r="AU1336" s="164" t="s">
        <v>82</v>
      </c>
      <c r="AV1336" s="14" t="s">
        <v>147</v>
      </c>
      <c r="AW1336" s="14" t="s">
        <v>30</v>
      </c>
      <c r="AX1336" s="14" t="s">
        <v>14</v>
      </c>
      <c r="AY1336" s="164" t="s">
        <v>140</v>
      </c>
    </row>
    <row r="1337" spans="2:65" s="1" customFormat="1" ht="33" customHeight="1">
      <c r="B1337" s="31"/>
      <c r="C1337" s="132" t="s">
        <v>1010</v>
      </c>
      <c r="D1337" s="132" t="s">
        <v>143</v>
      </c>
      <c r="E1337" s="133" t="s">
        <v>307</v>
      </c>
      <c r="F1337" s="134" t="s">
        <v>308</v>
      </c>
      <c r="G1337" s="135" t="s">
        <v>309</v>
      </c>
      <c r="H1337" s="136">
        <v>2</v>
      </c>
      <c r="I1337" s="137"/>
      <c r="J1337" s="138">
        <f>ROUND(I1337*H1337,2)</f>
        <v>0</v>
      </c>
      <c r="K1337" s="139"/>
      <c r="L1337" s="31"/>
      <c r="M1337" s="140" t="s">
        <v>1</v>
      </c>
      <c r="N1337" s="141" t="s">
        <v>38</v>
      </c>
      <c r="P1337" s="142">
        <f>O1337*H1337</f>
        <v>0</v>
      </c>
      <c r="Q1337" s="142">
        <v>0</v>
      </c>
      <c r="R1337" s="142">
        <f>Q1337*H1337</f>
        <v>0</v>
      </c>
      <c r="S1337" s="142">
        <v>0</v>
      </c>
      <c r="T1337" s="143">
        <f>S1337*H1337</f>
        <v>0</v>
      </c>
      <c r="AR1337" s="144" t="s">
        <v>147</v>
      </c>
      <c r="AT1337" s="144" t="s">
        <v>143</v>
      </c>
      <c r="AU1337" s="144" t="s">
        <v>82</v>
      </c>
      <c r="AY1337" s="16" t="s">
        <v>140</v>
      </c>
      <c r="BE1337" s="145">
        <f>IF(N1337="základní",J1337,0)</f>
        <v>0</v>
      </c>
      <c r="BF1337" s="145">
        <f>IF(N1337="snížená",J1337,0)</f>
        <v>0</v>
      </c>
      <c r="BG1337" s="145">
        <f>IF(N1337="zákl. přenesená",J1337,0)</f>
        <v>0</v>
      </c>
      <c r="BH1337" s="145">
        <f>IF(N1337="sníž. přenesená",J1337,0)</f>
        <v>0</v>
      </c>
      <c r="BI1337" s="145">
        <f>IF(N1337="nulová",J1337,0)</f>
        <v>0</v>
      </c>
      <c r="BJ1337" s="16" t="s">
        <v>14</v>
      </c>
      <c r="BK1337" s="145">
        <f>ROUND(I1337*H1337,2)</f>
        <v>0</v>
      </c>
      <c r="BL1337" s="16" t="s">
        <v>147</v>
      </c>
      <c r="BM1337" s="144" t="s">
        <v>1011</v>
      </c>
    </row>
    <row r="1338" spans="2:65" s="1" customFormat="1" ht="18">
      <c r="B1338" s="31"/>
      <c r="D1338" s="146" t="s">
        <v>148</v>
      </c>
      <c r="F1338" s="147" t="s">
        <v>311</v>
      </c>
      <c r="I1338" s="148"/>
      <c r="L1338" s="31"/>
      <c r="M1338" s="149"/>
      <c r="T1338" s="55"/>
      <c r="AT1338" s="16" t="s">
        <v>148</v>
      </c>
      <c r="AU1338" s="16" t="s">
        <v>82</v>
      </c>
    </row>
    <row r="1339" spans="2:65" s="12" customFormat="1" ht="10">
      <c r="B1339" s="150"/>
      <c r="D1339" s="146" t="s">
        <v>150</v>
      </c>
      <c r="E1339" s="151" t="s">
        <v>1</v>
      </c>
      <c r="F1339" s="152" t="s">
        <v>312</v>
      </c>
      <c r="H1339" s="151" t="s">
        <v>1</v>
      </c>
      <c r="I1339" s="153"/>
      <c r="L1339" s="150"/>
      <c r="M1339" s="154"/>
      <c r="T1339" s="155"/>
      <c r="AT1339" s="151" t="s">
        <v>150</v>
      </c>
      <c r="AU1339" s="151" t="s">
        <v>82</v>
      </c>
      <c r="AV1339" s="12" t="s">
        <v>14</v>
      </c>
      <c r="AW1339" s="12" t="s">
        <v>30</v>
      </c>
      <c r="AX1339" s="12" t="s">
        <v>73</v>
      </c>
      <c r="AY1339" s="151" t="s">
        <v>140</v>
      </c>
    </row>
    <row r="1340" spans="2:65" s="13" customFormat="1" ht="10">
      <c r="B1340" s="156"/>
      <c r="D1340" s="146" t="s">
        <v>150</v>
      </c>
      <c r="E1340" s="157" t="s">
        <v>1</v>
      </c>
      <c r="F1340" s="158" t="s">
        <v>82</v>
      </c>
      <c r="H1340" s="159">
        <v>2</v>
      </c>
      <c r="I1340" s="160"/>
      <c r="L1340" s="156"/>
      <c r="M1340" s="161"/>
      <c r="T1340" s="162"/>
      <c r="AT1340" s="157" t="s">
        <v>150</v>
      </c>
      <c r="AU1340" s="157" t="s">
        <v>82</v>
      </c>
      <c r="AV1340" s="13" t="s">
        <v>82</v>
      </c>
      <c r="AW1340" s="13" t="s">
        <v>30</v>
      </c>
      <c r="AX1340" s="13" t="s">
        <v>73</v>
      </c>
      <c r="AY1340" s="157" t="s">
        <v>140</v>
      </c>
    </row>
    <row r="1341" spans="2:65" s="14" customFormat="1" ht="10">
      <c r="B1341" s="163"/>
      <c r="D1341" s="146" t="s">
        <v>150</v>
      </c>
      <c r="E1341" s="164" t="s">
        <v>1</v>
      </c>
      <c r="F1341" s="165" t="s">
        <v>154</v>
      </c>
      <c r="H1341" s="166">
        <v>2</v>
      </c>
      <c r="I1341" s="167"/>
      <c r="L1341" s="163"/>
      <c r="M1341" s="168"/>
      <c r="T1341" s="169"/>
      <c r="AT1341" s="164" t="s">
        <v>150</v>
      </c>
      <c r="AU1341" s="164" t="s">
        <v>82</v>
      </c>
      <c r="AV1341" s="14" t="s">
        <v>147</v>
      </c>
      <c r="AW1341" s="14" t="s">
        <v>30</v>
      </c>
      <c r="AX1341" s="14" t="s">
        <v>14</v>
      </c>
      <c r="AY1341" s="164" t="s">
        <v>140</v>
      </c>
    </row>
    <row r="1342" spans="2:65" s="1" customFormat="1" ht="33" customHeight="1">
      <c r="B1342" s="31"/>
      <c r="C1342" s="132" t="s">
        <v>626</v>
      </c>
      <c r="D1342" s="132" t="s">
        <v>143</v>
      </c>
      <c r="E1342" s="133" t="s">
        <v>313</v>
      </c>
      <c r="F1342" s="134" t="s">
        <v>314</v>
      </c>
      <c r="G1342" s="135" t="s">
        <v>309</v>
      </c>
      <c r="H1342" s="136">
        <v>2</v>
      </c>
      <c r="I1342" s="137"/>
      <c r="J1342" s="138">
        <f>ROUND(I1342*H1342,2)</f>
        <v>0</v>
      </c>
      <c r="K1342" s="139"/>
      <c r="L1342" s="31"/>
      <c r="M1342" s="140" t="s">
        <v>1</v>
      </c>
      <c r="N1342" s="141" t="s">
        <v>38</v>
      </c>
      <c r="P1342" s="142">
        <f>O1342*H1342</f>
        <v>0</v>
      </c>
      <c r="Q1342" s="142">
        <v>0</v>
      </c>
      <c r="R1342" s="142">
        <f>Q1342*H1342</f>
        <v>0</v>
      </c>
      <c r="S1342" s="142">
        <v>0</v>
      </c>
      <c r="T1342" s="143">
        <f>S1342*H1342</f>
        <v>0</v>
      </c>
      <c r="AR1342" s="144" t="s">
        <v>147</v>
      </c>
      <c r="AT1342" s="144" t="s">
        <v>143</v>
      </c>
      <c r="AU1342" s="144" t="s">
        <v>82</v>
      </c>
      <c r="AY1342" s="16" t="s">
        <v>140</v>
      </c>
      <c r="BE1342" s="145">
        <f>IF(N1342="základní",J1342,0)</f>
        <v>0</v>
      </c>
      <c r="BF1342" s="145">
        <f>IF(N1342="snížená",J1342,0)</f>
        <v>0</v>
      </c>
      <c r="BG1342" s="145">
        <f>IF(N1342="zákl. přenesená",J1342,0)</f>
        <v>0</v>
      </c>
      <c r="BH1342" s="145">
        <f>IF(N1342="sníž. přenesená",J1342,0)</f>
        <v>0</v>
      </c>
      <c r="BI1342" s="145">
        <f>IF(N1342="nulová",J1342,0)</f>
        <v>0</v>
      </c>
      <c r="BJ1342" s="16" t="s">
        <v>14</v>
      </c>
      <c r="BK1342" s="145">
        <f>ROUND(I1342*H1342,2)</f>
        <v>0</v>
      </c>
      <c r="BL1342" s="16" t="s">
        <v>147</v>
      </c>
      <c r="BM1342" s="144" t="s">
        <v>1012</v>
      </c>
    </row>
    <row r="1343" spans="2:65" s="1" customFormat="1" ht="18">
      <c r="B1343" s="31"/>
      <c r="D1343" s="146" t="s">
        <v>148</v>
      </c>
      <c r="F1343" s="147" t="s">
        <v>316</v>
      </c>
      <c r="I1343" s="148"/>
      <c r="L1343" s="31"/>
      <c r="M1343" s="149"/>
      <c r="T1343" s="55"/>
      <c r="AT1343" s="16" t="s">
        <v>148</v>
      </c>
      <c r="AU1343" s="16" t="s">
        <v>82</v>
      </c>
    </row>
    <row r="1344" spans="2:65" s="12" customFormat="1" ht="10">
      <c r="B1344" s="150"/>
      <c r="D1344" s="146" t="s">
        <v>150</v>
      </c>
      <c r="E1344" s="151" t="s">
        <v>1</v>
      </c>
      <c r="F1344" s="152" t="s">
        <v>312</v>
      </c>
      <c r="H1344" s="151" t="s">
        <v>1</v>
      </c>
      <c r="I1344" s="153"/>
      <c r="L1344" s="150"/>
      <c r="M1344" s="154"/>
      <c r="T1344" s="155"/>
      <c r="AT1344" s="151" t="s">
        <v>150</v>
      </c>
      <c r="AU1344" s="151" t="s">
        <v>82</v>
      </c>
      <c r="AV1344" s="12" t="s">
        <v>14</v>
      </c>
      <c r="AW1344" s="12" t="s">
        <v>30</v>
      </c>
      <c r="AX1344" s="12" t="s">
        <v>73</v>
      </c>
      <c r="AY1344" s="151" t="s">
        <v>140</v>
      </c>
    </row>
    <row r="1345" spans="2:65" s="13" customFormat="1" ht="10">
      <c r="B1345" s="156"/>
      <c r="D1345" s="146" t="s">
        <v>150</v>
      </c>
      <c r="E1345" s="157" t="s">
        <v>1</v>
      </c>
      <c r="F1345" s="158" t="s">
        <v>82</v>
      </c>
      <c r="H1345" s="159">
        <v>2</v>
      </c>
      <c r="I1345" s="160"/>
      <c r="L1345" s="156"/>
      <c r="M1345" s="161"/>
      <c r="T1345" s="162"/>
      <c r="AT1345" s="157" t="s">
        <v>150</v>
      </c>
      <c r="AU1345" s="157" t="s">
        <v>82</v>
      </c>
      <c r="AV1345" s="13" t="s">
        <v>82</v>
      </c>
      <c r="AW1345" s="13" t="s">
        <v>30</v>
      </c>
      <c r="AX1345" s="13" t="s">
        <v>73</v>
      </c>
      <c r="AY1345" s="157" t="s">
        <v>140</v>
      </c>
    </row>
    <row r="1346" spans="2:65" s="14" customFormat="1" ht="10">
      <c r="B1346" s="163"/>
      <c r="D1346" s="146" t="s">
        <v>150</v>
      </c>
      <c r="E1346" s="164" t="s">
        <v>1</v>
      </c>
      <c r="F1346" s="165" t="s">
        <v>154</v>
      </c>
      <c r="H1346" s="166">
        <v>2</v>
      </c>
      <c r="I1346" s="167"/>
      <c r="L1346" s="163"/>
      <c r="M1346" s="168"/>
      <c r="T1346" s="169"/>
      <c r="AT1346" s="164" t="s">
        <v>150</v>
      </c>
      <c r="AU1346" s="164" t="s">
        <v>82</v>
      </c>
      <c r="AV1346" s="14" t="s">
        <v>147</v>
      </c>
      <c r="AW1346" s="14" t="s">
        <v>30</v>
      </c>
      <c r="AX1346" s="14" t="s">
        <v>14</v>
      </c>
      <c r="AY1346" s="164" t="s">
        <v>140</v>
      </c>
    </row>
    <row r="1347" spans="2:65" s="1" customFormat="1" ht="24.15" customHeight="1">
      <c r="B1347" s="31"/>
      <c r="C1347" s="132" t="s">
        <v>1013</v>
      </c>
      <c r="D1347" s="132" t="s">
        <v>143</v>
      </c>
      <c r="E1347" s="133" t="s">
        <v>318</v>
      </c>
      <c r="F1347" s="134" t="s">
        <v>319</v>
      </c>
      <c r="G1347" s="135" t="s">
        <v>146</v>
      </c>
      <c r="H1347" s="136">
        <v>16.866</v>
      </c>
      <c r="I1347" s="137"/>
      <c r="J1347" s="138">
        <f>ROUND(I1347*H1347,2)</f>
        <v>0</v>
      </c>
      <c r="K1347" s="139"/>
      <c r="L1347" s="31"/>
      <c r="M1347" s="140" t="s">
        <v>1</v>
      </c>
      <c r="N1347" s="141" t="s">
        <v>38</v>
      </c>
      <c r="P1347" s="142">
        <f>O1347*H1347</f>
        <v>0</v>
      </c>
      <c r="Q1347" s="142">
        <v>0</v>
      </c>
      <c r="R1347" s="142">
        <f>Q1347*H1347</f>
        <v>0</v>
      </c>
      <c r="S1347" s="142">
        <v>0</v>
      </c>
      <c r="T1347" s="143">
        <f>S1347*H1347</f>
        <v>0</v>
      </c>
      <c r="AR1347" s="144" t="s">
        <v>147</v>
      </c>
      <c r="AT1347" s="144" t="s">
        <v>143</v>
      </c>
      <c r="AU1347" s="144" t="s">
        <v>82</v>
      </c>
      <c r="AY1347" s="16" t="s">
        <v>140</v>
      </c>
      <c r="BE1347" s="145">
        <f>IF(N1347="základní",J1347,0)</f>
        <v>0</v>
      </c>
      <c r="BF1347" s="145">
        <f>IF(N1347="snížená",J1347,0)</f>
        <v>0</v>
      </c>
      <c r="BG1347" s="145">
        <f>IF(N1347="zákl. přenesená",J1347,0)</f>
        <v>0</v>
      </c>
      <c r="BH1347" s="145">
        <f>IF(N1347="sníž. přenesená",J1347,0)</f>
        <v>0</v>
      </c>
      <c r="BI1347" s="145">
        <f>IF(N1347="nulová",J1347,0)</f>
        <v>0</v>
      </c>
      <c r="BJ1347" s="16" t="s">
        <v>14</v>
      </c>
      <c r="BK1347" s="145">
        <f>ROUND(I1347*H1347,2)</f>
        <v>0</v>
      </c>
      <c r="BL1347" s="16" t="s">
        <v>147</v>
      </c>
      <c r="BM1347" s="144" t="s">
        <v>1014</v>
      </c>
    </row>
    <row r="1348" spans="2:65" s="1" customFormat="1" ht="18">
      <c r="B1348" s="31"/>
      <c r="D1348" s="146" t="s">
        <v>148</v>
      </c>
      <c r="F1348" s="147" t="s">
        <v>319</v>
      </c>
      <c r="I1348" s="148"/>
      <c r="L1348" s="31"/>
      <c r="M1348" s="149"/>
      <c r="T1348" s="55"/>
      <c r="AT1348" s="16" t="s">
        <v>148</v>
      </c>
      <c r="AU1348" s="16" t="s">
        <v>82</v>
      </c>
    </row>
    <row r="1349" spans="2:65" s="12" customFormat="1" ht="10">
      <c r="B1349" s="150"/>
      <c r="D1349" s="146" t="s">
        <v>150</v>
      </c>
      <c r="E1349" s="151" t="s">
        <v>1</v>
      </c>
      <c r="F1349" s="152" t="s">
        <v>152</v>
      </c>
      <c r="H1349" s="151" t="s">
        <v>1</v>
      </c>
      <c r="I1349" s="153"/>
      <c r="L1349" s="150"/>
      <c r="M1349" s="154"/>
      <c r="T1349" s="155"/>
      <c r="AT1349" s="151" t="s">
        <v>150</v>
      </c>
      <c r="AU1349" s="151" t="s">
        <v>82</v>
      </c>
      <c r="AV1349" s="12" t="s">
        <v>14</v>
      </c>
      <c r="AW1349" s="12" t="s">
        <v>30</v>
      </c>
      <c r="AX1349" s="12" t="s">
        <v>73</v>
      </c>
      <c r="AY1349" s="151" t="s">
        <v>140</v>
      </c>
    </row>
    <row r="1350" spans="2:65" s="13" customFormat="1" ht="10">
      <c r="B1350" s="156"/>
      <c r="D1350" s="146" t="s">
        <v>150</v>
      </c>
      <c r="E1350" s="157" t="s">
        <v>1</v>
      </c>
      <c r="F1350" s="158" t="s">
        <v>1005</v>
      </c>
      <c r="H1350" s="159">
        <v>1.835</v>
      </c>
      <c r="I1350" s="160"/>
      <c r="L1350" s="156"/>
      <c r="M1350" s="161"/>
      <c r="T1350" s="162"/>
      <c r="AT1350" s="157" t="s">
        <v>150</v>
      </c>
      <c r="AU1350" s="157" t="s">
        <v>82</v>
      </c>
      <c r="AV1350" s="13" t="s">
        <v>82</v>
      </c>
      <c r="AW1350" s="13" t="s">
        <v>30</v>
      </c>
      <c r="AX1350" s="13" t="s">
        <v>73</v>
      </c>
      <c r="AY1350" s="157" t="s">
        <v>140</v>
      </c>
    </row>
    <row r="1351" spans="2:65" s="12" customFormat="1" ht="10">
      <c r="B1351" s="150"/>
      <c r="D1351" s="146" t="s">
        <v>150</v>
      </c>
      <c r="E1351" s="151" t="s">
        <v>1</v>
      </c>
      <c r="F1351" s="152" t="s">
        <v>300</v>
      </c>
      <c r="H1351" s="151" t="s">
        <v>1</v>
      </c>
      <c r="I1351" s="153"/>
      <c r="L1351" s="150"/>
      <c r="M1351" s="154"/>
      <c r="T1351" s="155"/>
      <c r="AT1351" s="151" t="s">
        <v>150</v>
      </c>
      <c r="AU1351" s="151" t="s">
        <v>82</v>
      </c>
      <c r="AV1351" s="12" t="s">
        <v>14</v>
      </c>
      <c r="AW1351" s="12" t="s">
        <v>30</v>
      </c>
      <c r="AX1351" s="12" t="s">
        <v>73</v>
      </c>
      <c r="AY1351" s="151" t="s">
        <v>140</v>
      </c>
    </row>
    <row r="1352" spans="2:65" s="13" customFormat="1" ht="10">
      <c r="B1352" s="156"/>
      <c r="D1352" s="146" t="s">
        <v>150</v>
      </c>
      <c r="E1352" s="157" t="s">
        <v>1</v>
      </c>
      <c r="F1352" s="158" t="s">
        <v>1006</v>
      </c>
      <c r="H1352" s="159">
        <v>6.0720000000000001</v>
      </c>
      <c r="I1352" s="160"/>
      <c r="L1352" s="156"/>
      <c r="M1352" s="161"/>
      <c r="T1352" s="162"/>
      <c r="AT1352" s="157" t="s">
        <v>150</v>
      </c>
      <c r="AU1352" s="157" t="s">
        <v>82</v>
      </c>
      <c r="AV1352" s="13" t="s">
        <v>82</v>
      </c>
      <c r="AW1352" s="13" t="s">
        <v>30</v>
      </c>
      <c r="AX1352" s="13" t="s">
        <v>73</v>
      </c>
      <c r="AY1352" s="157" t="s">
        <v>140</v>
      </c>
    </row>
    <row r="1353" spans="2:65" s="12" customFormat="1" ht="10">
      <c r="B1353" s="150"/>
      <c r="D1353" s="146" t="s">
        <v>150</v>
      </c>
      <c r="E1353" s="151" t="s">
        <v>1</v>
      </c>
      <c r="F1353" s="152" t="s">
        <v>1008</v>
      </c>
      <c r="H1353" s="151" t="s">
        <v>1</v>
      </c>
      <c r="I1353" s="153"/>
      <c r="L1353" s="150"/>
      <c r="M1353" s="154"/>
      <c r="T1353" s="155"/>
      <c r="AT1353" s="151" t="s">
        <v>150</v>
      </c>
      <c r="AU1353" s="151" t="s">
        <v>82</v>
      </c>
      <c r="AV1353" s="12" t="s">
        <v>14</v>
      </c>
      <c r="AW1353" s="12" t="s">
        <v>30</v>
      </c>
      <c r="AX1353" s="12" t="s">
        <v>73</v>
      </c>
      <c r="AY1353" s="151" t="s">
        <v>140</v>
      </c>
    </row>
    <row r="1354" spans="2:65" s="13" customFormat="1" ht="10">
      <c r="B1354" s="156"/>
      <c r="D1354" s="146" t="s">
        <v>150</v>
      </c>
      <c r="E1354" s="157" t="s">
        <v>1</v>
      </c>
      <c r="F1354" s="158" t="s">
        <v>1009</v>
      </c>
      <c r="H1354" s="159">
        <v>8.9589999999999996</v>
      </c>
      <c r="I1354" s="160"/>
      <c r="L1354" s="156"/>
      <c r="M1354" s="161"/>
      <c r="T1354" s="162"/>
      <c r="AT1354" s="157" t="s">
        <v>150</v>
      </c>
      <c r="AU1354" s="157" t="s">
        <v>82</v>
      </c>
      <c r="AV1354" s="13" t="s">
        <v>82</v>
      </c>
      <c r="AW1354" s="13" t="s">
        <v>30</v>
      </c>
      <c r="AX1354" s="13" t="s">
        <v>73</v>
      </c>
      <c r="AY1354" s="157" t="s">
        <v>140</v>
      </c>
    </row>
    <row r="1355" spans="2:65" s="14" customFormat="1" ht="10">
      <c r="B1355" s="163"/>
      <c r="D1355" s="146" t="s">
        <v>150</v>
      </c>
      <c r="E1355" s="164" t="s">
        <v>1</v>
      </c>
      <c r="F1355" s="165" t="s">
        <v>154</v>
      </c>
      <c r="H1355" s="166">
        <v>16.866</v>
      </c>
      <c r="I1355" s="167"/>
      <c r="L1355" s="163"/>
      <c r="M1355" s="168"/>
      <c r="T1355" s="169"/>
      <c r="AT1355" s="164" t="s">
        <v>150</v>
      </c>
      <c r="AU1355" s="164" t="s">
        <v>82</v>
      </c>
      <c r="AV1355" s="14" t="s">
        <v>147</v>
      </c>
      <c r="AW1355" s="14" t="s">
        <v>30</v>
      </c>
      <c r="AX1355" s="14" t="s">
        <v>14</v>
      </c>
      <c r="AY1355" s="164" t="s">
        <v>140</v>
      </c>
    </row>
    <row r="1356" spans="2:65" s="1" customFormat="1" ht="33" customHeight="1">
      <c r="B1356" s="31"/>
      <c r="C1356" s="132" t="s">
        <v>628</v>
      </c>
      <c r="D1356" s="132" t="s">
        <v>143</v>
      </c>
      <c r="E1356" s="133" t="s">
        <v>321</v>
      </c>
      <c r="F1356" s="134" t="s">
        <v>322</v>
      </c>
      <c r="G1356" s="135" t="s">
        <v>146</v>
      </c>
      <c r="H1356" s="136">
        <v>16.866</v>
      </c>
      <c r="I1356" s="137"/>
      <c r="J1356" s="138">
        <f>ROUND(I1356*H1356,2)</f>
        <v>0</v>
      </c>
      <c r="K1356" s="139"/>
      <c r="L1356" s="31"/>
      <c r="M1356" s="140" t="s">
        <v>1</v>
      </c>
      <c r="N1356" s="141" t="s">
        <v>38</v>
      </c>
      <c r="P1356" s="142">
        <f>O1356*H1356</f>
        <v>0</v>
      </c>
      <c r="Q1356" s="142">
        <v>0</v>
      </c>
      <c r="R1356" s="142">
        <f>Q1356*H1356</f>
        <v>0</v>
      </c>
      <c r="S1356" s="142">
        <v>0</v>
      </c>
      <c r="T1356" s="143">
        <f>S1356*H1356</f>
        <v>0</v>
      </c>
      <c r="AR1356" s="144" t="s">
        <v>147</v>
      </c>
      <c r="AT1356" s="144" t="s">
        <v>143</v>
      </c>
      <c r="AU1356" s="144" t="s">
        <v>82</v>
      </c>
      <c r="AY1356" s="16" t="s">
        <v>140</v>
      </c>
      <c r="BE1356" s="145">
        <f>IF(N1356="základní",J1356,0)</f>
        <v>0</v>
      </c>
      <c r="BF1356" s="145">
        <f>IF(N1356="snížená",J1356,0)</f>
        <v>0</v>
      </c>
      <c r="BG1356" s="145">
        <f>IF(N1356="zákl. přenesená",J1356,0)</f>
        <v>0</v>
      </c>
      <c r="BH1356" s="145">
        <f>IF(N1356="sníž. přenesená",J1356,0)</f>
        <v>0</v>
      </c>
      <c r="BI1356" s="145">
        <f>IF(N1356="nulová",J1356,0)</f>
        <v>0</v>
      </c>
      <c r="BJ1356" s="16" t="s">
        <v>14</v>
      </c>
      <c r="BK1356" s="145">
        <f>ROUND(I1356*H1356,2)</f>
        <v>0</v>
      </c>
      <c r="BL1356" s="16" t="s">
        <v>147</v>
      </c>
      <c r="BM1356" s="144" t="s">
        <v>1015</v>
      </c>
    </row>
    <row r="1357" spans="2:65" s="1" customFormat="1" ht="18">
      <c r="B1357" s="31"/>
      <c r="D1357" s="146" t="s">
        <v>148</v>
      </c>
      <c r="F1357" s="147" t="s">
        <v>322</v>
      </c>
      <c r="I1357" s="148"/>
      <c r="L1357" s="31"/>
      <c r="M1357" s="149"/>
      <c r="T1357" s="55"/>
      <c r="AT1357" s="16" t="s">
        <v>148</v>
      </c>
      <c r="AU1357" s="16" t="s">
        <v>82</v>
      </c>
    </row>
    <row r="1358" spans="2:65" s="12" customFormat="1" ht="10">
      <c r="B1358" s="150"/>
      <c r="D1358" s="146" t="s">
        <v>150</v>
      </c>
      <c r="E1358" s="151" t="s">
        <v>1</v>
      </c>
      <c r="F1358" s="152" t="s">
        <v>152</v>
      </c>
      <c r="H1358" s="151" t="s">
        <v>1</v>
      </c>
      <c r="I1358" s="153"/>
      <c r="L1358" s="150"/>
      <c r="M1358" s="154"/>
      <c r="T1358" s="155"/>
      <c r="AT1358" s="151" t="s">
        <v>150</v>
      </c>
      <c r="AU1358" s="151" t="s">
        <v>82</v>
      </c>
      <c r="AV1358" s="12" t="s">
        <v>14</v>
      </c>
      <c r="AW1358" s="12" t="s">
        <v>30</v>
      </c>
      <c r="AX1358" s="12" t="s">
        <v>73</v>
      </c>
      <c r="AY1358" s="151" t="s">
        <v>140</v>
      </c>
    </row>
    <row r="1359" spans="2:65" s="13" customFormat="1" ht="10">
      <c r="B1359" s="156"/>
      <c r="D1359" s="146" t="s">
        <v>150</v>
      </c>
      <c r="E1359" s="157" t="s">
        <v>1</v>
      </c>
      <c r="F1359" s="158" t="s">
        <v>1005</v>
      </c>
      <c r="H1359" s="159">
        <v>1.835</v>
      </c>
      <c r="I1359" s="160"/>
      <c r="L1359" s="156"/>
      <c r="M1359" s="161"/>
      <c r="T1359" s="162"/>
      <c r="AT1359" s="157" t="s">
        <v>150</v>
      </c>
      <c r="AU1359" s="157" t="s">
        <v>82</v>
      </c>
      <c r="AV1359" s="13" t="s">
        <v>82</v>
      </c>
      <c r="AW1359" s="13" t="s">
        <v>30</v>
      </c>
      <c r="AX1359" s="13" t="s">
        <v>73</v>
      </c>
      <c r="AY1359" s="157" t="s">
        <v>140</v>
      </c>
    </row>
    <row r="1360" spans="2:65" s="12" customFormat="1" ht="10">
      <c r="B1360" s="150"/>
      <c r="D1360" s="146" t="s">
        <v>150</v>
      </c>
      <c r="E1360" s="151" t="s">
        <v>1</v>
      </c>
      <c r="F1360" s="152" t="s">
        <v>300</v>
      </c>
      <c r="H1360" s="151" t="s">
        <v>1</v>
      </c>
      <c r="I1360" s="153"/>
      <c r="L1360" s="150"/>
      <c r="M1360" s="154"/>
      <c r="T1360" s="155"/>
      <c r="AT1360" s="151" t="s">
        <v>150</v>
      </c>
      <c r="AU1360" s="151" t="s">
        <v>82</v>
      </c>
      <c r="AV1360" s="12" t="s">
        <v>14</v>
      </c>
      <c r="AW1360" s="12" t="s">
        <v>30</v>
      </c>
      <c r="AX1360" s="12" t="s">
        <v>73</v>
      </c>
      <c r="AY1360" s="151" t="s">
        <v>140</v>
      </c>
    </row>
    <row r="1361" spans="2:65" s="13" customFormat="1" ht="10">
      <c r="B1361" s="156"/>
      <c r="D1361" s="146" t="s">
        <v>150</v>
      </c>
      <c r="E1361" s="157" t="s">
        <v>1</v>
      </c>
      <c r="F1361" s="158" t="s">
        <v>1006</v>
      </c>
      <c r="H1361" s="159">
        <v>6.0720000000000001</v>
      </c>
      <c r="I1361" s="160"/>
      <c r="L1361" s="156"/>
      <c r="M1361" s="161"/>
      <c r="T1361" s="162"/>
      <c r="AT1361" s="157" t="s">
        <v>150</v>
      </c>
      <c r="AU1361" s="157" t="s">
        <v>82</v>
      </c>
      <c r="AV1361" s="13" t="s">
        <v>82</v>
      </c>
      <c r="AW1361" s="13" t="s">
        <v>30</v>
      </c>
      <c r="AX1361" s="13" t="s">
        <v>73</v>
      </c>
      <c r="AY1361" s="157" t="s">
        <v>140</v>
      </c>
    </row>
    <row r="1362" spans="2:65" s="12" customFormat="1" ht="10">
      <c r="B1362" s="150"/>
      <c r="D1362" s="146" t="s">
        <v>150</v>
      </c>
      <c r="E1362" s="151" t="s">
        <v>1</v>
      </c>
      <c r="F1362" s="152" t="s">
        <v>1008</v>
      </c>
      <c r="H1362" s="151" t="s">
        <v>1</v>
      </c>
      <c r="I1362" s="153"/>
      <c r="L1362" s="150"/>
      <c r="M1362" s="154"/>
      <c r="T1362" s="155"/>
      <c r="AT1362" s="151" t="s">
        <v>150</v>
      </c>
      <c r="AU1362" s="151" t="s">
        <v>82</v>
      </c>
      <c r="AV1362" s="12" t="s">
        <v>14</v>
      </c>
      <c r="AW1362" s="12" t="s">
        <v>30</v>
      </c>
      <c r="AX1362" s="12" t="s">
        <v>73</v>
      </c>
      <c r="AY1362" s="151" t="s">
        <v>140</v>
      </c>
    </row>
    <row r="1363" spans="2:65" s="13" customFormat="1" ht="10">
      <c r="B1363" s="156"/>
      <c r="D1363" s="146" t="s">
        <v>150</v>
      </c>
      <c r="E1363" s="157" t="s">
        <v>1</v>
      </c>
      <c r="F1363" s="158" t="s">
        <v>1009</v>
      </c>
      <c r="H1363" s="159">
        <v>8.9589999999999996</v>
      </c>
      <c r="I1363" s="160"/>
      <c r="L1363" s="156"/>
      <c r="M1363" s="161"/>
      <c r="T1363" s="162"/>
      <c r="AT1363" s="157" t="s">
        <v>150</v>
      </c>
      <c r="AU1363" s="157" t="s">
        <v>82</v>
      </c>
      <c r="AV1363" s="13" t="s">
        <v>82</v>
      </c>
      <c r="AW1363" s="13" t="s">
        <v>30</v>
      </c>
      <c r="AX1363" s="13" t="s">
        <v>73</v>
      </c>
      <c r="AY1363" s="157" t="s">
        <v>140</v>
      </c>
    </row>
    <row r="1364" spans="2:65" s="14" customFormat="1" ht="10">
      <c r="B1364" s="163"/>
      <c r="D1364" s="146" t="s">
        <v>150</v>
      </c>
      <c r="E1364" s="164" t="s">
        <v>1</v>
      </c>
      <c r="F1364" s="165" t="s">
        <v>154</v>
      </c>
      <c r="H1364" s="166">
        <v>16.866</v>
      </c>
      <c r="I1364" s="167"/>
      <c r="L1364" s="163"/>
      <c r="M1364" s="168"/>
      <c r="T1364" s="169"/>
      <c r="AT1364" s="164" t="s">
        <v>150</v>
      </c>
      <c r="AU1364" s="164" t="s">
        <v>82</v>
      </c>
      <c r="AV1364" s="14" t="s">
        <v>147</v>
      </c>
      <c r="AW1364" s="14" t="s">
        <v>30</v>
      </c>
      <c r="AX1364" s="14" t="s">
        <v>14</v>
      </c>
      <c r="AY1364" s="164" t="s">
        <v>140</v>
      </c>
    </row>
    <row r="1365" spans="2:65" s="11" customFormat="1" ht="25.9" customHeight="1">
      <c r="B1365" s="120"/>
      <c r="D1365" s="121" t="s">
        <v>72</v>
      </c>
      <c r="E1365" s="122" t="s">
        <v>1016</v>
      </c>
      <c r="F1365" s="122" t="s">
        <v>1017</v>
      </c>
      <c r="I1365" s="123"/>
      <c r="J1365" s="124">
        <f>BK1365</f>
        <v>0</v>
      </c>
      <c r="L1365" s="120"/>
      <c r="M1365" s="125"/>
      <c r="P1365" s="126">
        <f>P1366</f>
        <v>0</v>
      </c>
      <c r="R1365" s="126">
        <f>R1366</f>
        <v>0</v>
      </c>
      <c r="T1365" s="127">
        <f>T1366</f>
        <v>0</v>
      </c>
      <c r="AR1365" s="121" t="s">
        <v>14</v>
      </c>
      <c r="AT1365" s="128" t="s">
        <v>72</v>
      </c>
      <c r="AU1365" s="128" t="s">
        <v>73</v>
      </c>
      <c r="AY1365" s="121" t="s">
        <v>140</v>
      </c>
      <c r="BK1365" s="129">
        <f>BK1366</f>
        <v>0</v>
      </c>
    </row>
    <row r="1366" spans="2:65" s="11" customFormat="1" ht="22.75" customHeight="1">
      <c r="B1366" s="120"/>
      <c r="D1366" s="121" t="s">
        <v>72</v>
      </c>
      <c r="E1366" s="130" t="s">
        <v>1018</v>
      </c>
      <c r="F1366" s="130" t="s">
        <v>1019</v>
      </c>
      <c r="I1366" s="123"/>
      <c r="J1366" s="131">
        <f>BK1366</f>
        <v>0</v>
      </c>
      <c r="L1366" s="120"/>
      <c r="M1366" s="125"/>
      <c r="P1366" s="126">
        <f>SUM(P1367:P1368)</f>
        <v>0</v>
      </c>
      <c r="R1366" s="126">
        <f>SUM(R1367:R1368)</f>
        <v>0</v>
      </c>
      <c r="T1366" s="127">
        <f>SUM(T1367:T1368)</f>
        <v>0</v>
      </c>
      <c r="AR1366" s="121" t="s">
        <v>14</v>
      </c>
      <c r="AT1366" s="128" t="s">
        <v>72</v>
      </c>
      <c r="AU1366" s="128" t="s">
        <v>14</v>
      </c>
      <c r="AY1366" s="121" t="s">
        <v>140</v>
      </c>
      <c r="BK1366" s="129">
        <f>SUM(BK1367:BK1368)</f>
        <v>0</v>
      </c>
    </row>
    <row r="1367" spans="2:65" s="1" customFormat="1" ht="16.5" customHeight="1">
      <c r="B1367" s="31"/>
      <c r="C1367" s="132" t="s">
        <v>1020</v>
      </c>
      <c r="D1367" s="132" t="s">
        <v>143</v>
      </c>
      <c r="E1367" s="133" t="s">
        <v>1021</v>
      </c>
      <c r="F1367" s="134" t="s">
        <v>1017</v>
      </c>
      <c r="G1367" s="135" t="s">
        <v>178</v>
      </c>
      <c r="H1367" s="136">
        <v>1</v>
      </c>
      <c r="I1367" s="137"/>
      <c r="J1367" s="138">
        <f>ROUND(I1367*H1367,2)</f>
        <v>0</v>
      </c>
      <c r="K1367" s="139"/>
      <c r="L1367" s="31"/>
      <c r="M1367" s="140" t="s">
        <v>1</v>
      </c>
      <c r="N1367" s="141" t="s">
        <v>38</v>
      </c>
      <c r="P1367" s="142">
        <f>O1367*H1367</f>
        <v>0</v>
      </c>
      <c r="Q1367" s="142">
        <v>0</v>
      </c>
      <c r="R1367" s="142">
        <f>Q1367*H1367</f>
        <v>0</v>
      </c>
      <c r="S1367" s="142">
        <v>0</v>
      </c>
      <c r="T1367" s="143">
        <f>S1367*H1367</f>
        <v>0</v>
      </c>
      <c r="AR1367" s="144" t="s">
        <v>147</v>
      </c>
      <c r="AT1367" s="144" t="s">
        <v>143</v>
      </c>
      <c r="AU1367" s="144" t="s">
        <v>82</v>
      </c>
      <c r="AY1367" s="16" t="s">
        <v>140</v>
      </c>
      <c r="BE1367" s="145">
        <f>IF(N1367="základní",J1367,0)</f>
        <v>0</v>
      </c>
      <c r="BF1367" s="145">
        <f>IF(N1367="snížená",J1367,0)</f>
        <v>0</v>
      </c>
      <c r="BG1367" s="145">
        <f>IF(N1367="zákl. přenesená",J1367,0)</f>
        <v>0</v>
      </c>
      <c r="BH1367" s="145">
        <f>IF(N1367="sníž. přenesená",J1367,0)</f>
        <v>0</v>
      </c>
      <c r="BI1367" s="145">
        <f>IF(N1367="nulová",J1367,0)</f>
        <v>0</v>
      </c>
      <c r="BJ1367" s="16" t="s">
        <v>14</v>
      </c>
      <c r="BK1367" s="145">
        <f>ROUND(I1367*H1367,2)</f>
        <v>0</v>
      </c>
      <c r="BL1367" s="16" t="s">
        <v>147</v>
      </c>
      <c r="BM1367" s="144" t="s">
        <v>1022</v>
      </c>
    </row>
    <row r="1368" spans="2:65" s="1" customFormat="1" ht="10">
      <c r="B1368" s="31"/>
      <c r="D1368" s="146" t="s">
        <v>148</v>
      </c>
      <c r="F1368" s="147" t="s">
        <v>1017</v>
      </c>
      <c r="I1368" s="148"/>
      <c r="L1368" s="31"/>
      <c r="M1368" s="149"/>
      <c r="T1368" s="55"/>
      <c r="AT1368" s="16" t="s">
        <v>148</v>
      </c>
      <c r="AU1368" s="16" t="s">
        <v>82</v>
      </c>
    </row>
    <row r="1369" spans="2:65" s="11" customFormat="1" ht="25.9" customHeight="1">
      <c r="B1369" s="120"/>
      <c r="D1369" s="121" t="s">
        <v>72</v>
      </c>
      <c r="E1369" s="122" t="s">
        <v>1023</v>
      </c>
      <c r="F1369" s="122" t="s">
        <v>1024</v>
      </c>
      <c r="I1369" s="123"/>
      <c r="J1369" s="124">
        <f>BK1369</f>
        <v>0</v>
      </c>
      <c r="L1369" s="120"/>
      <c r="M1369" s="125"/>
      <c r="P1369" s="126">
        <f>P1370+P1375+P1384</f>
        <v>0</v>
      </c>
      <c r="R1369" s="126">
        <f>R1370+R1375+R1384</f>
        <v>0</v>
      </c>
      <c r="T1369" s="127">
        <f>T1370+T1375+T1384</f>
        <v>0</v>
      </c>
      <c r="AR1369" s="121" t="s">
        <v>175</v>
      </c>
      <c r="AT1369" s="128" t="s">
        <v>72</v>
      </c>
      <c r="AU1369" s="128" t="s">
        <v>73</v>
      </c>
      <c r="AY1369" s="121" t="s">
        <v>140</v>
      </c>
      <c r="BK1369" s="129">
        <f>BK1370+BK1375+BK1384</f>
        <v>0</v>
      </c>
    </row>
    <row r="1370" spans="2:65" s="11" customFormat="1" ht="22.75" customHeight="1">
      <c r="B1370" s="120"/>
      <c r="D1370" s="121" t="s">
        <v>72</v>
      </c>
      <c r="E1370" s="130" t="s">
        <v>1025</v>
      </c>
      <c r="F1370" s="130" t="s">
        <v>1026</v>
      </c>
      <c r="I1370" s="123"/>
      <c r="J1370" s="131">
        <f>BK1370</f>
        <v>0</v>
      </c>
      <c r="L1370" s="120"/>
      <c r="M1370" s="125"/>
      <c r="P1370" s="126">
        <f>SUM(P1371:P1374)</f>
        <v>0</v>
      </c>
      <c r="R1370" s="126">
        <f>SUM(R1371:R1374)</f>
        <v>0</v>
      </c>
      <c r="T1370" s="127">
        <f>SUM(T1371:T1374)</f>
        <v>0</v>
      </c>
      <c r="AR1370" s="121" t="s">
        <v>14</v>
      </c>
      <c r="AT1370" s="128" t="s">
        <v>72</v>
      </c>
      <c r="AU1370" s="128" t="s">
        <v>14</v>
      </c>
      <c r="AY1370" s="121" t="s">
        <v>140</v>
      </c>
      <c r="BK1370" s="129">
        <f>SUM(BK1371:BK1374)</f>
        <v>0</v>
      </c>
    </row>
    <row r="1371" spans="2:65" s="1" customFormat="1" ht="16.5" customHeight="1">
      <c r="B1371" s="31"/>
      <c r="C1371" s="132" t="s">
        <v>629</v>
      </c>
      <c r="D1371" s="132" t="s">
        <v>143</v>
      </c>
      <c r="E1371" s="133" t="s">
        <v>1027</v>
      </c>
      <c r="F1371" s="134" t="s">
        <v>1028</v>
      </c>
      <c r="G1371" s="135" t="s">
        <v>309</v>
      </c>
      <c r="H1371" s="136">
        <v>1</v>
      </c>
      <c r="I1371" s="137"/>
      <c r="J1371" s="138">
        <f>ROUND(I1371*H1371,2)</f>
        <v>0</v>
      </c>
      <c r="K1371" s="139"/>
      <c r="L1371" s="31"/>
      <c r="M1371" s="140" t="s">
        <v>1</v>
      </c>
      <c r="N1371" s="141" t="s">
        <v>38</v>
      </c>
      <c r="P1371" s="142">
        <f>O1371*H1371</f>
        <v>0</v>
      </c>
      <c r="Q1371" s="142">
        <v>0</v>
      </c>
      <c r="R1371" s="142">
        <f>Q1371*H1371</f>
        <v>0</v>
      </c>
      <c r="S1371" s="142">
        <v>0</v>
      </c>
      <c r="T1371" s="143">
        <f>S1371*H1371</f>
        <v>0</v>
      </c>
      <c r="AR1371" s="144" t="s">
        <v>147</v>
      </c>
      <c r="AT1371" s="144" t="s">
        <v>143</v>
      </c>
      <c r="AU1371" s="144" t="s">
        <v>82</v>
      </c>
      <c r="AY1371" s="16" t="s">
        <v>140</v>
      </c>
      <c r="BE1371" s="145">
        <f>IF(N1371="základní",J1371,0)</f>
        <v>0</v>
      </c>
      <c r="BF1371" s="145">
        <f>IF(N1371="snížená",J1371,0)</f>
        <v>0</v>
      </c>
      <c r="BG1371" s="145">
        <f>IF(N1371="zákl. přenesená",J1371,0)</f>
        <v>0</v>
      </c>
      <c r="BH1371" s="145">
        <f>IF(N1371="sníž. přenesená",J1371,0)</f>
        <v>0</v>
      </c>
      <c r="BI1371" s="145">
        <f>IF(N1371="nulová",J1371,0)</f>
        <v>0</v>
      </c>
      <c r="BJ1371" s="16" t="s">
        <v>14</v>
      </c>
      <c r="BK1371" s="145">
        <f>ROUND(I1371*H1371,2)</f>
        <v>0</v>
      </c>
      <c r="BL1371" s="16" t="s">
        <v>147</v>
      </c>
      <c r="BM1371" s="144" t="s">
        <v>1029</v>
      </c>
    </row>
    <row r="1372" spans="2:65" s="1" customFormat="1" ht="10">
      <c r="B1372" s="31"/>
      <c r="D1372" s="146" t="s">
        <v>148</v>
      </c>
      <c r="F1372" s="147" t="s">
        <v>1028</v>
      </c>
      <c r="I1372" s="148"/>
      <c r="L1372" s="31"/>
      <c r="M1372" s="149"/>
      <c r="T1372" s="55"/>
      <c r="AT1372" s="16" t="s">
        <v>148</v>
      </c>
      <c r="AU1372" s="16" t="s">
        <v>82</v>
      </c>
    </row>
    <row r="1373" spans="2:65" s="1" customFormat="1" ht="16.5" customHeight="1">
      <c r="B1373" s="31"/>
      <c r="C1373" s="132" t="s">
        <v>1030</v>
      </c>
      <c r="D1373" s="132" t="s">
        <v>143</v>
      </c>
      <c r="E1373" s="133" t="s">
        <v>1031</v>
      </c>
      <c r="F1373" s="134" t="s">
        <v>1032</v>
      </c>
      <c r="G1373" s="135" t="s">
        <v>309</v>
      </c>
      <c r="H1373" s="136">
        <v>1</v>
      </c>
      <c r="I1373" s="137"/>
      <c r="J1373" s="138">
        <f>ROUND(I1373*H1373,2)</f>
        <v>0</v>
      </c>
      <c r="K1373" s="139"/>
      <c r="L1373" s="31"/>
      <c r="M1373" s="140" t="s">
        <v>1</v>
      </c>
      <c r="N1373" s="141" t="s">
        <v>38</v>
      </c>
      <c r="P1373" s="142">
        <f>O1373*H1373</f>
        <v>0</v>
      </c>
      <c r="Q1373" s="142">
        <v>0</v>
      </c>
      <c r="R1373" s="142">
        <f>Q1373*H1373</f>
        <v>0</v>
      </c>
      <c r="S1373" s="142">
        <v>0</v>
      </c>
      <c r="T1373" s="143">
        <f>S1373*H1373</f>
        <v>0</v>
      </c>
      <c r="AR1373" s="144" t="s">
        <v>147</v>
      </c>
      <c r="AT1373" s="144" t="s">
        <v>143</v>
      </c>
      <c r="AU1373" s="144" t="s">
        <v>82</v>
      </c>
      <c r="AY1373" s="16" t="s">
        <v>140</v>
      </c>
      <c r="BE1373" s="145">
        <f>IF(N1373="základní",J1373,0)</f>
        <v>0</v>
      </c>
      <c r="BF1373" s="145">
        <f>IF(N1373="snížená",J1373,0)</f>
        <v>0</v>
      </c>
      <c r="BG1373" s="145">
        <f>IF(N1373="zákl. přenesená",J1373,0)</f>
        <v>0</v>
      </c>
      <c r="BH1373" s="145">
        <f>IF(N1373="sníž. přenesená",J1373,0)</f>
        <v>0</v>
      </c>
      <c r="BI1373" s="145">
        <f>IF(N1373="nulová",J1373,0)</f>
        <v>0</v>
      </c>
      <c r="BJ1373" s="16" t="s">
        <v>14</v>
      </c>
      <c r="BK1373" s="145">
        <f>ROUND(I1373*H1373,2)</f>
        <v>0</v>
      </c>
      <c r="BL1373" s="16" t="s">
        <v>147</v>
      </c>
      <c r="BM1373" s="144" t="s">
        <v>1033</v>
      </c>
    </row>
    <row r="1374" spans="2:65" s="1" customFormat="1" ht="10">
      <c r="B1374" s="31"/>
      <c r="D1374" s="146" t="s">
        <v>148</v>
      </c>
      <c r="F1374" s="147" t="s">
        <v>1032</v>
      </c>
      <c r="I1374" s="148"/>
      <c r="L1374" s="31"/>
      <c r="M1374" s="149"/>
      <c r="T1374" s="55"/>
      <c r="AT1374" s="16" t="s">
        <v>148</v>
      </c>
      <c r="AU1374" s="16" t="s">
        <v>82</v>
      </c>
    </row>
    <row r="1375" spans="2:65" s="11" customFormat="1" ht="22.75" customHeight="1">
      <c r="B1375" s="120"/>
      <c r="D1375" s="121" t="s">
        <v>72</v>
      </c>
      <c r="E1375" s="130" t="s">
        <v>1034</v>
      </c>
      <c r="F1375" s="130" t="s">
        <v>1035</v>
      </c>
      <c r="I1375" s="123"/>
      <c r="J1375" s="131">
        <f>BK1375</f>
        <v>0</v>
      </c>
      <c r="L1375" s="120"/>
      <c r="M1375" s="125"/>
      <c r="P1375" s="126">
        <f>SUM(P1376:P1383)</f>
        <v>0</v>
      </c>
      <c r="R1375" s="126">
        <f>SUM(R1376:R1383)</f>
        <v>0</v>
      </c>
      <c r="T1375" s="127">
        <f>SUM(T1376:T1383)</f>
        <v>0</v>
      </c>
      <c r="AR1375" s="121" t="s">
        <v>14</v>
      </c>
      <c r="AT1375" s="128" t="s">
        <v>72</v>
      </c>
      <c r="AU1375" s="128" t="s">
        <v>14</v>
      </c>
      <c r="AY1375" s="121" t="s">
        <v>140</v>
      </c>
      <c r="BK1375" s="129">
        <f>SUM(BK1376:BK1383)</f>
        <v>0</v>
      </c>
    </row>
    <row r="1376" spans="2:65" s="1" customFormat="1" ht="16.5" customHeight="1">
      <c r="B1376" s="31"/>
      <c r="C1376" s="132" t="s">
        <v>631</v>
      </c>
      <c r="D1376" s="132" t="s">
        <v>143</v>
      </c>
      <c r="E1376" s="133" t="s">
        <v>1036</v>
      </c>
      <c r="F1376" s="134" t="s">
        <v>1035</v>
      </c>
      <c r="G1376" s="135" t="s">
        <v>178</v>
      </c>
      <c r="H1376" s="136">
        <v>1</v>
      </c>
      <c r="I1376" s="137"/>
      <c r="J1376" s="138">
        <f>ROUND(I1376*H1376,2)</f>
        <v>0</v>
      </c>
      <c r="K1376" s="139"/>
      <c r="L1376" s="31"/>
      <c r="M1376" s="140" t="s">
        <v>1</v>
      </c>
      <c r="N1376" s="141" t="s">
        <v>38</v>
      </c>
      <c r="P1376" s="142">
        <f>O1376*H1376</f>
        <v>0</v>
      </c>
      <c r="Q1376" s="142">
        <v>0</v>
      </c>
      <c r="R1376" s="142">
        <f>Q1376*H1376</f>
        <v>0</v>
      </c>
      <c r="S1376" s="142">
        <v>0</v>
      </c>
      <c r="T1376" s="143">
        <f>S1376*H1376</f>
        <v>0</v>
      </c>
      <c r="AR1376" s="144" t="s">
        <v>147</v>
      </c>
      <c r="AT1376" s="144" t="s">
        <v>143</v>
      </c>
      <c r="AU1376" s="144" t="s">
        <v>82</v>
      </c>
      <c r="AY1376" s="16" t="s">
        <v>140</v>
      </c>
      <c r="BE1376" s="145">
        <f>IF(N1376="základní",J1376,0)</f>
        <v>0</v>
      </c>
      <c r="BF1376" s="145">
        <f>IF(N1376="snížená",J1376,0)</f>
        <v>0</v>
      </c>
      <c r="BG1376" s="145">
        <f>IF(N1376="zákl. přenesená",J1376,0)</f>
        <v>0</v>
      </c>
      <c r="BH1376" s="145">
        <f>IF(N1376="sníž. přenesená",J1376,0)</f>
        <v>0</v>
      </c>
      <c r="BI1376" s="145">
        <f>IF(N1376="nulová",J1376,0)</f>
        <v>0</v>
      </c>
      <c r="BJ1376" s="16" t="s">
        <v>14</v>
      </c>
      <c r="BK1376" s="145">
        <f>ROUND(I1376*H1376,2)</f>
        <v>0</v>
      </c>
      <c r="BL1376" s="16" t="s">
        <v>147</v>
      </c>
      <c r="BM1376" s="144" t="s">
        <v>1037</v>
      </c>
    </row>
    <row r="1377" spans="2:65" s="1" customFormat="1" ht="10">
      <c r="B1377" s="31"/>
      <c r="D1377" s="146" t="s">
        <v>148</v>
      </c>
      <c r="F1377" s="147" t="s">
        <v>1035</v>
      </c>
      <c r="I1377" s="148"/>
      <c r="L1377" s="31"/>
      <c r="M1377" s="149"/>
      <c r="T1377" s="55"/>
      <c r="AT1377" s="16" t="s">
        <v>148</v>
      </c>
      <c r="AU1377" s="16" t="s">
        <v>82</v>
      </c>
    </row>
    <row r="1378" spans="2:65" s="1" customFormat="1" ht="16.5" customHeight="1">
      <c r="B1378" s="31"/>
      <c r="C1378" s="132" t="s">
        <v>1038</v>
      </c>
      <c r="D1378" s="132" t="s">
        <v>143</v>
      </c>
      <c r="E1378" s="133" t="s">
        <v>1039</v>
      </c>
      <c r="F1378" s="134" t="s">
        <v>1040</v>
      </c>
      <c r="G1378" s="135" t="s">
        <v>178</v>
      </c>
      <c r="H1378" s="136">
        <v>1</v>
      </c>
      <c r="I1378" s="137"/>
      <c r="J1378" s="138">
        <f>ROUND(I1378*H1378,2)</f>
        <v>0</v>
      </c>
      <c r="K1378" s="139"/>
      <c r="L1378" s="31"/>
      <c r="M1378" s="140" t="s">
        <v>1</v>
      </c>
      <c r="N1378" s="141" t="s">
        <v>38</v>
      </c>
      <c r="P1378" s="142">
        <f>O1378*H1378</f>
        <v>0</v>
      </c>
      <c r="Q1378" s="142">
        <v>0</v>
      </c>
      <c r="R1378" s="142">
        <f>Q1378*H1378</f>
        <v>0</v>
      </c>
      <c r="S1378" s="142">
        <v>0</v>
      </c>
      <c r="T1378" s="143">
        <f>S1378*H1378</f>
        <v>0</v>
      </c>
      <c r="AR1378" s="144" t="s">
        <v>147</v>
      </c>
      <c r="AT1378" s="144" t="s">
        <v>143</v>
      </c>
      <c r="AU1378" s="144" t="s">
        <v>82</v>
      </c>
      <c r="AY1378" s="16" t="s">
        <v>140</v>
      </c>
      <c r="BE1378" s="145">
        <f>IF(N1378="základní",J1378,0)</f>
        <v>0</v>
      </c>
      <c r="BF1378" s="145">
        <f>IF(N1378="snížená",J1378,0)</f>
        <v>0</v>
      </c>
      <c r="BG1378" s="145">
        <f>IF(N1378="zákl. přenesená",J1378,0)</f>
        <v>0</v>
      </c>
      <c r="BH1378" s="145">
        <f>IF(N1378="sníž. přenesená",J1378,0)</f>
        <v>0</v>
      </c>
      <c r="BI1378" s="145">
        <f>IF(N1378="nulová",J1378,0)</f>
        <v>0</v>
      </c>
      <c r="BJ1378" s="16" t="s">
        <v>14</v>
      </c>
      <c r="BK1378" s="145">
        <f>ROUND(I1378*H1378,2)</f>
        <v>0</v>
      </c>
      <c r="BL1378" s="16" t="s">
        <v>147</v>
      </c>
      <c r="BM1378" s="144" t="s">
        <v>1041</v>
      </c>
    </row>
    <row r="1379" spans="2:65" s="1" customFormat="1" ht="10">
      <c r="B1379" s="31"/>
      <c r="D1379" s="146" t="s">
        <v>148</v>
      </c>
      <c r="F1379" s="147" t="s">
        <v>1040</v>
      </c>
      <c r="I1379" s="148"/>
      <c r="L1379" s="31"/>
      <c r="M1379" s="149"/>
      <c r="T1379" s="55"/>
      <c r="AT1379" s="16" t="s">
        <v>148</v>
      </c>
      <c r="AU1379" s="16" t="s">
        <v>82</v>
      </c>
    </row>
    <row r="1380" spans="2:65" s="1" customFormat="1" ht="16.5" customHeight="1">
      <c r="B1380" s="31"/>
      <c r="C1380" s="132" t="s">
        <v>632</v>
      </c>
      <c r="D1380" s="132" t="s">
        <v>143</v>
      </c>
      <c r="E1380" s="133" t="s">
        <v>1042</v>
      </c>
      <c r="F1380" s="134" t="s">
        <v>1043</v>
      </c>
      <c r="G1380" s="135" t="s">
        <v>178</v>
      </c>
      <c r="H1380" s="136">
        <v>1</v>
      </c>
      <c r="I1380" s="137"/>
      <c r="J1380" s="138">
        <f>ROUND(I1380*H1380,2)</f>
        <v>0</v>
      </c>
      <c r="K1380" s="139"/>
      <c r="L1380" s="31"/>
      <c r="M1380" s="140" t="s">
        <v>1</v>
      </c>
      <c r="N1380" s="141" t="s">
        <v>38</v>
      </c>
      <c r="P1380" s="142">
        <f>O1380*H1380</f>
        <v>0</v>
      </c>
      <c r="Q1380" s="142">
        <v>0</v>
      </c>
      <c r="R1380" s="142">
        <f>Q1380*H1380</f>
        <v>0</v>
      </c>
      <c r="S1380" s="142">
        <v>0</v>
      </c>
      <c r="T1380" s="143">
        <f>S1380*H1380</f>
        <v>0</v>
      </c>
      <c r="AR1380" s="144" t="s">
        <v>147</v>
      </c>
      <c r="AT1380" s="144" t="s">
        <v>143</v>
      </c>
      <c r="AU1380" s="144" t="s">
        <v>82</v>
      </c>
      <c r="AY1380" s="16" t="s">
        <v>140</v>
      </c>
      <c r="BE1380" s="145">
        <f>IF(N1380="základní",J1380,0)</f>
        <v>0</v>
      </c>
      <c r="BF1380" s="145">
        <f>IF(N1380="snížená",J1380,0)</f>
        <v>0</v>
      </c>
      <c r="BG1380" s="145">
        <f>IF(N1380="zákl. přenesená",J1380,0)</f>
        <v>0</v>
      </c>
      <c r="BH1380" s="145">
        <f>IF(N1380="sníž. přenesená",J1380,0)</f>
        <v>0</v>
      </c>
      <c r="BI1380" s="145">
        <f>IF(N1380="nulová",J1380,0)</f>
        <v>0</v>
      </c>
      <c r="BJ1380" s="16" t="s">
        <v>14</v>
      </c>
      <c r="BK1380" s="145">
        <f>ROUND(I1380*H1380,2)</f>
        <v>0</v>
      </c>
      <c r="BL1380" s="16" t="s">
        <v>147</v>
      </c>
      <c r="BM1380" s="144" t="s">
        <v>1044</v>
      </c>
    </row>
    <row r="1381" spans="2:65" s="1" customFormat="1" ht="18">
      <c r="B1381" s="31"/>
      <c r="D1381" s="146" t="s">
        <v>148</v>
      </c>
      <c r="F1381" s="147" t="s">
        <v>1045</v>
      </c>
      <c r="I1381" s="148"/>
      <c r="L1381" s="31"/>
      <c r="M1381" s="149"/>
      <c r="T1381" s="55"/>
      <c r="AT1381" s="16" t="s">
        <v>148</v>
      </c>
      <c r="AU1381" s="16" t="s">
        <v>82</v>
      </c>
    </row>
    <row r="1382" spans="2:65" s="1" customFormat="1" ht="16.5" customHeight="1">
      <c r="B1382" s="31"/>
      <c r="C1382" s="132" t="s">
        <v>1046</v>
      </c>
      <c r="D1382" s="132" t="s">
        <v>143</v>
      </c>
      <c r="E1382" s="133" t="s">
        <v>1047</v>
      </c>
      <c r="F1382" s="134" t="s">
        <v>1048</v>
      </c>
      <c r="G1382" s="135" t="s">
        <v>178</v>
      </c>
      <c r="H1382" s="136">
        <v>1</v>
      </c>
      <c r="I1382" s="137"/>
      <c r="J1382" s="138">
        <f>ROUND(I1382*H1382,2)</f>
        <v>0</v>
      </c>
      <c r="K1382" s="139"/>
      <c r="L1382" s="31"/>
      <c r="M1382" s="140" t="s">
        <v>1</v>
      </c>
      <c r="N1382" s="141" t="s">
        <v>38</v>
      </c>
      <c r="P1382" s="142">
        <f>O1382*H1382</f>
        <v>0</v>
      </c>
      <c r="Q1382" s="142">
        <v>0</v>
      </c>
      <c r="R1382" s="142">
        <f>Q1382*H1382</f>
        <v>0</v>
      </c>
      <c r="S1382" s="142">
        <v>0</v>
      </c>
      <c r="T1382" s="143">
        <f>S1382*H1382</f>
        <v>0</v>
      </c>
      <c r="AR1382" s="144" t="s">
        <v>147</v>
      </c>
      <c r="AT1382" s="144" t="s">
        <v>143</v>
      </c>
      <c r="AU1382" s="144" t="s">
        <v>82</v>
      </c>
      <c r="AY1382" s="16" t="s">
        <v>140</v>
      </c>
      <c r="BE1382" s="145">
        <f>IF(N1382="základní",J1382,0)</f>
        <v>0</v>
      </c>
      <c r="BF1382" s="145">
        <f>IF(N1382="snížená",J1382,0)</f>
        <v>0</v>
      </c>
      <c r="BG1382" s="145">
        <f>IF(N1382="zákl. přenesená",J1382,0)</f>
        <v>0</v>
      </c>
      <c r="BH1382" s="145">
        <f>IF(N1382="sníž. přenesená",J1382,0)</f>
        <v>0</v>
      </c>
      <c r="BI1382" s="145">
        <f>IF(N1382="nulová",J1382,0)</f>
        <v>0</v>
      </c>
      <c r="BJ1382" s="16" t="s">
        <v>14</v>
      </c>
      <c r="BK1382" s="145">
        <f>ROUND(I1382*H1382,2)</f>
        <v>0</v>
      </c>
      <c r="BL1382" s="16" t="s">
        <v>147</v>
      </c>
      <c r="BM1382" s="144" t="s">
        <v>1049</v>
      </c>
    </row>
    <row r="1383" spans="2:65" s="1" customFormat="1" ht="10">
      <c r="B1383" s="31"/>
      <c r="D1383" s="146" t="s">
        <v>148</v>
      </c>
      <c r="F1383" s="147" t="s">
        <v>1048</v>
      </c>
      <c r="I1383" s="148"/>
      <c r="L1383" s="31"/>
      <c r="M1383" s="149"/>
      <c r="T1383" s="55"/>
      <c r="AT1383" s="16" t="s">
        <v>148</v>
      </c>
      <c r="AU1383" s="16" t="s">
        <v>82</v>
      </c>
    </row>
    <row r="1384" spans="2:65" s="11" customFormat="1" ht="22.75" customHeight="1">
      <c r="B1384" s="120"/>
      <c r="D1384" s="121" t="s">
        <v>72</v>
      </c>
      <c r="E1384" s="130" t="s">
        <v>1050</v>
      </c>
      <c r="F1384" s="130" t="s">
        <v>1051</v>
      </c>
      <c r="I1384" s="123"/>
      <c r="J1384" s="131">
        <f>BK1384</f>
        <v>0</v>
      </c>
      <c r="L1384" s="120"/>
      <c r="M1384" s="125"/>
      <c r="P1384" s="126">
        <f>SUM(P1385:P1390)</f>
        <v>0</v>
      </c>
      <c r="R1384" s="126">
        <f>SUM(R1385:R1390)</f>
        <v>0</v>
      </c>
      <c r="T1384" s="127">
        <f>SUM(T1385:T1390)</f>
        <v>0</v>
      </c>
      <c r="AR1384" s="121" t="s">
        <v>14</v>
      </c>
      <c r="AT1384" s="128" t="s">
        <v>72</v>
      </c>
      <c r="AU1384" s="128" t="s">
        <v>14</v>
      </c>
      <c r="AY1384" s="121" t="s">
        <v>140</v>
      </c>
      <c r="BK1384" s="129">
        <f>SUM(BK1385:BK1390)</f>
        <v>0</v>
      </c>
    </row>
    <row r="1385" spans="2:65" s="1" customFormat="1" ht="44.25" customHeight="1">
      <c r="B1385" s="31"/>
      <c r="C1385" s="132" t="s">
        <v>634</v>
      </c>
      <c r="D1385" s="132" t="s">
        <v>143</v>
      </c>
      <c r="E1385" s="133" t="s">
        <v>1052</v>
      </c>
      <c r="F1385" s="134" t="s">
        <v>1053</v>
      </c>
      <c r="G1385" s="135" t="s">
        <v>178</v>
      </c>
      <c r="H1385" s="136">
        <v>1</v>
      </c>
      <c r="I1385" s="137"/>
      <c r="J1385" s="138">
        <f>ROUND(I1385*H1385,2)</f>
        <v>0</v>
      </c>
      <c r="K1385" s="139"/>
      <c r="L1385" s="31"/>
      <c r="M1385" s="140" t="s">
        <v>1</v>
      </c>
      <c r="N1385" s="141" t="s">
        <v>38</v>
      </c>
      <c r="P1385" s="142">
        <f>O1385*H1385</f>
        <v>0</v>
      </c>
      <c r="Q1385" s="142">
        <v>0</v>
      </c>
      <c r="R1385" s="142">
        <f>Q1385*H1385</f>
        <v>0</v>
      </c>
      <c r="S1385" s="142">
        <v>0</v>
      </c>
      <c r="T1385" s="143">
        <f>S1385*H1385</f>
        <v>0</v>
      </c>
      <c r="AR1385" s="144" t="s">
        <v>147</v>
      </c>
      <c r="AT1385" s="144" t="s">
        <v>143</v>
      </c>
      <c r="AU1385" s="144" t="s">
        <v>82</v>
      </c>
      <c r="AY1385" s="16" t="s">
        <v>140</v>
      </c>
      <c r="BE1385" s="145">
        <f>IF(N1385="základní",J1385,0)</f>
        <v>0</v>
      </c>
      <c r="BF1385" s="145">
        <f>IF(N1385="snížená",J1385,0)</f>
        <v>0</v>
      </c>
      <c r="BG1385" s="145">
        <f>IF(N1385="zákl. přenesená",J1385,0)</f>
        <v>0</v>
      </c>
      <c r="BH1385" s="145">
        <f>IF(N1385="sníž. přenesená",J1385,0)</f>
        <v>0</v>
      </c>
      <c r="BI1385" s="145">
        <f>IF(N1385="nulová",J1385,0)</f>
        <v>0</v>
      </c>
      <c r="BJ1385" s="16" t="s">
        <v>14</v>
      </c>
      <c r="BK1385" s="145">
        <f>ROUND(I1385*H1385,2)</f>
        <v>0</v>
      </c>
      <c r="BL1385" s="16" t="s">
        <v>147</v>
      </c>
      <c r="BM1385" s="144" t="s">
        <v>1054</v>
      </c>
    </row>
    <row r="1386" spans="2:65" s="1" customFormat="1" ht="27">
      <c r="B1386" s="31"/>
      <c r="D1386" s="146" t="s">
        <v>148</v>
      </c>
      <c r="F1386" s="147" t="s">
        <v>1053</v>
      </c>
      <c r="I1386" s="148"/>
      <c r="L1386" s="31"/>
      <c r="M1386" s="149"/>
      <c r="T1386" s="55"/>
      <c r="AT1386" s="16" t="s">
        <v>148</v>
      </c>
      <c r="AU1386" s="16" t="s">
        <v>82</v>
      </c>
    </row>
    <row r="1387" spans="2:65" s="1" customFormat="1" ht="16.5" customHeight="1">
      <c r="B1387" s="31"/>
      <c r="C1387" s="132" t="s">
        <v>1055</v>
      </c>
      <c r="D1387" s="132" t="s">
        <v>143</v>
      </c>
      <c r="E1387" s="133" t="s">
        <v>1056</v>
      </c>
      <c r="F1387" s="134" t="s">
        <v>1057</v>
      </c>
      <c r="G1387" s="135" t="s">
        <v>178</v>
      </c>
      <c r="H1387" s="136">
        <v>1</v>
      </c>
      <c r="I1387" s="137"/>
      <c r="J1387" s="138">
        <f>ROUND(I1387*H1387,2)</f>
        <v>0</v>
      </c>
      <c r="K1387" s="139"/>
      <c r="L1387" s="31"/>
      <c r="M1387" s="140" t="s">
        <v>1</v>
      </c>
      <c r="N1387" s="141" t="s">
        <v>38</v>
      </c>
      <c r="P1387" s="142">
        <f>O1387*H1387</f>
        <v>0</v>
      </c>
      <c r="Q1387" s="142">
        <v>0</v>
      </c>
      <c r="R1387" s="142">
        <f>Q1387*H1387</f>
        <v>0</v>
      </c>
      <c r="S1387" s="142">
        <v>0</v>
      </c>
      <c r="T1387" s="143">
        <f>S1387*H1387</f>
        <v>0</v>
      </c>
      <c r="AR1387" s="144" t="s">
        <v>147</v>
      </c>
      <c r="AT1387" s="144" t="s">
        <v>143</v>
      </c>
      <c r="AU1387" s="144" t="s">
        <v>82</v>
      </c>
      <c r="AY1387" s="16" t="s">
        <v>140</v>
      </c>
      <c r="BE1387" s="145">
        <f>IF(N1387="základní",J1387,0)</f>
        <v>0</v>
      </c>
      <c r="BF1387" s="145">
        <f>IF(N1387="snížená",J1387,0)</f>
        <v>0</v>
      </c>
      <c r="BG1387" s="145">
        <f>IF(N1387="zákl. přenesená",J1387,0)</f>
        <v>0</v>
      </c>
      <c r="BH1387" s="145">
        <f>IF(N1387="sníž. přenesená",J1387,0)</f>
        <v>0</v>
      </c>
      <c r="BI1387" s="145">
        <f>IF(N1387="nulová",J1387,0)</f>
        <v>0</v>
      </c>
      <c r="BJ1387" s="16" t="s">
        <v>14</v>
      </c>
      <c r="BK1387" s="145">
        <f>ROUND(I1387*H1387,2)</f>
        <v>0</v>
      </c>
      <c r="BL1387" s="16" t="s">
        <v>147</v>
      </c>
      <c r="BM1387" s="144" t="s">
        <v>1058</v>
      </c>
    </row>
    <row r="1388" spans="2:65" s="1" customFormat="1" ht="10">
      <c r="B1388" s="31"/>
      <c r="D1388" s="146" t="s">
        <v>148</v>
      </c>
      <c r="F1388" s="147" t="s">
        <v>1057</v>
      </c>
      <c r="I1388" s="148"/>
      <c r="L1388" s="31"/>
      <c r="M1388" s="149"/>
      <c r="T1388" s="55"/>
      <c r="AT1388" s="16" t="s">
        <v>148</v>
      </c>
      <c r="AU1388" s="16" t="s">
        <v>82</v>
      </c>
    </row>
    <row r="1389" spans="2:65" s="1" customFormat="1" ht="16.5" customHeight="1">
      <c r="B1389" s="31"/>
      <c r="C1389" s="132" t="s">
        <v>638</v>
      </c>
      <c r="D1389" s="132" t="s">
        <v>143</v>
      </c>
      <c r="E1389" s="133" t="s">
        <v>1059</v>
      </c>
      <c r="F1389" s="134" t="s">
        <v>1060</v>
      </c>
      <c r="G1389" s="135" t="s">
        <v>178</v>
      </c>
      <c r="H1389" s="136">
        <v>1</v>
      </c>
      <c r="I1389" s="137"/>
      <c r="J1389" s="138">
        <f>ROUND(I1389*H1389,2)</f>
        <v>0</v>
      </c>
      <c r="K1389" s="139"/>
      <c r="L1389" s="31"/>
      <c r="M1389" s="140" t="s">
        <v>1</v>
      </c>
      <c r="N1389" s="141" t="s">
        <v>38</v>
      </c>
      <c r="P1389" s="142">
        <f>O1389*H1389</f>
        <v>0</v>
      </c>
      <c r="Q1389" s="142">
        <v>0</v>
      </c>
      <c r="R1389" s="142">
        <f>Q1389*H1389</f>
        <v>0</v>
      </c>
      <c r="S1389" s="142">
        <v>0</v>
      </c>
      <c r="T1389" s="143">
        <f>S1389*H1389</f>
        <v>0</v>
      </c>
      <c r="AR1389" s="144" t="s">
        <v>147</v>
      </c>
      <c r="AT1389" s="144" t="s">
        <v>143</v>
      </c>
      <c r="AU1389" s="144" t="s">
        <v>82</v>
      </c>
      <c r="AY1389" s="16" t="s">
        <v>140</v>
      </c>
      <c r="BE1389" s="145">
        <f>IF(N1389="základní",J1389,0)</f>
        <v>0</v>
      </c>
      <c r="BF1389" s="145">
        <f>IF(N1389="snížená",J1389,0)</f>
        <v>0</v>
      </c>
      <c r="BG1389" s="145">
        <f>IF(N1389="zákl. přenesená",J1389,0)</f>
        <v>0</v>
      </c>
      <c r="BH1389" s="145">
        <f>IF(N1389="sníž. přenesená",J1389,0)</f>
        <v>0</v>
      </c>
      <c r="BI1389" s="145">
        <f>IF(N1389="nulová",J1389,0)</f>
        <v>0</v>
      </c>
      <c r="BJ1389" s="16" t="s">
        <v>14</v>
      </c>
      <c r="BK1389" s="145">
        <f>ROUND(I1389*H1389,2)</f>
        <v>0</v>
      </c>
      <c r="BL1389" s="16" t="s">
        <v>147</v>
      </c>
      <c r="BM1389" s="144" t="s">
        <v>1061</v>
      </c>
    </row>
    <row r="1390" spans="2:65" s="1" customFormat="1" ht="10">
      <c r="B1390" s="31"/>
      <c r="D1390" s="146" t="s">
        <v>148</v>
      </c>
      <c r="F1390" s="147" t="s">
        <v>1060</v>
      </c>
      <c r="I1390" s="148"/>
      <c r="L1390" s="31"/>
      <c r="M1390" s="181"/>
      <c r="N1390" s="182"/>
      <c r="O1390" s="182"/>
      <c r="P1390" s="182"/>
      <c r="Q1390" s="182"/>
      <c r="R1390" s="182"/>
      <c r="S1390" s="182"/>
      <c r="T1390" s="183"/>
      <c r="AT1390" s="16" t="s">
        <v>148</v>
      </c>
      <c r="AU1390" s="16" t="s">
        <v>82</v>
      </c>
    </row>
    <row r="1391" spans="2:65" s="1" customFormat="1" ht="7" customHeight="1">
      <c r="B1391" s="43"/>
      <c r="C1391" s="44"/>
      <c r="D1391" s="44"/>
      <c r="E1391" s="44"/>
      <c r="F1391" s="44"/>
      <c r="G1391" s="44"/>
      <c r="H1391" s="44"/>
      <c r="I1391" s="44"/>
      <c r="J1391" s="44"/>
      <c r="K1391" s="44"/>
      <c r="L1391" s="31"/>
    </row>
  </sheetData>
  <sheetProtection algorithmName="SHA-512" hashValue="xAJ7ZM6BAuYPfFKOnE8z2zuugROxXjJBvH4G24Sgcj17tao/AzW9GMk1i8a+ne85Sj4UiEUU8QuQ1+Qrn64YLA==" saltValue="Ed9Za+ovnwQPB1XMtgOcKzP2RW1N5NtJDOHt8Y5KvINM0g/h7AfoaHGvNWXhE477FEnNzre6tTvZNVzmGyLLDQ==" spinCount="100000" sheet="1" objects="1" scenarios="1" formatColumns="0" formatRows="0" autoFilter="0"/>
  <autoFilter ref="C202:K1390" xr:uid="{00000000-0009-0000-0000-000001000000}"/>
  <mergeCells count="9">
    <mergeCell ref="E87:H87"/>
    <mergeCell ref="E193:H193"/>
    <mergeCell ref="E195:H19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737"/>
  <sheetViews>
    <sheetView showGridLines="0" workbookViewId="0"/>
  </sheetViews>
  <sheetFormatPr defaultRowHeight="14.5"/>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88"/>
      <c r="M2" s="188"/>
      <c r="N2" s="188"/>
      <c r="O2" s="188"/>
      <c r="P2" s="188"/>
      <c r="Q2" s="188"/>
      <c r="R2" s="188"/>
      <c r="S2" s="188"/>
      <c r="T2" s="188"/>
      <c r="U2" s="188"/>
      <c r="V2" s="188"/>
      <c r="AT2" s="16" t="s">
        <v>84</v>
      </c>
    </row>
    <row r="3" spans="2:46" ht="7" customHeight="1">
      <c r="B3" s="17"/>
      <c r="C3" s="18"/>
      <c r="D3" s="18"/>
      <c r="E3" s="18"/>
      <c r="F3" s="18"/>
      <c r="G3" s="18"/>
      <c r="H3" s="18"/>
      <c r="I3" s="18"/>
      <c r="J3" s="18"/>
      <c r="K3" s="18"/>
      <c r="L3" s="19"/>
      <c r="AT3" s="16" t="s">
        <v>82</v>
      </c>
    </row>
    <row r="4" spans="2:46" ht="25" customHeight="1">
      <c r="B4" s="19"/>
      <c r="D4" s="20" t="s">
        <v>85</v>
      </c>
      <c r="L4" s="19"/>
      <c r="M4" s="87" t="s">
        <v>10</v>
      </c>
      <c r="AT4" s="16" t="s">
        <v>4</v>
      </c>
    </row>
    <row r="5" spans="2:46" ht="7" customHeight="1">
      <c r="B5" s="19"/>
      <c r="L5" s="19"/>
    </row>
    <row r="6" spans="2:46" ht="12" customHeight="1">
      <c r="B6" s="19"/>
      <c r="D6" s="26" t="s">
        <v>16</v>
      </c>
      <c r="L6" s="19"/>
    </row>
    <row r="7" spans="2:46" ht="16.5" customHeight="1">
      <c r="B7" s="19"/>
      <c r="E7" s="222" t="str">
        <f>'Rekapitulace stavby'!K6</f>
        <v>Modernizace učeben v budově ZŠ Nejdek</v>
      </c>
      <c r="F7" s="223"/>
      <c r="G7" s="223"/>
      <c r="H7" s="223"/>
      <c r="L7" s="19"/>
    </row>
    <row r="8" spans="2:46" s="1" customFormat="1" ht="12" customHeight="1">
      <c r="B8" s="31"/>
      <c r="D8" s="26" t="s">
        <v>86</v>
      </c>
      <c r="L8" s="31"/>
    </row>
    <row r="9" spans="2:46" s="1" customFormat="1" ht="16.5" customHeight="1">
      <c r="B9" s="31"/>
      <c r="E9" s="203" t="s">
        <v>1062</v>
      </c>
      <c r="F9" s="224"/>
      <c r="G9" s="224"/>
      <c r="H9" s="224"/>
      <c r="L9" s="31"/>
    </row>
    <row r="10" spans="2:46" s="1" customFormat="1" ht="10">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21. 3. 2022</v>
      </c>
      <c r="L12" s="31"/>
    </row>
    <row r="13" spans="2:46" s="1" customFormat="1" ht="10.75"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26</v>
      </c>
      <c r="J15" s="24" t="str">
        <f>IF('Rekapitulace stavby'!AN11="","",'Rekapitulace stavby'!AN11)</f>
        <v/>
      </c>
      <c r="L15" s="31"/>
    </row>
    <row r="16" spans="2:46" s="1" customFormat="1" ht="7" customHeight="1">
      <c r="B16" s="31"/>
      <c r="L16" s="31"/>
    </row>
    <row r="17" spans="2:12" s="1" customFormat="1" ht="12" customHeight="1">
      <c r="B17" s="31"/>
      <c r="D17" s="26" t="s">
        <v>27</v>
      </c>
      <c r="I17" s="26" t="s">
        <v>25</v>
      </c>
      <c r="J17" s="27" t="str">
        <f>'Rekapitulace stavby'!AN13</f>
        <v>Vyplň údaj</v>
      </c>
      <c r="L17" s="31"/>
    </row>
    <row r="18" spans="2:12" s="1" customFormat="1" ht="18" customHeight="1">
      <c r="B18" s="31"/>
      <c r="E18" s="225" t="str">
        <f>'Rekapitulace stavby'!E14</f>
        <v>Vyplň údaj</v>
      </c>
      <c r="F18" s="187"/>
      <c r="G18" s="187"/>
      <c r="H18" s="187"/>
      <c r="I18" s="26" t="s">
        <v>26</v>
      </c>
      <c r="J18" s="27" t="str">
        <f>'Rekapitulace stavby'!AN14</f>
        <v>Vyplň údaj</v>
      </c>
      <c r="L18" s="31"/>
    </row>
    <row r="19" spans="2:12" s="1" customFormat="1" ht="7" customHeight="1">
      <c r="B19" s="31"/>
      <c r="L19" s="31"/>
    </row>
    <row r="20" spans="2:12" s="1" customFormat="1" ht="12" customHeight="1">
      <c r="B20" s="31"/>
      <c r="D20" s="26" t="s">
        <v>29</v>
      </c>
      <c r="I20" s="26" t="s">
        <v>25</v>
      </c>
      <c r="J20" s="24" t="str">
        <f>IF('Rekapitulace stavby'!AN16="","",'Rekapitulace stavby'!AN16)</f>
        <v/>
      </c>
      <c r="L20" s="31"/>
    </row>
    <row r="21" spans="2:12" s="1" customFormat="1" ht="18" customHeight="1">
      <c r="B21" s="31"/>
      <c r="E21" s="24" t="str">
        <f>IF('Rekapitulace stavby'!E17="","",'Rekapitulace stavby'!E17)</f>
        <v xml:space="preserve"> </v>
      </c>
      <c r="I21" s="26" t="s">
        <v>26</v>
      </c>
      <c r="J21" s="24" t="str">
        <f>IF('Rekapitulace stavby'!AN17="","",'Rekapitulace stavby'!AN17)</f>
        <v/>
      </c>
      <c r="L21" s="31"/>
    </row>
    <row r="22" spans="2:12" s="1" customFormat="1" ht="7" customHeight="1">
      <c r="B22" s="31"/>
      <c r="L22" s="31"/>
    </row>
    <row r="23" spans="2:12" s="1" customFormat="1" ht="12" customHeight="1">
      <c r="B23" s="31"/>
      <c r="D23" s="26" t="s">
        <v>31</v>
      </c>
      <c r="I23" s="26" t="s">
        <v>25</v>
      </c>
      <c r="J23" s="24" t="str">
        <f>IF('Rekapitulace stavby'!AN19="","",'Rekapitulace stavby'!AN19)</f>
        <v/>
      </c>
      <c r="L23" s="31"/>
    </row>
    <row r="24" spans="2:12" s="1" customFormat="1" ht="18" customHeight="1">
      <c r="B24" s="31"/>
      <c r="E24" s="24" t="str">
        <f>IF('Rekapitulace stavby'!E20="","",'Rekapitulace stavby'!E20)</f>
        <v xml:space="preserve"> </v>
      </c>
      <c r="I24" s="26" t="s">
        <v>26</v>
      </c>
      <c r="J24" s="24" t="str">
        <f>IF('Rekapitulace stavby'!AN20="","",'Rekapitulace stavby'!AN20)</f>
        <v/>
      </c>
      <c r="L24" s="31"/>
    </row>
    <row r="25" spans="2:12" s="1" customFormat="1" ht="7" customHeight="1">
      <c r="B25" s="31"/>
      <c r="L25" s="31"/>
    </row>
    <row r="26" spans="2:12" s="1" customFormat="1" ht="12" customHeight="1">
      <c r="B26" s="31"/>
      <c r="D26" s="26" t="s">
        <v>32</v>
      </c>
      <c r="L26" s="31"/>
    </row>
    <row r="27" spans="2:12" s="7" customFormat="1" ht="16.5" customHeight="1">
      <c r="B27" s="88"/>
      <c r="E27" s="192" t="s">
        <v>1</v>
      </c>
      <c r="F27" s="192"/>
      <c r="G27" s="192"/>
      <c r="H27" s="19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 customHeight="1">
      <c r="B30" s="31"/>
      <c r="D30" s="89" t="s">
        <v>33</v>
      </c>
      <c r="J30" s="65">
        <f>ROUND(J157, 2)</f>
        <v>0</v>
      </c>
      <c r="L30" s="31"/>
    </row>
    <row r="31" spans="2:12" s="1" customFormat="1" ht="7" customHeight="1">
      <c r="B31" s="31"/>
      <c r="D31" s="52"/>
      <c r="E31" s="52"/>
      <c r="F31" s="52"/>
      <c r="G31" s="52"/>
      <c r="H31" s="52"/>
      <c r="I31" s="52"/>
      <c r="J31" s="52"/>
      <c r="K31" s="52"/>
      <c r="L31" s="31"/>
    </row>
    <row r="32" spans="2:12" s="1" customFormat="1" ht="14.4" customHeight="1">
      <c r="B32" s="31"/>
      <c r="F32" s="34" t="s">
        <v>35</v>
      </c>
      <c r="I32" s="34" t="s">
        <v>34</v>
      </c>
      <c r="J32" s="34" t="s">
        <v>36</v>
      </c>
      <c r="L32" s="31"/>
    </row>
    <row r="33" spans="2:12" s="1" customFormat="1" ht="14.4" customHeight="1">
      <c r="B33" s="31"/>
      <c r="D33" s="54" t="s">
        <v>37</v>
      </c>
      <c r="E33" s="26" t="s">
        <v>38</v>
      </c>
      <c r="F33" s="90">
        <f>ROUND((SUM(BE157:BE736)),  2)</f>
        <v>0</v>
      </c>
      <c r="I33" s="91">
        <v>0.21</v>
      </c>
      <c r="J33" s="90">
        <f>ROUND(((SUM(BE157:BE736))*I33),  2)</f>
        <v>0</v>
      </c>
      <c r="L33" s="31"/>
    </row>
    <row r="34" spans="2:12" s="1" customFormat="1" ht="14.4" customHeight="1">
      <c r="B34" s="31"/>
      <c r="E34" s="26" t="s">
        <v>39</v>
      </c>
      <c r="F34" s="90">
        <f>ROUND((SUM(BF157:BF736)),  2)</f>
        <v>0</v>
      </c>
      <c r="I34" s="91">
        <v>0.15</v>
      </c>
      <c r="J34" s="90">
        <f>ROUND(((SUM(BF157:BF736))*I34),  2)</f>
        <v>0</v>
      </c>
      <c r="L34" s="31"/>
    </row>
    <row r="35" spans="2:12" s="1" customFormat="1" ht="14.4" hidden="1" customHeight="1">
      <c r="B35" s="31"/>
      <c r="E35" s="26" t="s">
        <v>40</v>
      </c>
      <c r="F35" s="90">
        <f>ROUND((SUM(BG157:BG736)),  2)</f>
        <v>0</v>
      </c>
      <c r="I35" s="91">
        <v>0.21</v>
      </c>
      <c r="J35" s="90">
        <f>0</f>
        <v>0</v>
      </c>
      <c r="L35" s="31"/>
    </row>
    <row r="36" spans="2:12" s="1" customFormat="1" ht="14.4" hidden="1" customHeight="1">
      <c r="B36" s="31"/>
      <c r="E36" s="26" t="s">
        <v>41</v>
      </c>
      <c r="F36" s="90">
        <f>ROUND((SUM(BH157:BH736)),  2)</f>
        <v>0</v>
      </c>
      <c r="I36" s="91">
        <v>0.15</v>
      </c>
      <c r="J36" s="90">
        <f>0</f>
        <v>0</v>
      </c>
      <c r="L36" s="31"/>
    </row>
    <row r="37" spans="2:12" s="1" customFormat="1" ht="14.4" hidden="1" customHeight="1">
      <c r="B37" s="31"/>
      <c r="E37" s="26" t="s">
        <v>42</v>
      </c>
      <c r="F37" s="90">
        <f>ROUND((SUM(BI157:BI736)),  2)</f>
        <v>0</v>
      </c>
      <c r="I37" s="91">
        <v>0</v>
      </c>
      <c r="J37" s="90">
        <f>0</f>
        <v>0</v>
      </c>
      <c r="L37" s="31"/>
    </row>
    <row r="38" spans="2:12" s="1" customFormat="1" ht="7" customHeight="1">
      <c r="B38" s="31"/>
      <c r="L38" s="31"/>
    </row>
    <row r="39" spans="2:12" s="1" customFormat="1" ht="25.4" customHeight="1">
      <c r="B39" s="31"/>
      <c r="C39" s="92"/>
      <c r="D39" s="93" t="s">
        <v>43</v>
      </c>
      <c r="E39" s="56"/>
      <c r="F39" s="56"/>
      <c r="G39" s="94" t="s">
        <v>44</v>
      </c>
      <c r="H39" s="95" t="s">
        <v>45</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46</v>
      </c>
      <c r="E50" s="41"/>
      <c r="F50" s="41"/>
      <c r="G50" s="40" t="s">
        <v>47</v>
      </c>
      <c r="H50" s="41"/>
      <c r="I50" s="41"/>
      <c r="J50" s="41"/>
      <c r="K50" s="41"/>
      <c r="L50" s="31"/>
    </row>
    <row r="51" spans="2:12" ht="10">
      <c r="B51" s="19"/>
      <c r="L51" s="19"/>
    </row>
    <row r="52" spans="2:12" ht="10">
      <c r="B52" s="19"/>
      <c r="L52" s="19"/>
    </row>
    <row r="53" spans="2:12" ht="10">
      <c r="B53" s="19"/>
      <c r="L53" s="19"/>
    </row>
    <row r="54" spans="2:12" ht="10">
      <c r="B54" s="19"/>
      <c r="L54" s="19"/>
    </row>
    <row r="55" spans="2:12" ht="10">
      <c r="B55" s="19"/>
      <c r="L55" s="19"/>
    </row>
    <row r="56" spans="2:12" ht="10">
      <c r="B56" s="19"/>
      <c r="L56" s="19"/>
    </row>
    <row r="57" spans="2:12" ht="10">
      <c r="B57" s="19"/>
      <c r="L57" s="19"/>
    </row>
    <row r="58" spans="2:12" ht="10">
      <c r="B58" s="19"/>
      <c r="L58" s="19"/>
    </row>
    <row r="59" spans="2:12" ht="10">
      <c r="B59" s="19"/>
      <c r="L59" s="19"/>
    </row>
    <row r="60" spans="2:12" ht="10">
      <c r="B60" s="19"/>
      <c r="L60" s="19"/>
    </row>
    <row r="61" spans="2:12" s="1" customFormat="1" ht="12.5">
      <c r="B61" s="31"/>
      <c r="D61" s="42" t="s">
        <v>48</v>
      </c>
      <c r="E61" s="33"/>
      <c r="F61" s="98" t="s">
        <v>49</v>
      </c>
      <c r="G61" s="42" t="s">
        <v>48</v>
      </c>
      <c r="H61" s="33"/>
      <c r="I61" s="33"/>
      <c r="J61" s="99" t="s">
        <v>49</v>
      </c>
      <c r="K61" s="33"/>
      <c r="L61" s="31"/>
    </row>
    <row r="62" spans="2:12" ht="10">
      <c r="B62" s="19"/>
      <c r="L62" s="19"/>
    </row>
    <row r="63" spans="2:12" ht="10">
      <c r="B63" s="19"/>
      <c r="L63" s="19"/>
    </row>
    <row r="64" spans="2:12" ht="10">
      <c r="B64" s="19"/>
      <c r="L64" s="19"/>
    </row>
    <row r="65" spans="2:12" s="1" customFormat="1" ht="13">
      <c r="B65" s="31"/>
      <c r="D65" s="40" t="s">
        <v>50</v>
      </c>
      <c r="E65" s="41"/>
      <c r="F65" s="41"/>
      <c r="G65" s="40" t="s">
        <v>51</v>
      </c>
      <c r="H65" s="41"/>
      <c r="I65" s="41"/>
      <c r="J65" s="41"/>
      <c r="K65" s="41"/>
      <c r="L65" s="31"/>
    </row>
    <row r="66" spans="2:12" ht="10">
      <c r="B66" s="19"/>
      <c r="L66" s="19"/>
    </row>
    <row r="67" spans="2:12" ht="10">
      <c r="B67" s="19"/>
      <c r="L67" s="19"/>
    </row>
    <row r="68" spans="2:12" ht="10">
      <c r="B68" s="19"/>
      <c r="L68" s="19"/>
    </row>
    <row r="69" spans="2:12" ht="10">
      <c r="B69" s="19"/>
      <c r="L69" s="19"/>
    </row>
    <row r="70" spans="2:12" ht="10">
      <c r="B70" s="19"/>
      <c r="L70" s="19"/>
    </row>
    <row r="71" spans="2:12" ht="10">
      <c r="B71" s="19"/>
      <c r="L71" s="19"/>
    </row>
    <row r="72" spans="2:12" ht="10">
      <c r="B72" s="19"/>
      <c r="L72" s="19"/>
    </row>
    <row r="73" spans="2:12" ht="10">
      <c r="B73" s="19"/>
      <c r="L73" s="19"/>
    </row>
    <row r="74" spans="2:12" ht="10">
      <c r="B74" s="19"/>
      <c r="L74" s="19"/>
    </row>
    <row r="75" spans="2:12" ht="10">
      <c r="B75" s="19"/>
      <c r="L75" s="19"/>
    </row>
    <row r="76" spans="2:12" s="1" customFormat="1" ht="12.5">
      <c r="B76" s="31"/>
      <c r="D76" s="42" t="s">
        <v>48</v>
      </c>
      <c r="E76" s="33"/>
      <c r="F76" s="98" t="s">
        <v>49</v>
      </c>
      <c r="G76" s="42" t="s">
        <v>48</v>
      </c>
      <c r="H76" s="33"/>
      <c r="I76" s="33"/>
      <c r="J76" s="99" t="s">
        <v>49</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88</v>
      </c>
      <c r="L82" s="31"/>
    </row>
    <row r="83" spans="2:47" s="1" customFormat="1" ht="7" customHeight="1">
      <c r="B83" s="31"/>
      <c r="L83" s="31"/>
    </row>
    <row r="84" spans="2:47" s="1" customFormat="1" ht="12" customHeight="1">
      <c r="B84" s="31"/>
      <c r="C84" s="26" t="s">
        <v>16</v>
      </c>
      <c r="L84" s="31"/>
    </row>
    <row r="85" spans="2:47" s="1" customFormat="1" ht="16.5" customHeight="1">
      <c r="B85" s="31"/>
      <c r="E85" s="222" t="str">
        <f>E7</f>
        <v>Modernizace učeben v budově ZŠ Nejdek</v>
      </c>
      <c r="F85" s="223"/>
      <c r="G85" s="223"/>
      <c r="H85" s="223"/>
      <c r="L85" s="31"/>
    </row>
    <row r="86" spans="2:47" s="1" customFormat="1" ht="12" customHeight="1">
      <c r="B86" s="31"/>
      <c r="C86" s="26" t="s">
        <v>86</v>
      </c>
      <c r="L86" s="31"/>
    </row>
    <row r="87" spans="2:47" s="1" customFormat="1" ht="16.5" customHeight="1">
      <c r="B87" s="31"/>
      <c r="E87" s="203" t="str">
        <f>E9</f>
        <v>2 - Elektro</v>
      </c>
      <c r="F87" s="224"/>
      <c r="G87" s="224"/>
      <c r="H87" s="224"/>
      <c r="L87" s="31"/>
    </row>
    <row r="88" spans="2:47" s="1" customFormat="1" ht="7" customHeight="1">
      <c r="B88" s="31"/>
      <c r="L88" s="31"/>
    </row>
    <row r="89" spans="2:47" s="1" customFormat="1" ht="12" customHeight="1">
      <c r="B89" s="31"/>
      <c r="C89" s="26" t="s">
        <v>20</v>
      </c>
      <c r="F89" s="24" t="str">
        <f>F12</f>
        <v xml:space="preserve"> </v>
      </c>
      <c r="I89" s="26" t="s">
        <v>22</v>
      </c>
      <c r="J89" s="51" t="str">
        <f>IF(J12="","",J12)</f>
        <v>21. 3. 2022</v>
      </c>
      <c r="L89" s="31"/>
    </row>
    <row r="90" spans="2:47" s="1" customFormat="1" ht="7" customHeight="1">
      <c r="B90" s="31"/>
      <c r="L90" s="31"/>
    </row>
    <row r="91" spans="2:47" s="1" customFormat="1" ht="15.15" customHeight="1">
      <c r="B91" s="31"/>
      <c r="C91" s="26" t="s">
        <v>24</v>
      </c>
      <c r="F91" s="24" t="str">
        <f>E15</f>
        <v xml:space="preserve"> </v>
      </c>
      <c r="I91" s="26" t="s">
        <v>29</v>
      </c>
      <c r="J91" s="29" t="str">
        <f>E21</f>
        <v xml:space="preserve"> </v>
      </c>
      <c r="L91" s="31"/>
    </row>
    <row r="92" spans="2:47" s="1" customFormat="1" ht="15.15" customHeight="1">
      <c r="B92" s="31"/>
      <c r="C92" s="26" t="s">
        <v>27</v>
      </c>
      <c r="F92" s="24" t="str">
        <f>IF(E18="","",E18)</f>
        <v>Vyplň údaj</v>
      </c>
      <c r="I92" s="26" t="s">
        <v>31</v>
      </c>
      <c r="J92" s="29" t="str">
        <f>E24</f>
        <v xml:space="preserve"> </v>
      </c>
      <c r="L92" s="31"/>
    </row>
    <row r="93" spans="2:47" s="1" customFormat="1" ht="10.25" customHeight="1">
      <c r="B93" s="31"/>
      <c r="L93" s="31"/>
    </row>
    <row r="94" spans="2:47" s="1" customFormat="1" ht="29.25" customHeight="1">
      <c r="B94" s="31"/>
      <c r="C94" s="100" t="s">
        <v>89</v>
      </c>
      <c r="D94" s="92"/>
      <c r="E94" s="92"/>
      <c r="F94" s="92"/>
      <c r="G94" s="92"/>
      <c r="H94" s="92"/>
      <c r="I94" s="92"/>
      <c r="J94" s="101" t="s">
        <v>90</v>
      </c>
      <c r="K94" s="92"/>
      <c r="L94" s="31"/>
    </row>
    <row r="95" spans="2:47" s="1" customFormat="1" ht="10.25" customHeight="1">
      <c r="B95" s="31"/>
      <c r="L95" s="31"/>
    </row>
    <row r="96" spans="2:47" s="1" customFormat="1" ht="22.75" customHeight="1">
      <c r="B96" s="31"/>
      <c r="C96" s="102" t="s">
        <v>91</v>
      </c>
      <c r="J96" s="65">
        <f>J157</f>
        <v>0</v>
      </c>
      <c r="L96" s="31"/>
      <c r="AU96" s="16" t="s">
        <v>92</v>
      </c>
    </row>
    <row r="97" spans="2:12" s="8" customFormat="1" ht="25" customHeight="1">
      <c r="B97" s="103"/>
      <c r="D97" s="104" t="s">
        <v>1063</v>
      </c>
      <c r="E97" s="105"/>
      <c r="F97" s="105"/>
      <c r="G97" s="105"/>
      <c r="H97" s="105"/>
      <c r="I97" s="105"/>
      <c r="J97" s="106">
        <f>J158</f>
        <v>0</v>
      </c>
      <c r="L97" s="103"/>
    </row>
    <row r="98" spans="2:12" s="9" customFormat="1" ht="19.899999999999999" customHeight="1">
      <c r="B98" s="107"/>
      <c r="D98" s="108" t="s">
        <v>1064</v>
      </c>
      <c r="E98" s="109"/>
      <c r="F98" s="109"/>
      <c r="G98" s="109"/>
      <c r="H98" s="109"/>
      <c r="I98" s="109"/>
      <c r="J98" s="110">
        <f>J159</f>
        <v>0</v>
      </c>
      <c r="L98" s="107"/>
    </row>
    <row r="99" spans="2:12" s="9" customFormat="1" ht="14.9" customHeight="1">
      <c r="B99" s="107"/>
      <c r="D99" s="108" t="s">
        <v>1065</v>
      </c>
      <c r="E99" s="109"/>
      <c r="F99" s="109"/>
      <c r="G99" s="109"/>
      <c r="H99" s="109"/>
      <c r="I99" s="109"/>
      <c r="J99" s="110">
        <f>J160</f>
        <v>0</v>
      </c>
      <c r="L99" s="107"/>
    </row>
    <row r="100" spans="2:12" s="9" customFormat="1" ht="14.9" customHeight="1">
      <c r="B100" s="107"/>
      <c r="D100" s="108" t="s">
        <v>1066</v>
      </c>
      <c r="E100" s="109"/>
      <c r="F100" s="109"/>
      <c r="G100" s="109"/>
      <c r="H100" s="109"/>
      <c r="I100" s="109"/>
      <c r="J100" s="110">
        <f>J195</f>
        <v>0</v>
      </c>
      <c r="L100" s="107"/>
    </row>
    <row r="101" spans="2:12" s="9" customFormat="1" ht="14.9" customHeight="1">
      <c r="B101" s="107"/>
      <c r="D101" s="108" t="s">
        <v>1067</v>
      </c>
      <c r="E101" s="109"/>
      <c r="F101" s="109"/>
      <c r="G101" s="109"/>
      <c r="H101" s="109"/>
      <c r="I101" s="109"/>
      <c r="J101" s="110">
        <f>J200</f>
        <v>0</v>
      </c>
      <c r="L101" s="107"/>
    </row>
    <row r="102" spans="2:12" s="9" customFormat="1" ht="14.9" customHeight="1">
      <c r="B102" s="107"/>
      <c r="D102" s="108" t="s">
        <v>1068</v>
      </c>
      <c r="E102" s="109"/>
      <c r="F102" s="109"/>
      <c r="G102" s="109"/>
      <c r="H102" s="109"/>
      <c r="I102" s="109"/>
      <c r="J102" s="110">
        <f>J209</f>
        <v>0</v>
      </c>
      <c r="L102" s="107"/>
    </row>
    <row r="103" spans="2:12" s="9" customFormat="1" ht="14.9" customHeight="1">
      <c r="B103" s="107"/>
      <c r="D103" s="108" t="s">
        <v>1069</v>
      </c>
      <c r="E103" s="109"/>
      <c r="F103" s="109"/>
      <c r="G103" s="109"/>
      <c r="H103" s="109"/>
      <c r="I103" s="109"/>
      <c r="J103" s="110">
        <f>J222</f>
        <v>0</v>
      </c>
      <c r="L103" s="107"/>
    </row>
    <row r="104" spans="2:12" s="9" customFormat="1" ht="14.9" customHeight="1">
      <c r="B104" s="107"/>
      <c r="D104" s="108" t="s">
        <v>1070</v>
      </c>
      <c r="E104" s="109"/>
      <c r="F104" s="109"/>
      <c r="G104" s="109"/>
      <c r="H104" s="109"/>
      <c r="I104" s="109"/>
      <c r="J104" s="110">
        <f>J259</f>
        <v>0</v>
      </c>
      <c r="L104" s="107"/>
    </row>
    <row r="105" spans="2:12" s="9" customFormat="1" ht="19.899999999999999" customHeight="1">
      <c r="B105" s="107"/>
      <c r="D105" s="108" t="s">
        <v>1071</v>
      </c>
      <c r="E105" s="109"/>
      <c r="F105" s="109"/>
      <c r="G105" s="109"/>
      <c r="H105" s="109"/>
      <c r="I105" s="109"/>
      <c r="J105" s="110">
        <f>J274</f>
        <v>0</v>
      </c>
      <c r="L105" s="107"/>
    </row>
    <row r="106" spans="2:12" s="9" customFormat="1" ht="14.9" customHeight="1">
      <c r="B106" s="107"/>
      <c r="D106" s="108" t="s">
        <v>1065</v>
      </c>
      <c r="E106" s="109"/>
      <c r="F106" s="109"/>
      <c r="G106" s="109"/>
      <c r="H106" s="109"/>
      <c r="I106" s="109"/>
      <c r="J106" s="110">
        <f>J275</f>
        <v>0</v>
      </c>
      <c r="L106" s="107"/>
    </row>
    <row r="107" spans="2:12" s="9" customFormat="1" ht="14.9" customHeight="1">
      <c r="B107" s="107"/>
      <c r="D107" s="108" t="s">
        <v>1066</v>
      </c>
      <c r="E107" s="109"/>
      <c r="F107" s="109"/>
      <c r="G107" s="109"/>
      <c r="H107" s="109"/>
      <c r="I107" s="109"/>
      <c r="J107" s="110">
        <f>J314</f>
        <v>0</v>
      </c>
      <c r="L107" s="107"/>
    </row>
    <row r="108" spans="2:12" s="9" customFormat="1" ht="14.9" customHeight="1">
      <c r="B108" s="107"/>
      <c r="D108" s="108" t="s">
        <v>1067</v>
      </c>
      <c r="E108" s="109"/>
      <c r="F108" s="109"/>
      <c r="G108" s="109"/>
      <c r="H108" s="109"/>
      <c r="I108" s="109"/>
      <c r="J108" s="110">
        <f>J319</f>
        <v>0</v>
      </c>
      <c r="L108" s="107"/>
    </row>
    <row r="109" spans="2:12" s="9" customFormat="1" ht="14.9" customHeight="1">
      <c r="B109" s="107"/>
      <c r="D109" s="108" t="s">
        <v>1068</v>
      </c>
      <c r="E109" s="109"/>
      <c r="F109" s="109"/>
      <c r="G109" s="109"/>
      <c r="H109" s="109"/>
      <c r="I109" s="109"/>
      <c r="J109" s="110">
        <f>J340</f>
        <v>0</v>
      </c>
      <c r="L109" s="107"/>
    </row>
    <row r="110" spans="2:12" s="9" customFormat="1" ht="14.9" customHeight="1">
      <c r="B110" s="107"/>
      <c r="D110" s="108" t="s">
        <v>1069</v>
      </c>
      <c r="E110" s="109"/>
      <c r="F110" s="109"/>
      <c r="G110" s="109"/>
      <c r="H110" s="109"/>
      <c r="I110" s="109"/>
      <c r="J110" s="110">
        <f>J355</f>
        <v>0</v>
      </c>
      <c r="L110" s="107"/>
    </row>
    <row r="111" spans="2:12" s="9" customFormat="1" ht="14.9" customHeight="1">
      <c r="B111" s="107"/>
      <c r="D111" s="108" t="s">
        <v>1070</v>
      </c>
      <c r="E111" s="109"/>
      <c r="F111" s="109"/>
      <c r="G111" s="109"/>
      <c r="H111" s="109"/>
      <c r="I111" s="109"/>
      <c r="J111" s="110">
        <f>J390</f>
        <v>0</v>
      </c>
      <c r="L111" s="107"/>
    </row>
    <row r="112" spans="2:12" s="9" customFormat="1" ht="19.899999999999999" customHeight="1">
      <c r="B112" s="107"/>
      <c r="D112" s="108" t="s">
        <v>1072</v>
      </c>
      <c r="E112" s="109"/>
      <c r="F112" s="109"/>
      <c r="G112" s="109"/>
      <c r="H112" s="109"/>
      <c r="I112" s="109"/>
      <c r="J112" s="110">
        <f>J405</f>
        <v>0</v>
      </c>
      <c r="L112" s="107"/>
    </row>
    <row r="113" spans="2:12" s="9" customFormat="1" ht="14.9" customHeight="1">
      <c r="B113" s="107"/>
      <c r="D113" s="108" t="s">
        <v>1065</v>
      </c>
      <c r="E113" s="109"/>
      <c r="F113" s="109"/>
      <c r="G113" s="109"/>
      <c r="H113" s="109"/>
      <c r="I113" s="109"/>
      <c r="J113" s="110">
        <f>J406</f>
        <v>0</v>
      </c>
      <c r="L113" s="107"/>
    </row>
    <row r="114" spans="2:12" s="9" customFormat="1" ht="14.9" customHeight="1">
      <c r="B114" s="107"/>
      <c r="D114" s="108" t="s">
        <v>1073</v>
      </c>
      <c r="E114" s="109"/>
      <c r="F114" s="109"/>
      <c r="G114" s="109"/>
      <c r="H114" s="109"/>
      <c r="I114" s="109"/>
      <c r="J114" s="110">
        <f>J451</f>
        <v>0</v>
      </c>
      <c r="L114" s="107"/>
    </row>
    <row r="115" spans="2:12" s="9" customFormat="1" ht="14.9" customHeight="1">
      <c r="B115" s="107"/>
      <c r="D115" s="108" t="s">
        <v>1066</v>
      </c>
      <c r="E115" s="109"/>
      <c r="F115" s="109"/>
      <c r="G115" s="109"/>
      <c r="H115" s="109"/>
      <c r="I115" s="109"/>
      <c r="J115" s="110">
        <f>J454</f>
        <v>0</v>
      </c>
      <c r="L115" s="107"/>
    </row>
    <row r="116" spans="2:12" s="9" customFormat="1" ht="14.9" customHeight="1">
      <c r="B116" s="107"/>
      <c r="D116" s="108" t="s">
        <v>1067</v>
      </c>
      <c r="E116" s="109"/>
      <c r="F116" s="109"/>
      <c r="G116" s="109"/>
      <c r="H116" s="109"/>
      <c r="I116" s="109"/>
      <c r="J116" s="110">
        <f>J459</f>
        <v>0</v>
      </c>
      <c r="L116" s="107"/>
    </row>
    <row r="117" spans="2:12" s="9" customFormat="1" ht="14.9" customHeight="1">
      <c r="B117" s="107"/>
      <c r="D117" s="108" t="s">
        <v>1068</v>
      </c>
      <c r="E117" s="109"/>
      <c r="F117" s="109"/>
      <c r="G117" s="109"/>
      <c r="H117" s="109"/>
      <c r="I117" s="109"/>
      <c r="J117" s="110">
        <f>J464</f>
        <v>0</v>
      </c>
      <c r="L117" s="107"/>
    </row>
    <row r="118" spans="2:12" s="9" customFormat="1" ht="14.9" customHeight="1">
      <c r="B118" s="107"/>
      <c r="D118" s="108" t="s">
        <v>1069</v>
      </c>
      <c r="E118" s="109"/>
      <c r="F118" s="109"/>
      <c r="G118" s="109"/>
      <c r="H118" s="109"/>
      <c r="I118" s="109"/>
      <c r="J118" s="110">
        <f>J475</f>
        <v>0</v>
      </c>
      <c r="L118" s="107"/>
    </row>
    <row r="119" spans="2:12" s="9" customFormat="1" ht="14.9" customHeight="1">
      <c r="B119" s="107"/>
      <c r="D119" s="108" t="s">
        <v>1070</v>
      </c>
      <c r="E119" s="109"/>
      <c r="F119" s="109"/>
      <c r="G119" s="109"/>
      <c r="H119" s="109"/>
      <c r="I119" s="109"/>
      <c r="J119" s="110">
        <f>J512</f>
        <v>0</v>
      </c>
      <c r="L119" s="107"/>
    </row>
    <row r="120" spans="2:12" s="9" customFormat="1" ht="19.899999999999999" customHeight="1">
      <c r="B120" s="107"/>
      <c r="D120" s="108" t="s">
        <v>1074</v>
      </c>
      <c r="E120" s="109"/>
      <c r="F120" s="109"/>
      <c r="G120" s="109"/>
      <c r="H120" s="109"/>
      <c r="I120" s="109"/>
      <c r="J120" s="110">
        <f>J527</f>
        <v>0</v>
      </c>
      <c r="L120" s="107"/>
    </row>
    <row r="121" spans="2:12" s="9" customFormat="1" ht="14.9" customHeight="1">
      <c r="B121" s="107"/>
      <c r="D121" s="108" t="s">
        <v>1065</v>
      </c>
      <c r="E121" s="109"/>
      <c r="F121" s="109"/>
      <c r="G121" s="109"/>
      <c r="H121" s="109"/>
      <c r="I121" s="109"/>
      <c r="J121" s="110">
        <f>J528</f>
        <v>0</v>
      </c>
      <c r="L121" s="107"/>
    </row>
    <row r="122" spans="2:12" s="9" customFormat="1" ht="14.9" customHeight="1">
      <c r="B122" s="107"/>
      <c r="D122" s="108" t="s">
        <v>1066</v>
      </c>
      <c r="E122" s="109"/>
      <c r="F122" s="109"/>
      <c r="G122" s="109"/>
      <c r="H122" s="109"/>
      <c r="I122" s="109"/>
      <c r="J122" s="110">
        <f>J569</f>
        <v>0</v>
      </c>
      <c r="L122" s="107"/>
    </row>
    <row r="123" spans="2:12" s="9" customFormat="1" ht="14.9" customHeight="1">
      <c r="B123" s="107"/>
      <c r="D123" s="108" t="s">
        <v>1067</v>
      </c>
      <c r="E123" s="109"/>
      <c r="F123" s="109"/>
      <c r="G123" s="109"/>
      <c r="H123" s="109"/>
      <c r="I123" s="109"/>
      <c r="J123" s="110">
        <f>J574</f>
        <v>0</v>
      </c>
      <c r="L123" s="107"/>
    </row>
    <row r="124" spans="2:12" s="9" customFormat="1" ht="14.9" customHeight="1">
      <c r="B124" s="107"/>
      <c r="D124" s="108" t="s">
        <v>1068</v>
      </c>
      <c r="E124" s="109"/>
      <c r="F124" s="109"/>
      <c r="G124" s="109"/>
      <c r="H124" s="109"/>
      <c r="I124" s="109"/>
      <c r="J124" s="110">
        <f>J583</f>
        <v>0</v>
      </c>
      <c r="L124" s="107"/>
    </row>
    <row r="125" spans="2:12" s="9" customFormat="1" ht="14.9" customHeight="1">
      <c r="B125" s="107"/>
      <c r="D125" s="108" t="s">
        <v>1069</v>
      </c>
      <c r="E125" s="109"/>
      <c r="F125" s="109"/>
      <c r="G125" s="109"/>
      <c r="H125" s="109"/>
      <c r="I125" s="109"/>
      <c r="J125" s="110">
        <f>J596</f>
        <v>0</v>
      </c>
      <c r="L125" s="107"/>
    </row>
    <row r="126" spans="2:12" s="9" customFormat="1" ht="14.9" customHeight="1">
      <c r="B126" s="107"/>
      <c r="D126" s="108" t="s">
        <v>1070</v>
      </c>
      <c r="E126" s="109"/>
      <c r="F126" s="109"/>
      <c r="G126" s="109"/>
      <c r="H126" s="109"/>
      <c r="I126" s="109"/>
      <c r="J126" s="110">
        <f>J631</f>
        <v>0</v>
      </c>
      <c r="L126" s="107"/>
    </row>
    <row r="127" spans="2:12" s="9" customFormat="1" ht="19.899999999999999" customHeight="1">
      <c r="B127" s="107"/>
      <c r="D127" s="108" t="s">
        <v>1075</v>
      </c>
      <c r="E127" s="109"/>
      <c r="F127" s="109"/>
      <c r="G127" s="109"/>
      <c r="H127" s="109"/>
      <c r="I127" s="109"/>
      <c r="J127" s="110">
        <f>J642</f>
        <v>0</v>
      </c>
      <c r="L127" s="107"/>
    </row>
    <row r="128" spans="2:12" s="9" customFormat="1" ht="14.9" customHeight="1">
      <c r="B128" s="107"/>
      <c r="D128" s="108" t="s">
        <v>1065</v>
      </c>
      <c r="E128" s="109"/>
      <c r="F128" s="109"/>
      <c r="G128" s="109"/>
      <c r="H128" s="109"/>
      <c r="I128" s="109"/>
      <c r="J128" s="110">
        <f>J643</f>
        <v>0</v>
      </c>
      <c r="L128" s="107"/>
    </row>
    <row r="129" spans="2:12" s="9" customFormat="1" ht="14.9" customHeight="1">
      <c r="B129" s="107"/>
      <c r="D129" s="108" t="s">
        <v>1066</v>
      </c>
      <c r="E129" s="109"/>
      <c r="F129" s="109"/>
      <c r="G129" s="109"/>
      <c r="H129" s="109"/>
      <c r="I129" s="109"/>
      <c r="J129" s="110">
        <f>J660</f>
        <v>0</v>
      </c>
      <c r="L129" s="107"/>
    </row>
    <row r="130" spans="2:12" s="9" customFormat="1" ht="14.9" customHeight="1">
      <c r="B130" s="107"/>
      <c r="D130" s="108" t="s">
        <v>1068</v>
      </c>
      <c r="E130" s="109"/>
      <c r="F130" s="109"/>
      <c r="G130" s="109"/>
      <c r="H130" s="109"/>
      <c r="I130" s="109"/>
      <c r="J130" s="110">
        <f>J663</f>
        <v>0</v>
      </c>
      <c r="L130" s="107"/>
    </row>
    <row r="131" spans="2:12" s="9" customFormat="1" ht="14.9" customHeight="1">
      <c r="B131" s="107"/>
      <c r="D131" s="108" t="s">
        <v>1069</v>
      </c>
      <c r="E131" s="109"/>
      <c r="F131" s="109"/>
      <c r="G131" s="109"/>
      <c r="H131" s="109"/>
      <c r="I131" s="109"/>
      <c r="J131" s="110">
        <f>J672</f>
        <v>0</v>
      </c>
      <c r="L131" s="107"/>
    </row>
    <row r="132" spans="2:12" s="9" customFormat="1" ht="14.9" customHeight="1">
      <c r="B132" s="107"/>
      <c r="D132" s="108" t="s">
        <v>1070</v>
      </c>
      <c r="E132" s="109"/>
      <c r="F132" s="109"/>
      <c r="G132" s="109"/>
      <c r="H132" s="109"/>
      <c r="I132" s="109"/>
      <c r="J132" s="110">
        <f>J691</f>
        <v>0</v>
      </c>
      <c r="L132" s="107"/>
    </row>
    <row r="133" spans="2:12" s="9" customFormat="1" ht="19.899999999999999" customHeight="1">
      <c r="B133" s="107"/>
      <c r="D133" s="108" t="s">
        <v>1075</v>
      </c>
      <c r="E133" s="109"/>
      <c r="F133" s="109"/>
      <c r="G133" s="109"/>
      <c r="H133" s="109"/>
      <c r="I133" s="109"/>
      <c r="J133" s="110">
        <f>J696</f>
        <v>0</v>
      </c>
      <c r="L133" s="107"/>
    </row>
    <row r="134" spans="2:12" s="9" customFormat="1" ht="14.9" customHeight="1">
      <c r="B134" s="107"/>
      <c r="D134" s="108" t="s">
        <v>1065</v>
      </c>
      <c r="E134" s="109"/>
      <c r="F134" s="109"/>
      <c r="G134" s="109"/>
      <c r="H134" s="109"/>
      <c r="I134" s="109"/>
      <c r="J134" s="110">
        <f>J697</f>
        <v>0</v>
      </c>
      <c r="L134" s="107"/>
    </row>
    <row r="135" spans="2:12" s="9" customFormat="1" ht="14.9" customHeight="1">
      <c r="B135" s="107"/>
      <c r="D135" s="108" t="s">
        <v>1068</v>
      </c>
      <c r="E135" s="109"/>
      <c r="F135" s="109"/>
      <c r="G135" s="109"/>
      <c r="H135" s="109"/>
      <c r="I135" s="109"/>
      <c r="J135" s="110">
        <f>J708</f>
        <v>0</v>
      </c>
      <c r="L135" s="107"/>
    </row>
    <row r="136" spans="2:12" s="9" customFormat="1" ht="14.9" customHeight="1">
      <c r="B136" s="107"/>
      <c r="D136" s="108" t="s">
        <v>1069</v>
      </c>
      <c r="E136" s="109"/>
      <c r="F136" s="109"/>
      <c r="G136" s="109"/>
      <c r="H136" s="109"/>
      <c r="I136" s="109"/>
      <c r="J136" s="110">
        <f>J715</f>
        <v>0</v>
      </c>
      <c r="L136" s="107"/>
    </row>
    <row r="137" spans="2:12" s="9" customFormat="1" ht="14.9" customHeight="1">
      <c r="B137" s="107"/>
      <c r="D137" s="108" t="s">
        <v>1070</v>
      </c>
      <c r="E137" s="109"/>
      <c r="F137" s="109"/>
      <c r="G137" s="109"/>
      <c r="H137" s="109"/>
      <c r="I137" s="109"/>
      <c r="J137" s="110">
        <f>J734</f>
        <v>0</v>
      </c>
      <c r="L137" s="107"/>
    </row>
    <row r="138" spans="2:12" s="1" customFormat="1" ht="21.75" customHeight="1">
      <c r="B138" s="31"/>
      <c r="L138" s="31"/>
    </row>
    <row r="139" spans="2:12" s="1" customFormat="1" ht="7" customHeight="1">
      <c r="B139" s="43"/>
      <c r="C139" s="44"/>
      <c r="D139" s="44"/>
      <c r="E139" s="44"/>
      <c r="F139" s="44"/>
      <c r="G139" s="44"/>
      <c r="H139" s="44"/>
      <c r="I139" s="44"/>
      <c r="J139" s="44"/>
      <c r="K139" s="44"/>
      <c r="L139" s="31"/>
    </row>
    <row r="143" spans="2:12" s="1" customFormat="1" ht="7" customHeight="1">
      <c r="B143" s="45"/>
      <c r="C143" s="46"/>
      <c r="D143" s="46"/>
      <c r="E143" s="46"/>
      <c r="F143" s="46"/>
      <c r="G143" s="46"/>
      <c r="H143" s="46"/>
      <c r="I143" s="46"/>
      <c r="J143" s="46"/>
      <c r="K143" s="46"/>
      <c r="L143" s="31"/>
    </row>
    <row r="144" spans="2:12" s="1" customFormat="1" ht="25" customHeight="1">
      <c r="B144" s="31"/>
      <c r="C144" s="20" t="s">
        <v>125</v>
      </c>
      <c r="L144" s="31"/>
    </row>
    <row r="145" spans="2:63" s="1" customFormat="1" ht="7" customHeight="1">
      <c r="B145" s="31"/>
      <c r="L145" s="31"/>
    </row>
    <row r="146" spans="2:63" s="1" customFormat="1" ht="12" customHeight="1">
      <c r="B146" s="31"/>
      <c r="C146" s="26" t="s">
        <v>16</v>
      </c>
      <c r="L146" s="31"/>
    </row>
    <row r="147" spans="2:63" s="1" customFormat="1" ht="16.5" customHeight="1">
      <c r="B147" s="31"/>
      <c r="E147" s="222" t="str">
        <f>E7</f>
        <v>Modernizace učeben v budově ZŠ Nejdek</v>
      </c>
      <c r="F147" s="223"/>
      <c r="G147" s="223"/>
      <c r="H147" s="223"/>
      <c r="L147" s="31"/>
    </row>
    <row r="148" spans="2:63" s="1" customFormat="1" ht="12" customHeight="1">
      <c r="B148" s="31"/>
      <c r="C148" s="26" t="s">
        <v>86</v>
      </c>
      <c r="L148" s="31"/>
    </row>
    <row r="149" spans="2:63" s="1" customFormat="1" ht="16.5" customHeight="1">
      <c r="B149" s="31"/>
      <c r="E149" s="203" t="str">
        <f>E9</f>
        <v>2 - Elektro</v>
      </c>
      <c r="F149" s="224"/>
      <c r="G149" s="224"/>
      <c r="H149" s="224"/>
      <c r="L149" s="31"/>
    </row>
    <row r="150" spans="2:63" s="1" customFormat="1" ht="7" customHeight="1">
      <c r="B150" s="31"/>
      <c r="L150" s="31"/>
    </row>
    <row r="151" spans="2:63" s="1" customFormat="1" ht="12" customHeight="1">
      <c r="B151" s="31"/>
      <c r="C151" s="26" t="s">
        <v>20</v>
      </c>
      <c r="F151" s="24" t="str">
        <f>F12</f>
        <v xml:space="preserve"> </v>
      </c>
      <c r="I151" s="26" t="s">
        <v>22</v>
      </c>
      <c r="J151" s="51" t="str">
        <f>IF(J12="","",J12)</f>
        <v>21. 3. 2022</v>
      </c>
      <c r="L151" s="31"/>
    </row>
    <row r="152" spans="2:63" s="1" customFormat="1" ht="7" customHeight="1">
      <c r="B152" s="31"/>
      <c r="L152" s="31"/>
    </row>
    <row r="153" spans="2:63" s="1" customFormat="1" ht="15.15" customHeight="1">
      <c r="B153" s="31"/>
      <c r="C153" s="26" t="s">
        <v>24</v>
      </c>
      <c r="F153" s="24" t="str">
        <f>E15</f>
        <v xml:space="preserve"> </v>
      </c>
      <c r="I153" s="26" t="s">
        <v>29</v>
      </c>
      <c r="J153" s="29" t="str">
        <f>E21</f>
        <v xml:space="preserve"> </v>
      </c>
      <c r="L153" s="31"/>
    </row>
    <row r="154" spans="2:63" s="1" customFormat="1" ht="15.15" customHeight="1">
      <c r="B154" s="31"/>
      <c r="C154" s="26" t="s">
        <v>27</v>
      </c>
      <c r="F154" s="24" t="str">
        <f>IF(E18="","",E18)</f>
        <v>Vyplň údaj</v>
      </c>
      <c r="I154" s="26" t="s">
        <v>31</v>
      </c>
      <c r="J154" s="29" t="str">
        <f>E24</f>
        <v xml:space="preserve"> </v>
      </c>
      <c r="L154" s="31"/>
    </row>
    <row r="155" spans="2:63" s="1" customFormat="1" ht="10.25" customHeight="1">
      <c r="B155" s="31"/>
      <c r="L155" s="31"/>
    </row>
    <row r="156" spans="2:63" s="10" customFormat="1" ht="29.25" customHeight="1">
      <c r="B156" s="111"/>
      <c r="C156" s="112" t="s">
        <v>126</v>
      </c>
      <c r="D156" s="113" t="s">
        <v>58</v>
      </c>
      <c r="E156" s="113" t="s">
        <v>54</v>
      </c>
      <c r="F156" s="113" t="s">
        <v>55</v>
      </c>
      <c r="G156" s="113" t="s">
        <v>127</v>
      </c>
      <c r="H156" s="113" t="s">
        <v>128</v>
      </c>
      <c r="I156" s="113" t="s">
        <v>129</v>
      </c>
      <c r="J156" s="114" t="s">
        <v>90</v>
      </c>
      <c r="K156" s="115" t="s">
        <v>130</v>
      </c>
      <c r="L156" s="111"/>
      <c r="M156" s="58" t="s">
        <v>1</v>
      </c>
      <c r="N156" s="59" t="s">
        <v>37</v>
      </c>
      <c r="O156" s="59" t="s">
        <v>131</v>
      </c>
      <c r="P156" s="59" t="s">
        <v>132</v>
      </c>
      <c r="Q156" s="59" t="s">
        <v>133</v>
      </c>
      <c r="R156" s="59" t="s">
        <v>134</v>
      </c>
      <c r="S156" s="59" t="s">
        <v>135</v>
      </c>
      <c r="T156" s="60" t="s">
        <v>136</v>
      </c>
    </row>
    <row r="157" spans="2:63" s="1" customFormat="1" ht="22.75" customHeight="1">
      <c r="B157" s="31"/>
      <c r="C157" s="63" t="s">
        <v>137</v>
      </c>
      <c r="J157" s="116">
        <f>BK157</f>
        <v>0</v>
      </c>
      <c r="L157" s="31"/>
      <c r="M157" s="61"/>
      <c r="N157" s="52"/>
      <c r="O157" s="52"/>
      <c r="P157" s="117">
        <f>P158</f>
        <v>0</v>
      </c>
      <c r="Q157" s="52"/>
      <c r="R157" s="117">
        <f>R158</f>
        <v>0</v>
      </c>
      <c r="S157" s="52"/>
      <c r="T157" s="118">
        <f>T158</f>
        <v>0</v>
      </c>
      <c r="AT157" s="16" t="s">
        <v>72</v>
      </c>
      <c r="AU157" s="16" t="s">
        <v>92</v>
      </c>
      <c r="BK157" s="119">
        <f>BK158</f>
        <v>0</v>
      </c>
    </row>
    <row r="158" spans="2:63" s="11" customFormat="1" ht="25.9" customHeight="1">
      <c r="B158" s="120"/>
      <c r="D158" s="121" t="s">
        <v>72</v>
      </c>
      <c r="E158" s="122" t="s">
        <v>1076</v>
      </c>
      <c r="F158" s="122" t="s">
        <v>1077</v>
      </c>
      <c r="I158" s="123"/>
      <c r="J158" s="124">
        <f>BK158</f>
        <v>0</v>
      </c>
      <c r="L158" s="120"/>
      <c r="M158" s="125"/>
      <c r="P158" s="126">
        <f>P159+P274+P405+P527+P642+P696</f>
        <v>0</v>
      </c>
      <c r="R158" s="126">
        <f>R159+R274+R405+R527+R642+R696</f>
        <v>0</v>
      </c>
      <c r="T158" s="127">
        <f>T159+T274+T405+T527+T642+T696</f>
        <v>0</v>
      </c>
      <c r="AR158" s="121" t="s">
        <v>14</v>
      </c>
      <c r="AT158" s="128" t="s">
        <v>72</v>
      </c>
      <c r="AU158" s="128" t="s">
        <v>73</v>
      </c>
      <c r="AY158" s="121" t="s">
        <v>140</v>
      </c>
      <c r="BK158" s="129">
        <f>BK159+BK274+BK405+BK527+BK642+BK696</f>
        <v>0</v>
      </c>
    </row>
    <row r="159" spans="2:63" s="11" customFormat="1" ht="22.75" customHeight="1">
      <c r="B159" s="120"/>
      <c r="D159" s="121" t="s">
        <v>72</v>
      </c>
      <c r="E159" s="130" t="s">
        <v>1078</v>
      </c>
      <c r="F159" s="130" t="s">
        <v>139</v>
      </c>
      <c r="I159" s="123"/>
      <c r="J159" s="131">
        <f>BK159</f>
        <v>0</v>
      </c>
      <c r="L159" s="120"/>
      <c r="M159" s="125"/>
      <c r="P159" s="126">
        <f>P160+P195+P200+P209+P222+P259</f>
        <v>0</v>
      </c>
      <c r="R159" s="126">
        <f>R160+R195+R200+R209+R222+R259</f>
        <v>0</v>
      </c>
      <c r="T159" s="127">
        <f>T160+T195+T200+T209+T222+T259</f>
        <v>0</v>
      </c>
      <c r="AR159" s="121" t="s">
        <v>14</v>
      </c>
      <c r="AT159" s="128" t="s">
        <v>72</v>
      </c>
      <c r="AU159" s="128" t="s">
        <v>14</v>
      </c>
      <c r="AY159" s="121" t="s">
        <v>140</v>
      </c>
      <c r="BK159" s="129">
        <f>BK160+BK195+BK200+BK209+BK222+BK259</f>
        <v>0</v>
      </c>
    </row>
    <row r="160" spans="2:63" s="11" customFormat="1" ht="20.9" customHeight="1">
      <c r="B160" s="120"/>
      <c r="D160" s="121" t="s">
        <v>72</v>
      </c>
      <c r="E160" s="130" t="s">
        <v>1079</v>
      </c>
      <c r="F160" s="130" t="s">
        <v>1080</v>
      </c>
      <c r="I160" s="123"/>
      <c r="J160" s="131">
        <f>BK160</f>
        <v>0</v>
      </c>
      <c r="L160" s="120"/>
      <c r="M160" s="125"/>
      <c r="P160" s="126">
        <f>SUM(P161:P194)</f>
        <v>0</v>
      </c>
      <c r="R160" s="126">
        <f>SUM(R161:R194)</f>
        <v>0</v>
      </c>
      <c r="T160" s="127">
        <f>SUM(T161:T194)</f>
        <v>0</v>
      </c>
      <c r="AR160" s="121" t="s">
        <v>14</v>
      </c>
      <c r="AT160" s="128" t="s">
        <v>72</v>
      </c>
      <c r="AU160" s="128" t="s">
        <v>82</v>
      </c>
      <c r="AY160" s="121" t="s">
        <v>140</v>
      </c>
      <c r="BK160" s="129">
        <f>SUM(BK161:BK194)</f>
        <v>0</v>
      </c>
    </row>
    <row r="161" spans="2:65" s="1" customFormat="1" ht="16.5" customHeight="1">
      <c r="B161" s="31"/>
      <c r="C161" s="132" t="s">
        <v>73</v>
      </c>
      <c r="D161" s="132" t="s">
        <v>143</v>
      </c>
      <c r="E161" s="133" t="s">
        <v>1081</v>
      </c>
      <c r="F161" s="134" t="s">
        <v>1082</v>
      </c>
      <c r="G161" s="135" t="s">
        <v>1083</v>
      </c>
      <c r="H161" s="136">
        <v>2</v>
      </c>
      <c r="I161" s="137"/>
      <c r="J161" s="138">
        <f>ROUND(I161*H161,2)</f>
        <v>0</v>
      </c>
      <c r="K161" s="139"/>
      <c r="L161" s="31"/>
      <c r="M161" s="140" t="s">
        <v>1</v>
      </c>
      <c r="N161" s="141" t="s">
        <v>38</v>
      </c>
      <c r="P161" s="142">
        <f>O161*H161</f>
        <v>0</v>
      </c>
      <c r="Q161" s="142">
        <v>0</v>
      </c>
      <c r="R161" s="142">
        <f>Q161*H161</f>
        <v>0</v>
      </c>
      <c r="S161" s="142">
        <v>0</v>
      </c>
      <c r="T161" s="143">
        <f>S161*H161</f>
        <v>0</v>
      </c>
      <c r="AR161" s="144" t="s">
        <v>147</v>
      </c>
      <c r="AT161" s="144" t="s">
        <v>143</v>
      </c>
      <c r="AU161" s="144" t="s">
        <v>162</v>
      </c>
      <c r="AY161" s="16" t="s">
        <v>140</v>
      </c>
      <c r="BE161" s="145">
        <f>IF(N161="základní",J161,0)</f>
        <v>0</v>
      </c>
      <c r="BF161" s="145">
        <f>IF(N161="snížená",J161,0)</f>
        <v>0</v>
      </c>
      <c r="BG161" s="145">
        <f>IF(N161="zákl. přenesená",J161,0)</f>
        <v>0</v>
      </c>
      <c r="BH161" s="145">
        <f>IF(N161="sníž. přenesená",J161,0)</f>
        <v>0</v>
      </c>
      <c r="BI161" s="145">
        <f>IF(N161="nulová",J161,0)</f>
        <v>0</v>
      </c>
      <c r="BJ161" s="16" t="s">
        <v>14</v>
      </c>
      <c r="BK161" s="145">
        <f>ROUND(I161*H161,2)</f>
        <v>0</v>
      </c>
      <c r="BL161" s="16" t="s">
        <v>147</v>
      </c>
      <c r="BM161" s="144" t="s">
        <v>82</v>
      </c>
    </row>
    <row r="162" spans="2:65" s="1" customFormat="1" ht="10">
      <c r="B162" s="31"/>
      <c r="D162" s="146" t="s">
        <v>148</v>
      </c>
      <c r="F162" s="147" t="s">
        <v>1082</v>
      </c>
      <c r="I162" s="148"/>
      <c r="L162" s="31"/>
      <c r="M162" s="149"/>
      <c r="T162" s="55"/>
      <c r="AT162" s="16" t="s">
        <v>148</v>
      </c>
      <c r="AU162" s="16" t="s">
        <v>162</v>
      </c>
    </row>
    <row r="163" spans="2:65" s="1" customFormat="1" ht="16.5" customHeight="1">
      <c r="B163" s="31"/>
      <c r="C163" s="132" t="s">
        <v>73</v>
      </c>
      <c r="D163" s="132" t="s">
        <v>143</v>
      </c>
      <c r="E163" s="133" t="s">
        <v>1084</v>
      </c>
      <c r="F163" s="134" t="s">
        <v>1085</v>
      </c>
      <c r="G163" s="135" t="s">
        <v>1083</v>
      </c>
      <c r="H163" s="136">
        <v>6</v>
      </c>
      <c r="I163" s="137"/>
      <c r="J163" s="138">
        <f>ROUND(I163*H163,2)</f>
        <v>0</v>
      </c>
      <c r="K163" s="139"/>
      <c r="L163" s="31"/>
      <c r="M163" s="140" t="s">
        <v>1</v>
      </c>
      <c r="N163" s="141" t="s">
        <v>38</v>
      </c>
      <c r="P163" s="142">
        <f>O163*H163</f>
        <v>0</v>
      </c>
      <c r="Q163" s="142">
        <v>0</v>
      </c>
      <c r="R163" s="142">
        <f>Q163*H163</f>
        <v>0</v>
      </c>
      <c r="S163" s="142">
        <v>0</v>
      </c>
      <c r="T163" s="143">
        <f>S163*H163</f>
        <v>0</v>
      </c>
      <c r="AR163" s="144" t="s">
        <v>147</v>
      </c>
      <c r="AT163" s="144" t="s">
        <v>143</v>
      </c>
      <c r="AU163" s="144" t="s">
        <v>162</v>
      </c>
      <c r="AY163" s="16" t="s">
        <v>140</v>
      </c>
      <c r="BE163" s="145">
        <f>IF(N163="základní",J163,0)</f>
        <v>0</v>
      </c>
      <c r="BF163" s="145">
        <f>IF(N163="snížená",J163,0)</f>
        <v>0</v>
      </c>
      <c r="BG163" s="145">
        <f>IF(N163="zákl. přenesená",J163,0)</f>
        <v>0</v>
      </c>
      <c r="BH163" s="145">
        <f>IF(N163="sníž. přenesená",J163,0)</f>
        <v>0</v>
      </c>
      <c r="BI163" s="145">
        <f>IF(N163="nulová",J163,0)</f>
        <v>0</v>
      </c>
      <c r="BJ163" s="16" t="s">
        <v>14</v>
      </c>
      <c r="BK163" s="145">
        <f>ROUND(I163*H163,2)</f>
        <v>0</v>
      </c>
      <c r="BL163" s="16" t="s">
        <v>147</v>
      </c>
      <c r="BM163" s="144" t="s">
        <v>147</v>
      </c>
    </row>
    <row r="164" spans="2:65" s="1" customFormat="1" ht="10">
      <c r="B164" s="31"/>
      <c r="D164" s="146" t="s">
        <v>148</v>
      </c>
      <c r="F164" s="147" t="s">
        <v>1085</v>
      </c>
      <c r="I164" s="148"/>
      <c r="L164" s="31"/>
      <c r="M164" s="149"/>
      <c r="T164" s="55"/>
      <c r="AT164" s="16" t="s">
        <v>148</v>
      </c>
      <c r="AU164" s="16" t="s">
        <v>162</v>
      </c>
    </row>
    <row r="165" spans="2:65" s="1" customFormat="1" ht="16.5" customHeight="1">
      <c r="B165" s="31"/>
      <c r="C165" s="132" t="s">
        <v>73</v>
      </c>
      <c r="D165" s="132" t="s">
        <v>143</v>
      </c>
      <c r="E165" s="133" t="s">
        <v>1086</v>
      </c>
      <c r="F165" s="134" t="s">
        <v>1087</v>
      </c>
      <c r="G165" s="135" t="s">
        <v>1083</v>
      </c>
      <c r="H165" s="136">
        <v>8</v>
      </c>
      <c r="I165" s="137"/>
      <c r="J165" s="138">
        <f>ROUND(I165*H165,2)</f>
        <v>0</v>
      </c>
      <c r="K165" s="139"/>
      <c r="L165" s="31"/>
      <c r="M165" s="140" t="s">
        <v>1</v>
      </c>
      <c r="N165" s="141" t="s">
        <v>38</v>
      </c>
      <c r="P165" s="142">
        <f>O165*H165</f>
        <v>0</v>
      </c>
      <c r="Q165" s="142">
        <v>0</v>
      </c>
      <c r="R165" s="142">
        <f>Q165*H165</f>
        <v>0</v>
      </c>
      <c r="S165" s="142">
        <v>0</v>
      </c>
      <c r="T165" s="143">
        <f>S165*H165</f>
        <v>0</v>
      </c>
      <c r="AR165" s="144" t="s">
        <v>147</v>
      </c>
      <c r="AT165" s="144" t="s">
        <v>143</v>
      </c>
      <c r="AU165" s="144" t="s">
        <v>162</v>
      </c>
      <c r="AY165" s="16" t="s">
        <v>140</v>
      </c>
      <c r="BE165" s="145">
        <f>IF(N165="základní",J165,0)</f>
        <v>0</v>
      </c>
      <c r="BF165" s="145">
        <f>IF(N165="snížená",J165,0)</f>
        <v>0</v>
      </c>
      <c r="BG165" s="145">
        <f>IF(N165="zákl. přenesená",J165,0)</f>
        <v>0</v>
      </c>
      <c r="BH165" s="145">
        <f>IF(N165="sníž. přenesená",J165,0)</f>
        <v>0</v>
      </c>
      <c r="BI165" s="145">
        <f>IF(N165="nulová",J165,0)</f>
        <v>0</v>
      </c>
      <c r="BJ165" s="16" t="s">
        <v>14</v>
      </c>
      <c r="BK165" s="145">
        <f>ROUND(I165*H165,2)</f>
        <v>0</v>
      </c>
      <c r="BL165" s="16" t="s">
        <v>147</v>
      </c>
      <c r="BM165" s="144" t="s">
        <v>165</v>
      </c>
    </row>
    <row r="166" spans="2:65" s="1" customFormat="1" ht="10">
      <c r="B166" s="31"/>
      <c r="D166" s="146" t="s">
        <v>148</v>
      </c>
      <c r="F166" s="147" t="s">
        <v>1087</v>
      </c>
      <c r="I166" s="148"/>
      <c r="L166" s="31"/>
      <c r="M166" s="149"/>
      <c r="T166" s="55"/>
      <c r="AT166" s="16" t="s">
        <v>148</v>
      </c>
      <c r="AU166" s="16" t="s">
        <v>162</v>
      </c>
    </row>
    <row r="167" spans="2:65" s="1" customFormat="1" ht="21.75" customHeight="1">
      <c r="B167" s="31"/>
      <c r="C167" s="132" t="s">
        <v>73</v>
      </c>
      <c r="D167" s="132" t="s">
        <v>143</v>
      </c>
      <c r="E167" s="133" t="s">
        <v>1088</v>
      </c>
      <c r="F167" s="134" t="s">
        <v>1089</v>
      </c>
      <c r="G167" s="135" t="s">
        <v>1083</v>
      </c>
      <c r="H167" s="136">
        <v>2</v>
      </c>
      <c r="I167" s="137"/>
      <c r="J167" s="138">
        <f>ROUND(I167*H167,2)</f>
        <v>0</v>
      </c>
      <c r="K167" s="139"/>
      <c r="L167" s="31"/>
      <c r="M167" s="140" t="s">
        <v>1</v>
      </c>
      <c r="N167" s="141" t="s">
        <v>38</v>
      </c>
      <c r="P167" s="142">
        <f>O167*H167</f>
        <v>0</v>
      </c>
      <c r="Q167" s="142">
        <v>0</v>
      </c>
      <c r="R167" s="142">
        <f>Q167*H167</f>
        <v>0</v>
      </c>
      <c r="S167" s="142">
        <v>0</v>
      </c>
      <c r="T167" s="143">
        <f>S167*H167</f>
        <v>0</v>
      </c>
      <c r="AR167" s="144" t="s">
        <v>147</v>
      </c>
      <c r="AT167" s="144" t="s">
        <v>143</v>
      </c>
      <c r="AU167" s="144" t="s">
        <v>162</v>
      </c>
      <c r="AY167" s="16" t="s">
        <v>140</v>
      </c>
      <c r="BE167" s="145">
        <f>IF(N167="základní",J167,0)</f>
        <v>0</v>
      </c>
      <c r="BF167" s="145">
        <f>IF(N167="snížená",J167,0)</f>
        <v>0</v>
      </c>
      <c r="BG167" s="145">
        <f>IF(N167="zákl. přenesená",J167,0)</f>
        <v>0</v>
      </c>
      <c r="BH167" s="145">
        <f>IF(N167="sníž. přenesená",J167,0)</f>
        <v>0</v>
      </c>
      <c r="BI167" s="145">
        <f>IF(N167="nulová",J167,0)</f>
        <v>0</v>
      </c>
      <c r="BJ167" s="16" t="s">
        <v>14</v>
      </c>
      <c r="BK167" s="145">
        <f>ROUND(I167*H167,2)</f>
        <v>0</v>
      </c>
      <c r="BL167" s="16" t="s">
        <v>147</v>
      </c>
      <c r="BM167" s="144" t="s">
        <v>171</v>
      </c>
    </row>
    <row r="168" spans="2:65" s="1" customFormat="1" ht="10">
      <c r="B168" s="31"/>
      <c r="D168" s="146" t="s">
        <v>148</v>
      </c>
      <c r="F168" s="147" t="s">
        <v>1089</v>
      </c>
      <c r="I168" s="148"/>
      <c r="L168" s="31"/>
      <c r="M168" s="149"/>
      <c r="T168" s="55"/>
      <c r="AT168" s="16" t="s">
        <v>148</v>
      </c>
      <c r="AU168" s="16" t="s">
        <v>162</v>
      </c>
    </row>
    <row r="169" spans="2:65" s="1" customFormat="1" ht="24.15" customHeight="1">
      <c r="B169" s="31"/>
      <c r="C169" s="132" t="s">
        <v>73</v>
      </c>
      <c r="D169" s="132" t="s">
        <v>143</v>
      </c>
      <c r="E169" s="133" t="s">
        <v>1090</v>
      </c>
      <c r="F169" s="134" t="s">
        <v>1091</v>
      </c>
      <c r="G169" s="135" t="s">
        <v>1083</v>
      </c>
      <c r="H169" s="136">
        <v>1</v>
      </c>
      <c r="I169" s="137"/>
      <c r="J169" s="138">
        <f>ROUND(I169*H169,2)</f>
        <v>0</v>
      </c>
      <c r="K169" s="139"/>
      <c r="L169" s="31"/>
      <c r="M169" s="140" t="s">
        <v>1</v>
      </c>
      <c r="N169" s="141" t="s">
        <v>38</v>
      </c>
      <c r="P169" s="142">
        <f>O169*H169</f>
        <v>0</v>
      </c>
      <c r="Q169" s="142">
        <v>0</v>
      </c>
      <c r="R169" s="142">
        <f>Q169*H169</f>
        <v>0</v>
      </c>
      <c r="S169" s="142">
        <v>0</v>
      </c>
      <c r="T169" s="143">
        <f>S169*H169</f>
        <v>0</v>
      </c>
      <c r="AR169" s="144" t="s">
        <v>147</v>
      </c>
      <c r="AT169" s="144" t="s">
        <v>143</v>
      </c>
      <c r="AU169" s="144" t="s">
        <v>162</v>
      </c>
      <c r="AY169" s="16" t="s">
        <v>140</v>
      </c>
      <c r="BE169" s="145">
        <f>IF(N169="základní",J169,0)</f>
        <v>0</v>
      </c>
      <c r="BF169" s="145">
        <f>IF(N169="snížená",J169,0)</f>
        <v>0</v>
      </c>
      <c r="BG169" s="145">
        <f>IF(N169="zákl. přenesená",J169,0)</f>
        <v>0</v>
      </c>
      <c r="BH169" s="145">
        <f>IF(N169="sníž. přenesená",J169,0)</f>
        <v>0</v>
      </c>
      <c r="BI169" s="145">
        <f>IF(N169="nulová",J169,0)</f>
        <v>0</v>
      </c>
      <c r="BJ169" s="16" t="s">
        <v>14</v>
      </c>
      <c r="BK169" s="145">
        <f>ROUND(I169*H169,2)</f>
        <v>0</v>
      </c>
      <c r="BL169" s="16" t="s">
        <v>147</v>
      </c>
      <c r="BM169" s="144" t="s">
        <v>179</v>
      </c>
    </row>
    <row r="170" spans="2:65" s="1" customFormat="1" ht="18">
      <c r="B170" s="31"/>
      <c r="D170" s="146" t="s">
        <v>148</v>
      </c>
      <c r="F170" s="147" t="s">
        <v>1091</v>
      </c>
      <c r="I170" s="148"/>
      <c r="L170" s="31"/>
      <c r="M170" s="149"/>
      <c r="T170" s="55"/>
      <c r="AT170" s="16" t="s">
        <v>148</v>
      </c>
      <c r="AU170" s="16" t="s">
        <v>162</v>
      </c>
    </row>
    <row r="171" spans="2:65" s="1" customFormat="1" ht="16.5" customHeight="1">
      <c r="B171" s="31"/>
      <c r="C171" s="132" t="s">
        <v>73</v>
      </c>
      <c r="D171" s="132" t="s">
        <v>143</v>
      </c>
      <c r="E171" s="133" t="s">
        <v>1092</v>
      </c>
      <c r="F171" s="134" t="s">
        <v>1093</v>
      </c>
      <c r="G171" s="135" t="s">
        <v>1083</v>
      </c>
      <c r="H171" s="136">
        <v>2</v>
      </c>
      <c r="I171" s="137"/>
      <c r="J171" s="138">
        <f>ROUND(I171*H171,2)</f>
        <v>0</v>
      </c>
      <c r="K171" s="139"/>
      <c r="L171" s="31"/>
      <c r="M171" s="140" t="s">
        <v>1</v>
      </c>
      <c r="N171" s="141" t="s">
        <v>38</v>
      </c>
      <c r="P171" s="142">
        <f>O171*H171</f>
        <v>0</v>
      </c>
      <c r="Q171" s="142">
        <v>0</v>
      </c>
      <c r="R171" s="142">
        <f>Q171*H171</f>
        <v>0</v>
      </c>
      <c r="S171" s="142">
        <v>0</v>
      </c>
      <c r="T171" s="143">
        <f>S171*H171</f>
        <v>0</v>
      </c>
      <c r="AR171" s="144" t="s">
        <v>147</v>
      </c>
      <c r="AT171" s="144" t="s">
        <v>143</v>
      </c>
      <c r="AU171" s="144" t="s">
        <v>162</v>
      </c>
      <c r="AY171" s="16" t="s">
        <v>140</v>
      </c>
      <c r="BE171" s="145">
        <f>IF(N171="základní",J171,0)</f>
        <v>0</v>
      </c>
      <c r="BF171" s="145">
        <f>IF(N171="snížená",J171,0)</f>
        <v>0</v>
      </c>
      <c r="BG171" s="145">
        <f>IF(N171="zákl. přenesená",J171,0)</f>
        <v>0</v>
      </c>
      <c r="BH171" s="145">
        <f>IF(N171="sníž. přenesená",J171,0)</f>
        <v>0</v>
      </c>
      <c r="BI171" s="145">
        <f>IF(N171="nulová",J171,0)</f>
        <v>0</v>
      </c>
      <c r="BJ171" s="16" t="s">
        <v>14</v>
      </c>
      <c r="BK171" s="145">
        <f>ROUND(I171*H171,2)</f>
        <v>0</v>
      </c>
      <c r="BL171" s="16" t="s">
        <v>147</v>
      </c>
      <c r="BM171" s="144" t="s">
        <v>185</v>
      </c>
    </row>
    <row r="172" spans="2:65" s="1" customFormat="1" ht="10">
      <c r="B172" s="31"/>
      <c r="D172" s="146" t="s">
        <v>148</v>
      </c>
      <c r="F172" s="147" t="s">
        <v>1093</v>
      </c>
      <c r="I172" s="148"/>
      <c r="L172" s="31"/>
      <c r="M172" s="149"/>
      <c r="T172" s="55"/>
      <c r="AT172" s="16" t="s">
        <v>148</v>
      </c>
      <c r="AU172" s="16" t="s">
        <v>162</v>
      </c>
    </row>
    <row r="173" spans="2:65" s="1" customFormat="1" ht="21.75" customHeight="1">
      <c r="B173" s="31"/>
      <c r="C173" s="132" t="s">
        <v>73</v>
      </c>
      <c r="D173" s="132" t="s">
        <v>143</v>
      </c>
      <c r="E173" s="133" t="s">
        <v>1094</v>
      </c>
      <c r="F173" s="134" t="s">
        <v>1095</v>
      </c>
      <c r="G173" s="135" t="s">
        <v>1083</v>
      </c>
      <c r="H173" s="136">
        <v>3</v>
      </c>
      <c r="I173" s="137"/>
      <c r="J173" s="138">
        <f>ROUND(I173*H173,2)</f>
        <v>0</v>
      </c>
      <c r="K173" s="139"/>
      <c r="L173" s="31"/>
      <c r="M173" s="140" t="s">
        <v>1</v>
      </c>
      <c r="N173" s="141" t="s">
        <v>38</v>
      </c>
      <c r="P173" s="142">
        <f>O173*H173</f>
        <v>0</v>
      </c>
      <c r="Q173" s="142">
        <v>0</v>
      </c>
      <c r="R173" s="142">
        <f>Q173*H173</f>
        <v>0</v>
      </c>
      <c r="S173" s="142">
        <v>0</v>
      </c>
      <c r="T173" s="143">
        <f>S173*H173</f>
        <v>0</v>
      </c>
      <c r="AR173" s="144" t="s">
        <v>147</v>
      </c>
      <c r="AT173" s="144" t="s">
        <v>143</v>
      </c>
      <c r="AU173" s="144" t="s">
        <v>162</v>
      </c>
      <c r="AY173" s="16" t="s">
        <v>140</v>
      </c>
      <c r="BE173" s="145">
        <f>IF(N173="základní",J173,0)</f>
        <v>0</v>
      </c>
      <c r="BF173" s="145">
        <f>IF(N173="snížená",J173,0)</f>
        <v>0</v>
      </c>
      <c r="BG173" s="145">
        <f>IF(N173="zákl. přenesená",J173,0)</f>
        <v>0</v>
      </c>
      <c r="BH173" s="145">
        <f>IF(N173="sníž. přenesená",J173,0)</f>
        <v>0</v>
      </c>
      <c r="BI173" s="145">
        <f>IF(N173="nulová",J173,0)</f>
        <v>0</v>
      </c>
      <c r="BJ173" s="16" t="s">
        <v>14</v>
      </c>
      <c r="BK173" s="145">
        <f>ROUND(I173*H173,2)</f>
        <v>0</v>
      </c>
      <c r="BL173" s="16" t="s">
        <v>147</v>
      </c>
      <c r="BM173" s="144" t="s">
        <v>190</v>
      </c>
    </row>
    <row r="174" spans="2:65" s="1" customFormat="1" ht="10">
      <c r="B174" s="31"/>
      <c r="D174" s="146" t="s">
        <v>148</v>
      </c>
      <c r="F174" s="147" t="s">
        <v>1095</v>
      </c>
      <c r="I174" s="148"/>
      <c r="L174" s="31"/>
      <c r="M174" s="149"/>
      <c r="T174" s="55"/>
      <c r="AT174" s="16" t="s">
        <v>148</v>
      </c>
      <c r="AU174" s="16" t="s">
        <v>162</v>
      </c>
    </row>
    <row r="175" spans="2:65" s="1" customFormat="1" ht="16.5" customHeight="1">
      <c r="B175" s="31"/>
      <c r="C175" s="132" t="s">
        <v>73</v>
      </c>
      <c r="D175" s="132" t="s">
        <v>143</v>
      </c>
      <c r="E175" s="133" t="s">
        <v>1096</v>
      </c>
      <c r="F175" s="134" t="s">
        <v>1097</v>
      </c>
      <c r="G175" s="135" t="s">
        <v>1083</v>
      </c>
      <c r="H175" s="136">
        <v>4</v>
      </c>
      <c r="I175" s="137"/>
      <c r="J175" s="138">
        <f>ROUND(I175*H175,2)</f>
        <v>0</v>
      </c>
      <c r="K175" s="139"/>
      <c r="L175" s="31"/>
      <c r="M175" s="140" t="s">
        <v>1</v>
      </c>
      <c r="N175" s="141" t="s">
        <v>38</v>
      </c>
      <c r="P175" s="142">
        <f>O175*H175</f>
        <v>0</v>
      </c>
      <c r="Q175" s="142">
        <v>0</v>
      </c>
      <c r="R175" s="142">
        <f>Q175*H175</f>
        <v>0</v>
      </c>
      <c r="S175" s="142">
        <v>0</v>
      </c>
      <c r="T175" s="143">
        <f>S175*H175</f>
        <v>0</v>
      </c>
      <c r="AR175" s="144" t="s">
        <v>147</v>
      </c>
      <c r="AT175" s="144" t="s">
        <v>143</v>
      </c>
      <c r="AU175" s="144" t="s">
        <v>162</v>
      </c>
      <c r="AY175" s="16" t="s">
        <v>140</v>
      </c>
      <c r="BE175" s="145">
        <f>IF(N175="základní",J175,0)</f>
        <v>0</v>
      </c>
      <c r="BF175" s="145">
        <f>IF(N175="snížená",J175,0)</f>
        <v>0</v>
      </c>
      <c r="BG175" s="145">
        <f>IF(N175="zákl. přenesená",J175,0)</f>
        <v>0</v>
      </c>
      <c r="BH175" s="145">
        <f>IF(N175="sníž. přenesená",J175,0)</f>
        <v>0</v>
      </c>
      <c r="BI175" s="145">
        <f>IF(N175="nulová",J175,0)</f>
        <v>0</v>
      </c>
      <c r="BJ175" s="16" t="s">
        <v>14</v>
      </c>
      <c r="BK175" s="145">
        <f>ROUND(I175*H175,2)</f>
        <v>0</v>
      </c>
      <c r="BL175" s="16" t="s">
        <v>147</v>
      </c>
      <c r="BM175" s="144" t="s">
        <v>194</v>
      </c>
    </row>
    <row r="176" spans="2:65" s="1" customFormat="1" ht="10">
      <c r="B176" s="31"/>
      <c r="D176" s="146" t="s">
        <v>148</v>
      </c>
      <c r="F176" s="147" t="s">
        <v>1097</v>
      </c>
      <c r="I176" s="148"/>
      <c r="L176" s="31"/>
      <c r="M176" s="149"/>
      <c r="T176" s="55"/>
      <c r="AT176" s="16" t="s">
        <v>148</v>
      </c>
      <c r="AU176" s="16" t="s">
        <v>162</v>
      </c>
    </row>
    <row r="177" spans="2:65" s="1" customFormat="1" ht="16.5" customHeight="1">
      <c r="B177" s="31"/>
      <c r="C177" s="132" t="s">
        <v>73</v>
      </c>
      <c r="D177" s="132" t="s">
        <v>143</v>
      </c>
      <c r="E177" s="133" t="s">
        <v>1098</v>
      </c>
      <c r="F177" s="134" t="s">
        <v>1099</v>
      </c>
      <c r="G177" s="135" t="s">
        <v>1083</v>
      </c>
      <c r="H177" s="136">
        <v>1</v>
      </c>
      <c r="I177" s="137"/>
      <c r="J177" s="138">
        <f>ROUND(I177*H177,2)</f>
        <v>0</v>
      </c>
      <c r="K177" s="139"/>
      <c r="L177" s="31"/>
      <c r="M177" s="140" t="s">
        <v>1</v>
      </c>
      <c r="N177" s="141" t="s">
        <v>38</v>
      </c>
      <c r="P177" s="142">
        <f>O177*H177</f>
        <v>0</v>
      </c>
      <c r="Q177" s="142">
        <v>0</v>
      </c>
      <c r="R177" s="142">
        <f>Q177*H177</f>
        <v>0</v>
      </c>
      <c r="S177" s="142">
        <v>0</v>
      </c>
      <c r="T177" s="143">
        <f>S177*H177</f>
        <v>0</v>
      </c>
      <c r="AR177" s="144" t="s">
        <v>147</v>
      </c>
      <c r="AT177" s="144" t="s">
        <v>143</v>
      </c>
      <c r="AU177" s="144" t="s">
        <v>162</v>
      </c>
      <c r="AY177" s="16" t="s">
        <v>140</v>
      </c>
      <c r="BE177" s="145">
        <f>IF(N177="základní",J177,0)</f>
        <v>0</v>
      </c>
      <c r="BF177" s="145">
        <f>IF(N177="snížená",J177,0)</f>
        <v>0</v>
      </c>
      <c r="BG177" s="145">
        <f>IF(N177="zákl. přenesená",J177,0)</f>
        <v>0</v>
      </c>
      <c r="BH177" s="145">
        <f>IF(N177="sníž. přenesená",J177,0)</f>
        <v>0</v>
      </c>
      <c r="BI177" s="145">
        <f>IF(N177="nulová",J177,0)</f>
        <v>0</v>
      </c>
      <c r="BJ177" s="16" t="s">
        <v>14</v>
      </c>
      <c r="BK177" s="145">
        <f>ROUND(I177*H177,2)</f>
        <v>0</v>
      </c>
      <c r="BL177" s="16" t="s">
        <v>147</v>
      </c>
      <c r="BM177" s="144" t="s">
        <v>199</v>
      </c>
    </row>
    <row r="178" spans="2:65" s="1" customFormat="1" ht="10">
      <c r="B178" s="31"/>
      <c r="D178" s="146" t="s">
        <v>148</v>
      </c>
      <c r="F178" s="147" t="s">
        <v>1099</v>
      </c>
      <c r="I178" s="148"/>
      <c r="L178" s="31"/>
      <c r="M178" s="149"/>
      <c r="T178" s="55"/>
      <c r="AT178" s="16" t="s">
        <v>148</v>
      </c>
      <c r="AU178" s="16" t="s">
        <v>162</v>
      </c>
    </row>
    <row r="179" spans="2:65" s="1" customFormat="1" ht="16.5" customHeight="1">
      <c r="B179" s="31"/>
      <c r="C179" s="132" t="s">
        <v>73</v>
      </c>
      <c r="D179" s="132" t="s">
        <v>143</v>
      </c>
      <c r="E179" s="133" t="s">
        <v>1100</v>
      </c>
      <c r="F179" s="134" t="s">
        <v>1101</v>
      </c>
      <c r="G179" s="135" t="s">
        <v>1083</v>
      </c>
      <c r="H179" s="136">
        <v>2</v>
      </c>
      <c r="I179" s="137"/>
      <c r="J179" s="138">
        <f>ROUND(I179*H179,2)</f>
        <v>0</v>
      </c>
      <c r="K179" s="139"/>
      <c r="L179" s="31"/>
      <c r="M179" s="140" t="s">
        <v>1</v>
      </c>
      <c r="N179" s="141" t="s">
        <v>38</v>
      </c>
      <c r="P179" s="142">
        <f>O179*H179</f>
        <v>0</v>
      </c>
      <c r="Q179" s="142">
        <v>0</v>
      </c>
      <c r="R179" s="142">
        <f>Q179*H179</f>
        <v>0</v>
      </c>
      <c r="S179" s="142">
        <v>0</v>
      </c>
      <c r="T179" s="143">
        <f>S179*H179</f>
        <v>0</v>
      </c>
      <c r="AR179" s="144" t="s">
        <v>147</v>
      </c>
      <c r="AT179" s="144" t="s">
        <v>143</v>
      </c>
      <c r="AU179" s="144" t="s">
        <v>162</v>
      </c>
      <c r="AY179" s="16" t="s">
        <v>140</v>
      </c>
      <c r="BE179" s="145">
        <f>IF(N179="základní",J179,0)</f>
        <v>0</v>
      </c>
      <c r="BF179" s="145">
        <f>IF(N179="snížená",J179,0)</f>
        <v>0</v>
      </c>
      <c r="BG179" s="145">
        <f>IF(N179="zákl. přenesená",J179,0)</f>
        <v>0</v>
      </c>
      <c r="BH179" s="145">
        <f>IF(N179="sníž. přenesená",J179,0)</f>
        <v>0</v>
      </c>
      <c r="BI179" s="145">
        <f>IF(N179="nulová",J179,0)</f>
        <v>0</v>
      </c>
      <c r="BJ179" s="16" t="s">
        <v>14</v>
      </c>
      <c r="BK179" s="145">
        <f>ROUND(I179*H179,2)</f>
        <v>0</v>
      </c>
      <c r="BL179" s="16" t="s">
        <v>147</v>
      </c>
      <c r="BM179" s="144" t="s">
        <v>203</v>
      </c>
    </row>
    <row r="180" spans="2:65" s="1" customFormat="1" ht="10">
      <c r="B180" s="31"/>
      <c r="D180" s="146" t="s">
        <v>148</v>
      </c>
      <c r="F180" s="147" t="s">
        <v>1101</v>
      </c>
      <c r="I180" s="148"/>
      <c r="L180" s="31"/>
      <c r="M180" s="149"/>
      <c r="T180" s="55"/>
      <c r="AT180" s="16" t="s">
        <v>148</v>
      </c>
      <c r="AU180" s="16" t="s">
        <v>162</v>
      </c>
    </row>
    <row r="181" spans="2:65" s="1" customFormat="1" ht="16.5" customHeight="1">
      <c r="B181" s="31"/>
      <c r="C181" s="132" t="s">
        <v>73</v>
      </c>
      <c r="D181" s="132" t="s">
        <v>143</v>
      </c>
      <c r="E181" s="133" t="s">
        <v>1102</v>
      </c>
      <c r="F181" s="134" t="s">
        <v>1103</v>
      </c>
      <c r="G181" s="135" t="s">
        <v>1083</v>
      </c>
      <c r="H181" s="136">
        <v>20</v>
      </c>
      <c r="I181" s="137"/>
      <c r="J181" s="138">
        <f>ROUND(I181*H181,2)</f>
        <v>0</v>
      </c>
      <c r="K181" s="139"/>
      <c r="L181" s="31"/>
      <c r="M181" s="140" t="s">
        <v>1</v>
      </c>
      <c r="N181" s="141" t="s">
        <v>38</v>
      </c>
      <c r="P181" s="142">
        <f>O181*H181</f>
        <v>0</v>
      </c>
      <c r="Q181" s="142">
        <v>0</v>
      </c>
      <c r="R181" s="142">
        <f>Q181*H181</f>
        <v>0</v>
      </c>
      <c r="S181" s="142">
        <v>0</v>
      </c>
      <c r="T181" s="143">
        <f>S181*H181</f>
        <v>0</v>
      </c>
      <c r="AR181" s="144" t="s">
        <v>147</v>
      </c>
      <c r="AT181" s="144" t="s">
        <v>143</v>
      </c>
      <c r="AU181" s="144" t="s">
        <v>162</v>
      </c>
      <c r="AY181" s="16" t="s">
        <v>140</v>
      </c>
      <c r="BE181" s="145">
        <f>IF(N181="základní",J181,0)</f>
        <v>0</v>
      </c>
      <c r="BF181" s="145">
        <f>IF(N181="snížená",J181,0)</f>
        <v>0</v>
      </c>
      <c r="BG181" s="145">
        <f>IF(N181="zákl. přenesená",J181,0)</f>
        <v>0</v>
      </c>
      <c r="BH181" s="145">
        <f>IF(N181="sníž. přenesená",J181,0)</f>
        <v>0</v>
      </c>
      <c r="BI181" s="145">
        <f>IF(N181="nulová",J181,0)</f>
        <v>0</v>
      </c>
      <c r="BJ181" s="16" t="s">
        <v>14</v>
      </c>
      <c r="BK181" s="145">
        <f>ROUND(I181*H181,2)</f>
        <v>0</v>
      </c>
      <c r="BL181" s="16" t="s">
        <v>147</v>
      </c>
      <c r="BM181" s="144" t="s">
        <v>209</v>
      </c>
    </row>
    <row r="182" spans="2:65" s="1" customFormat="1" ht="10">
      <c r="B182" s="31"/>
      <c r="D182" s="146" t="s">
        <v>148</v>
      </c>
      <c r="F182" s="147" t="s">
        <v>1103</v>
      </c>
      <c r="I182" s="148"/>
      <c r="L182" s="31"/>
      <c r="M182" s="149"/>
      <c r="T182" s="55"/>
      <c r="AT182" s="16" t="s">
        <v>148</v>
      </c>
      <c r="AU182" s="16" t="s">
        <v>162</v>
      </c>
    </row>
    <row r="183" spans="2:65" s="1" customFormat="1" ht="24.15" customHeight="1">
      <c r="B183" s="31"/>
      <c r="C183" s="132" t="s">
        <v>73</v>
      </c>
      <c r="D183" s="132" t="s">
        <v>143</v>
      </c>
      <c r="E183" s="133" t="s">
        <v>1104</v>
      </c>
      <c r="F183" s="134" t="s">
        <v>1105</v>
      </c>
      <c r="G183" s="135" t="s">
        <v>226</v>
      </c>
      <c r="H183" s="136">
        <v>40</v>
      </c>
      <c r="I183" s="137"/>
      <c r="J183" s="138">
        <f>ROUND(I183*H183,2)</f>
        <v>0</v>
      </c>
      <c r="K183" s="139"/>
      <c r="L183" s="31"/>
      <c r="M183" s="140" t="s">
        <v>1</v>
      </c>
      <c r="N183" s="141" t="s">
        <v>38</v>
      </c>
      <c r="P183" s="142">
        <f>O183*H183</f>
        <v>0</v>
      </c>
      <c r="Q183" s="142">
        <v>0</v>
      </c>
      <c r="R183" s="142">
        <f>Q183*H183</f>
        <v>0</v>
      </c>
      <c r="S183" s="142">
        <v>0</v>
      </c>
      <c r="T183" s="143">
        <f>S183*H183</f>
        <v>0</v>
      </c>
      <c r="AR183" s="144" t="s">
        <v>147</v>
      </c>
      <c r="AT183" s="144" t="s">
        <v>143</v>
      </c>
      <c r="AU183" s="144" t="s">
        <v>162</v>
      </c>
      <c r="AY183" s="16" t="s">
        <v>140</v>
      </c>
      <c r="BE183" s="145">
        <f>IF(N183="základní",J183,0)</f>
        <v>0</v>
      </c>
      <c r="BF183" s="145">
        <f>IF(N183="snížená",J183,0)</f>
        <v>0</v>
      </c>
      <c r="BG183" s="145">
        <f>IF(N183="zákl. přenesená",J183,0)</f>
        <v>0</v>
      </c>
      <c r="BH183" s="145">
        <f>IF(N183="sníž. přenesená",J183,0)</f>
        <v>0</v>
      </c>
      <c r="BI183" s="145">
        <f>IF(N183="nulová",J183,0)</f>
        <v>0</v>
      </c>
      <c r="BJ183" s="16" t="s">
        <v>14</v>
      </c>
      <c r="BK183" s="145">
        <f>ROUND(I183*H183,2)</f>
        <v>0</v>
      </c>
      <c r="BL183" s="16" t="s">
        <v>147</v>
      </c>
      <c r="BM183" s="144" t="s">
        <v>215</v>
      </c>
    </row>
    <row r="184" spans="2:65" s="1" customFormat="1" ht="10">
      <c r="B184" s="31"/>
      <c r="D184" s="146" t="s">
        <v>148</v>
      </c>
      <c r="F184" s="147" t="s">
        <v>1105</v>
      </c>
      <c r="I184" s="148"/>
      <c r="L184" s="31"/>
      <c r="M184" s="149"/>
      <c r="T184" s="55"/>
      <c r="AT184" s="16" t="s">
        <v>148</v>
      </c>
      <c r="AU184" s="16" t="s">
        <v>162</v>
      </c>
    </row>
    <row r="185" spans="2:65" s="1" customFormat="1" ht="24.15" customHeight="1">
      <c r="B185" s="31"/>
      <c r="C185" s="132" t="s">
        <v>73</v>
      </c>
      <c r="D185" s="132" t="s">
        <v>143</v>
      </c>
      <c r="E185" s="133" t="s">
        <v>1106</v>
      </c>
      <c r="F185" s="134" t="s">
        <v>1107</v>
      </c>
      <c r="G185" s="135" t="s">
        <v>1083</v>
      </c>
      <c r="H185" s="136">
        <v>100</v>
      </c>
      <c r="I185" s="137"/>
      <c r="J185" s="138">
        <f>ROUND(I185*H185,2)</f>
        <v>0</v>
      </c>
      <c r="K185" s="139"/>
      <c r="L185" s="31"/>
      <c r="M185" s="140" t="s">
        <v>1</v>
      </c>
      <c r="N185" s="141" t="s">
        <v>38</v>
      </c>
      <c r="P185" s="142">
        <f>O185*H185</f>
        <v>0</v>
      </c>
      <c r="Q185" s="142">
        <v>0</v>
      </c>
      <c r="R185" s="142">
        <f>Q185*H185</f>
        <v>0</v>
      </c>
      <c r="S185" s="142">
        <v>0</v>
      </c>
      <c r="T185" s="143">
        <f>S185*H185</f>
        <v>0</v>
      </c>
      <c r="AR185" s="144" t="s">
        <v>147</v>
      </c>
      <c r="AT185" s="144" t="s">
        <v>143</v>
      </c>
      <c r="AU185" s="144" t="s">
        <v>162</v>
      </c>
      <c r="AY185" s="16" t="s">
        <v>140</v>
      </c>
      <c r="BE185" s="145">
        <f>IF(N185="základní",J185,0)</f>
        <v>0</v>
      </c>
      <c r="BF185" s="145">
        <f>IF(N185="snížená",J185,0)</f>
        <v>0</v>
      </c>
      <c r="BG185" s="145">
        <f>IF(N185="zákl. přenesená",J185,0)</f>
        <v>0</v>
      </c>
      <c r="BH185" s="145">
        <f>IF(N185="sníž. přenesená",J185,0)</f>
        <v>0</v>
      </c>
      <c r="BI185" s="145">
        <f>IF(N185="nulová",J185,0)</f>
        <v>0</v>
      </c>
      <c r="BJ185" s="16" t="s">
        <v>14</v>
      </c>
      <c r="BK185" s="145">
        <f>ROUND(I185*H185,2)</f>
        <v>0</v>
      </c>
      <c r="BL185" s="16" t="s">
        <v>147</v>
      </c>
      <c r="BM185" s="144" t="s">
        <v>222</v>
      </c>
    </row>
    <row r="186" spans="2:65" s="1" customFormat="1" ht="18">
      <c r="B186" s="31"/>
      <c r="D186" s="146" t="s">
        <v>148</v>
      </c>
      <c r="F186" s="147" t="s">
        <v>1107</v>
      </c>
      <c r="I186" s="148"/>
      <c r="L186" s="31"/>
      <c r="M186" s="149"/>
      <c r="T186" s="55"/>
      <c r="AT186" s="16" t="s">
        <v>148</v>
      </c>
      <c r="AU186" s="16" t="s">
        <v>162</v>
      </c>
    </row>
    <row r="187" spans="2:65" s="1" customFormat="1" ht="16.5" customHeight="1">
      <c r="B187" s="31"/>
      <c r="C187" s="132" t="s">
        <v>73</v>
      </c>
      <c r="D187" s="132" t="s">
        <v>143</v>
      </c>
      <c r="E187" s="133" t="s">
        <v>1108</v>
      </c>
      <c r="F187" s="134" t="s">
        <v>1109</v>
      </c>
      <c r="G187" s="135" t="s">
        <v>1110</v>
      </c>
      <c r="H187" s="136">
        <v>1</v>
      </c>
      <c r="I187" s="137"/>
      <c r="J187" s="138">
        <f>ROUND(I187*H187,2)</f>
        <v>0</v>
      </c>
      <c r="K187" s="139"/>
      <c r="L187" s="31"/>
      <c r="M187" s="140" t="s">
        <v>1</v>
      </c>
      <c r="N187" s="141" t="s">
        <v>38</v>
      </c>
      <c r="P187" s="142">
        <f>O187*H187</f>
        <v>0</v>
      </c>
      <c r="Q187" s="142">
        <v>0</v>
      </c>
      <c r="R187" s="142">
        <f>Q187*H187</f>
        <v>0</v>
      </c>
      <c r="S187" s="142">
        <v>0</v>
      </c>
      <c r="T187" s="143">
        <f>S187*H187</f>
        <v>0</v>
      </c>
      <c r="AR187" s="144" t="s">
        <v>147</v>
      </c>
      <c r="AT187" s="144" t="s">
        <v>143</v>
      </c>
      <c r="AU187" s="144" t="s">
        <v>162</v>
      </c>
      <c r="AY187" s="16" t="s">
        <v>140</v>
      </c>
      <c r="BE187" s="145">
        <f>IF(N187="základní",J187,0)</f>
        <v>0</v>
      </c>
      <c r="BF187" s="145">
        <f>IF(N187="snížená",J187,0)</f>
        <v>0</v>
      </c>
      <c r="BG187" s="145">
        <f>IF(N187="zákl. přenesená",J187,0)</f>
        <v>0</v>
      </c>
      <c r="BH187" s="145">
        <f>IF(N187="sníž. přenesená",J187,0)</f>
        <v>0</v>
      </c>
      <c r="BI187" s="145">
        <f>IF(N187="nulová",J187,0)</f>
        <v>0</v>
      </c>
      <c r="BJ187" s="16" t="s">
        <v>14</v>
      </c>
      <c r="BK187" s="145">
        <f>ROUND(I187*H187,2)</f>
        <v>0</v>
      </c>
      <c r="BL187" s="16" t="s">
        <v>147</v>
      </c>
      <c r="BM187" s="144" t="s">
        <v>227</v>
      </c>
    </row>
    <row r="188" spans="2:65" s="1" customFormat="1" ht="10">
      <c r="B188" s="31"/>
      <c r="D188" s="146" t="s">
        <v>148</v>
      </c>
      <c r="F188" s="147" t="s">
        <v>1109</v>
      </c>
      <c r="I188" s="148"/>
      <c r="L188" s="31"/>
      <c r="M188" s="149"/>
      <c r="T188" s="55"/>
      <c r="AT188" s="16" t="s">
        <v>148</v>
      </c>
      <c r="AU188" s="16" t="s">
        <v>162</v>
      </c>
    </row>
    <row r="189" spans="2:65" s="1" customFormat="1" ht="24.15" customHeight="1">
      <c r="B189" s="31"/>
      <c r="C189" s="132" t="s">
        <v>73</v>
      </c>
      <c r="D189" s="132" t="s">
        <v>143</v>
      </c>
      <c r="E189" s="133" t="s">
        <v>1111</v>
      </c>
      <c r="F189" s="134" t="s">
        <v>1112</v>
      </c>
      <c r="G189" s="135" t="s">
        <v>226</v>
      </c>
      <c r="H189" s="136">
        <v>100</v>
      </c>
      <c r="I189" s="137"/>
      <c r="J189" s="138">
        <f>ROUND(I189*H189,2)</f>
        <v>0</v>
      </c>
      <c r="K189" s="139"/>
      <c r="L189" s="31"/>
      <c r="M189" s="140" t="s">
        <v>1</v>
      </c>
      <c r="N189" s="141" t="s">
        <v>38</v>
      </c>
      <c r="P189" s="142">
        <f>O189*H189</f>
        <v>0</v>
      </c>
      <c r="Q189" s="142">
        <v>0</v>
      </c>
      <c r="R189" s="142">
        <f>Q189*H189</f>
        <v>0</v>
      </c>
      <c r="S189" s="142">
        <v>0</v>
      </c>
      <c r="T189" s="143">
        <f>S189*H189</f>
        <v>0</v>
      </c>
      <c r="AR189" s="144" t="s">
        <v>147</v>
      </c>
      <c r="AT189" s="144" t="s">
        <v>143</v>
      </c>
      <c r="AU189" s="144" t="s">
        <v>162</v>
      </c>
      <c r="AY189" s="16" t="s">
        <v>140</v>
      </c>
      <c r="BE189" s="145">
        <f>IF(N189="základní",J189,0)</f>
        <v>0</v>
      </c>
      <c r="BF189" s="145">
        <f>IF(N189="snížená",J189,0)</f>
        <v>0</v>
      </c>
      <c r="BG189" s="145">
        <f>IF(N189="zákl. přenesená",J189,0)</f>
        <v>0</v>
      </c>
      <c r="BH189" s="145">
        <f>IF(N189="sníž. přenesená",J189,0)</f>
        <v>0</v>
      </c>
      <c r="BI189" s="145">
        <f>IF(N189="nulová",J189,0)</f>
        <v>0</v>
      </c>
      <c r="BJ189" s="16" t="s">
        <v>14</v>
      </c>
      <c r="BK189" s="145">
        <f>ROUND(I189*H189,2)</f>
        <v>0</v>
      </c>
      <c r="BL189" s="16" t="s">
        <v>147</v>
      </c>
      <c r="BM189" s="144" t="s">
        <v>233</v>
      </c>
    </row>
    <row r="190" spans="2:65" s="1" customFormat="1" ht="10">
      <c r="B190" s="31"/>
      <c r="D190" s="146" t="s">
        <v>148</v>
      </c>
      <c r="F190" s="147" t="s">
        <v>1112</v>
      </c>
      <c r="I190" s="148"/>
      <c r="L190" s="31"/>
      <c r="M190" s="149"/>
      <c r="T190" s="55"/>
      <c r="AT190" s="16" t="s">
        <v>148</v>
      </c>
      <c r="AU190" s="16" t="s">
        <v>162</v>
      </c>
    </row>
    <row r="191" spans="2:65" s="1" customFormat="1" ht="16.5" customHeight="1">
      <c r="B191" s="31"/>
      <c r="C191" s="132" t="s">
        <v>73</v>
      </c>
      <c r="D191" s="132" t="s">
        <v>143</v>
      </c>
      <c r="E191" s="133" t="s">
        <v>1113</v>
      </c>
      <c r="F191" s="134" t="s">
        <v>1114</v>
      </c>
      <c r="G191" s="135" t="s">
        <v>1083</v>
      </c>
      <c r="H191" s="136">
        <v>2</v>
      </c>
      <c r="I191" s="137"/>
      <c r="J191" s="138">
        <f>ROUND(I191*H191,2)</f>
        <v>0</v>
      </c>
      <c r="K191" s="139"/>
      <c r="L191" s="31"/>
      <c r="M191" s="140" t="s">
        <v>1</v>
      </c>
      <c r="N191" s="141" t="s">
        <v>38</v>
      </c>
      <c r="P191" s="142">
        <f>O191*H191</f>
        <v>0</v>
      </c>
      <c r="Q191" s="142">
        <v>0</v>
      </c>
      <c r="R191" s="142">
        <f>Q191*H191</f>
        <v>0</v>
      </c>
      <c r="S191" s="142">
        <v>0</v>
      </c>
      <c r="T191" s="143">
        <f>S191*H191</f>
        <v>0</v>
      </c>
      <c r="AR191" s="144" t="s">
        <v>147</v>
      </c>
      <c r="AT191" s="144" t="s">
        <v>143</v>
      </c>
      <c r="AU191" s="144" t="s">
        <v>162</v>
      </c>
      <c r="AY191" s="16" t="s">
        <v>140</v>
      </c>
      <c r="BE191" s="145">
        <f>IF(N191="základní",J191,0)</f>
        <v>0</v>
      </c>
      <c r="BF191" s="145">
        <f>IF(N191="snížená",J191,0)</f>
        <v>0</v>
      </c>
      <c r="BG191" s="145">
        <f>IF(N191="zákl. přenesená",J191,0)</f>
        <v>0</v>
      </c>
      <c r="BH191" s="145">
        <f>IF(N191="sníž. přenesená",J191,0)</f>
        <v>0</v>
      </c>
      <c r="BI191" s="145">
        <f>IF(N191="nulová",J191,0)</f>
        <v>0</v>
      </c>
      <c r="BJ191" s="16" t="s">
        <v>14</v>
      </c>
      <c r="BK191" s="145">
        <f>ROUND(I191*H191,2)</f>
        <v>0</v>
      </c>
      <c r="BL191" s="16" t="s">
        <v>147</v>
      </c>
      <c r="BM191" s="144" t="s">
        <v>237</v>
      </c>
    </row>
    <row r="192" spans="2:65" s="1" customFormat="1" ht="10">
      <c r="B192" s="31"/>
      <c r="D192" s="146" t="s">
        <v>148</v>
      </c>
      <c r="F192" s="147" t="s">
        <v>1114</v>
      </c>
      <c r="I192" s="148"/>
      <c r="L192" s="31"/>
      <c r="M192" s="149"/>
      <c r="T192" s="55"/>
      <c r="AT192" s="16" t="s">
        <v>148</v>
      </c>
      <c r="AU192" s="16" t="s">
        <v>162</v>
      </c>
    </row>
    <row r="193" spans="2:65" s="1" customFormat="1" ht="16.5" customHeight="1">
      <c r="B193" s="31"/>
      <c r="C193" s="132" t="s">
        <v>73</v>
      </c>
      <c r="D193" s="132" t="s">
        <v>143</v>
      </c>
      <c r="E193" s="133" t="s">
        <v>1115</v>
      </c>
      <c r="F193" s="134" t="s">
        <v>1116</v>
      </c>
      <c r="G193" s="135" t="s">
        <v>178</v>
      </c>
      <c r="H193" s="136">
        <v>1</v>
      </c>
      <c r="I193" s="137"/>
      <c r="J193" s="138">
        <f>ROUND(I193*H193,2)</f>
        <v>0</v>
      </c>
      <c r="K193" s="139"/>
      <c r="L193" s="31"/>
      <c r="M193" s="140" t="s">
        <v>1</v>
      </c>
      <c r="N193" s="141" t="s">
        <v>38</v>
      </c>
      <c r="P193" s="142">
        <f>O193*H193</f>
        <v>0</v>
      </c>
      <c r="Q193" s="142">
        <v>0</v>
      </c>
      <c r="R193" s="142">
        <f>Q193*H193</f>
        <v>0</v>
      </c>
      <c r="S193" s="142">
        <v>0</v>
      </c>
      <c r="T193" s="143">
        <f>S193*H193</f>
        <v>0</v>
      </c>
      <c r="AR193" s="144" t="s">
        <v>147</v>
      </c>
      <c r="AT193" s="144" t="s">
        <v>143</v>
      </c>
      <c r="AU193" s="144" t="s">
        <v>162</v>
      </c>
      <c r="AY193" s="16" t="s">
        <v>140</v>
      </c>
      <c r="BE193" s="145">
        <f>IF(N193="základní",J193,0)</f>
        <v>0</v>
      </c>
      <c r="BF193" s="145">
        <f>IF(N193="snížená",J193,0)</f>
        <v>0</v>
      </c>
      <c r="BG193" s="145">
        <f>IF(N193="zákl. přenesená",J193,0)</f>
        <v>0</v>
      </c>
      <c r="BH193" s="145">
        <f>IF(N193="sníž. přenesená",J193,0)</f>
        <v>0</v>
      </c>
      <c r="BI193" s="145">
        <f>IF(N193="nulová",J193,0)</f>
        <v>0</v>
      </c>
      <c r="BJ193" s="16" t="s">
        <v>14</v>
      </c>
      <c r="BK193" s="145">
        <f>ROUND(I193*H193,2)</f>
        <v>0</v>
      </c>
      <c r="BL193" s="16" t="s">
        <v>147</v>
      </c>
      <c r="BM193" s="144" t="s">
        <v>242</v>
      </c>
    </row>
    <row r="194" spans="2:65" s="1" customFormat="1" ht="10">
      <c r="B194" s="31"/>
      <c r="D194" s="146" t="s">
        <v>148</v>
      </c>
      <c r="F194" s="147" t="s">
        <v>1116</v>
      </c>
      <c r="I194" s="148"/>
      <c r="L194" s="31"/>
      <c r="M194" s="149"/>
      <c r="T194" s="55"/>
      <c r="AT194" s="16" t="s">
        <v>148</v>
      </c>
      <c r="AU194" s="16" t="s">
        <v>162</v>
      </c>
    </row>
    <row r="195" spans="2:65" s="11" customFormat="1" ht="20.9" customHeight="1">
      <c r="B195" s="120"/>
      <c r="D195" s="121" t="s">
        <v>72</v>
      </c>
      <c r="E195" s="130" t="s">
        <v>1117</v>
      </c>
      <c r="F195" s="130" t="s">
        <v>1118</v>
      </c>
      <c r="I195" s="123"/>
      <c r="J195" s="131">
        <f>BK195</f>
        <v>0</v>
      </c>
      <c r="L195" s="120"/>
      <c r="M195" s="125"/>
      <c r="P195" s="126">
        <f>SUM(P196:P199)</f>
        <v>0</v>
      </c>
      <c r="R195" s="126">
        <f>SUM(R196:R199)</f>
        <v>0</v>
      </c>
      <c r="T195" s="127">
        <f>SUM(T196:T199)</f>
        <v>0</v>
      </c>
      <c r="AR195" s="121" t="s">
        <v>14</v>
      </c>
      <c r="AT195" s="128" t="s">
        <v>72</v>
      </c>
      <c r="AU195" s="128" t="s">
        <v>82</v>
      </c>
      <c r="AY195" s="121" t="s">
        <v>140</v>
      </c>
      <c r="BK195" s="129">
        <f>SUM(BK196:BK199)</f>
        <v>0</v>
      </c>
    </row>
    <row r="196" spans="2:65" s="1" customFormat="1" ht="24.15" customHeight="1">
      <c r="B196" s="31"/>
      <c r="C196" s="132" t="s">
        <v>73</v>
      </c>
      <c r="D196" s="132" t="s">
        <v>143</v>
      </c>
      <c r="E196" s="133" t="s">
        <v>1119</v>
      </c>
      <c r="F196" s="134" t="s">
        <v>1120</v>
      </c>
      <c r="G196" s="135" t="s">
        <v>1083</v>
      </c>
      <c r="H196" s="136">
        <v>12</v>
      </c>
      <c r="I196" s="137"/>
      <c r="J196" s="138">
        <f>ROUND(I196*H196,2)</f>
        <v>0</v>
      </c>
      <c r="K196" s="139"/>
      <c r="L196" s="31"/>
      <c r="M196" s="140" t="s">
        <v>1</v>
      </c>
      <c r="N196" s="141" t="s">
        <v>38</v>
      </c>
      <c r="P196" s="142">
        <f>O196*H196</f>
        <v>0</v>
      </c>
      <c r="Q196" s="142">
        <v>0</v>
      </c>
      <c r="R196" s="142">
        <f>Q196*H196</f>
        <v>0</v>
      </c>
      <c r="S196" s="142">
        <v>0</v>
      </c>
      <c r="T196" s="143">
        <f>S196*H196</f>
        <v>0</v>
      </c>
      <c r="AR196" s="144" t="s">
        <v>147</v>
      </c>
      <c r="AT196" s="144" t="s">
        <v>143</v>
      </c>
      <c r="AU196" s="144" t="s">
        <v>162</v>
      </c>
      <c r="AY196" s="16" t="s">
        <v>140</v>
      </c>
      <c r="BE196" s="145">
        <f>IF(N196="základní",J196,0)</f>
        <v>0</v>
      </c>
      <c r="BF196" s="145">
        <f>IF(N196="snížená",J196,0)</f>
        <v>0</v>
      </c>
      <c r="BG196" s="145">
        <f>IF(N196="zákl. přenesená",J196,0)</f>
        <v>0</v>
      </c>
      <c r="BH196" s="145">
        <f>IF(N196="sníž. přenesená",J196,0)</f>
        <v>0</v>
      </c>
      <c r="BI196" s="145">
        <f>IF(N196="nulová",J196,0)</f>
        <v>0</v>
      </c>
      <c r="BJ196" s="16" t="s">
        <v>14</v>
      </c>
      <c r="BK196" s="145">
        <f>ROUND(I196*H196,2)</f>
        <v>0</v>
      </c>
      <c r="BL196" s="16" t="s">
        <v>147</v>
      </c>
      <c r="BM196" s="144" t="s">
        <v>246</v>
      </c>
    </row>
    <row r="197" spans="2:65" s="1" customFormat="1" ht="18">
      <c r="B197" s="31"/>
      <c r="D197" s="146" t="s">
        <v>148</v>
      </c>
      <c r="F197" s="147" t="s">
        <v>1120</v>
      </c>
      <c r="I197" s="148"/>
      <c r="L197" s="31"/>
      <c r="M197" s="149"/>
      <c r="T197" s="55"/>
      <c r="AT197" s="16" t="s">
        <v>148</v>
      </c>
      <c r="AU197" s="16" t="s">
        <v>162</v>
      </c>
    </row>
    <row r="198" spans="2:65" s="1" customFormat="1" ht="37.75" customHeight="1">
      <c r="B198" s="31"/>
      <c r="C198" s="132" t="s">
        <v>73</v>
      </c>
      <c r="D198" s="132" t="s">
        <v>143</v>
      </c>
      <c r="E198" s="133" t="s">
        <v>1121</v>
      </c>
      <c r="F198" s="134" t="s">
        <v>1122</v>
      </c>
      <c r="G198" s="135" t="s">
        <v>1083</v>
      </c>
      <c r="H198" s="136">
        <v>2</v>
      </c>
      <c r="I198" s="137"/>
      <c r="J198" s="138">
        <f>ROUND(I198*H198,2)</f>
        <v>0</v>
      </c>
      <c r="K198" s="139"/>
      <c r="L198" s="31"/>
      <c r="M198" s="140" t="s">
        <v>1</v>
      </c>
      <c r="N198" s="141" t="s">
        <v>38</v>
      </c>
      <c r="P198" s="142">
        <f>O198*H198</f>
        <v>0</v>
      </c>
      <c r="Q198" s="142">
        <v>0</v>
      </c>
      <c r="R198" s="142">
        <f>Q198*H198</f>
        <v>0</v>
      </c>
      <c r="S198" s="142">
        <v>0</v>
      </c>
      <c r="T198" s="143">
        <f>S198*H198</f>
        <v>0</v>
      </c>
      <c r="AR198" s="144" t="s">
        <v>147</v>
      </c>
      <c r="AT198" s="144" t="s">
        <v>143</v>
      </c>
      <c r="AU198" s="144" t="s">
        <v>162</v>
      </c>
      <c r="AY198" s="16" t="s">
        <v>140</v>
      </c>
      <c r="BE198" s="145">
        <f>IF(N198="základní",J198,0)</f>
        <v>0</v>
      </c>
      <c r="BF198" s="145">
        <f>IF(N198="snížená",J198,0)</f>
        <v>0</v>
      </c>
      <c r="BG198" s="145">
        <f>IF(N198="zákl. přenesená",J198,0)</f>
        <v>0</v>
      </c>
      <c r="BH198" s="145">
        <f>IF(N198="sníž. přenesená",J198,0)</f>
        <v>0</v>
      </c>
      <c r="BI198" s="145">
        <f>IF(N198="nulová",J198,0)</f>
        <v>0</v>
      </c>
      <c r="BJ198" s="16" t="s">
        <v>14</v>
      </c>
      <c r="BK198" s="145">
        <f>ROUND(I198*H198,2)</f>
        <v>0</v>
      </c>
      <c r="BL198" s="16" t="s">
        <v>147</v>
      </c>
      <c r="BM198" s="144" t="s">
        <v>251</v>
      </c>
    </row>
    <row r="199" spans="2:65" s="1" customFormat="1" ht="18">
      <c r="B199" s="31"/>
      <c r="D199" s="146" t="s">
        <v>148</v>
      </c>
      <c r="F199" s="147" t="s">
        <v>1122</v>
      </c>
      <c r="I199" s="148"/>
      <c r="L199" s="31"/>
      <c r="M199" s="149"/>
      <c r="T199" s="55"/>
      <c r="AT199" s="16" t="s">
        <v>148</v>
      </c>
      <c r="AU199" s="16" t="s">
        <v>162</v>
      </c>
    </row>
    <row r="200" spans="2:65" s="11" customFormat="1" ht="20.9" customHeight="1">
      <c r="B200" s="120"/>
      <c r="D200" s="121" t="s">
        <v>72</v>
      </c>
      <c r="E200" s="130" t="s">
        <v>1123</v>
      </c>
      <c r="F200" s="130" t="s">
        <v>1124</v>
      </c>
      <c r="I200" s="123"/>
      <c r="J200" s="131">
        <f>BK200</f>
        <v>0</v>
      </c>
      <c r="L200" s="120"/>
      <c r="M200" s="125"/>
      <c r="P200" s="126">
        <f>SUM(P201:P208)</f>
        <v>0</v>
      </c>
      <c r="R200" s="126">
        <f>SUM(R201:R208)</f>
        <v>0</v>
      </c>
      <c r="T200" s="127">
        <f>SUM(T201:T208)</f>
        <v>0</v>
      </c>
      <c r="AR200" s="121" t="s">
        <v>14</v>
      </c>
      <c r="AT200" s="128" t="s">
        <v>72</v>
      </c>
      <c r="AU200" s="128" t="s">
        <v>82</v>
      </c>
      <c r="AY200" s="121" t="s">
        <v>140</v>
      </c>
      <c r="BK200" s="129">
        <f>SUM(BK201:BK208)</f>
        <v>0</v>
      </c>
    </row>
    <row r="201" spans="2:65" s="1" customFormat="1" ht="49" customHeight="1">
      <c r="B201" s="31"/>
      <c r="C201" s="132" t="s">
        <v>73</v>
      </c>
      <c r="D201" s="132" t="s">
        <v>143</v>
      </c>
      <c r="E201" s="133" t="s">
        <v>1125</v>
      </c>
      <c r="F201" s="134" t="s">
        <v>1126</v>
      </c>
      <c r="G201" s="135" t="s">
        <v>1083</v>
      </c>
      <c r="H201" s="136">
        <v>1</v>
      </c>
      <c r="I201" s="137"/>
      <c r="J201" s="138">
        <f>ROUND(I201*H201,2)</f>
        <v>0</v>
      </c>
      <c r="K201" s="139"/>
      <c r="L201" s="31"/>
      <c r="M201" s="140" t="s">
        <v>1</v>
      </c>
      <c r="N201" s="141" t="s">
        <v>38</v>
      </c>
      <c r="P201" s="142">
        <f>O201*H201</f>
        <v>0</v>
      </c>
      <c r="Q201" s="142">
        <v>0</v>
      </c>
      <c r="R201" s="142">
        <f>Q201*H201</f>
        <v>0</v>
      </c>
      <c r="S201" s="142">
        <v>0</v>
      </c>
      <c r="T201" s="143">
        <f>S201*H201</f>
        <v>0</v>
      </c>
      <c r="AR201" s="144" t="s">
        <v>147</v>
      </c>
      <c r="AT201" s="144" t="s">
        <v>143</v>
      </c>
      <c r="AU201" s="144" t="s">
        <v>162</v>
      </c>
      <c r="AY201" s="16" t="s">
        <v>140</v>
      </c>
      <c r="BE201" s="145">
        <f>IF(N201="základní",J201,0)</f>
        <v>0</v>
      </c>
      <c r="BF201" s="145">
        <f>IF(N201="snížená",J201,0)</f>
        <v>0</v>
      </c>
      <c r="BG201" s="145">
        <f>IF(N201="zákl. přenesená",J201,0)</f>
        <v>0</v>
      </c>
      <c r="BH201" s="145">
        <f>IF(N201="sníž. přenesená",J201,0)</f>
        <v>0</v>
      </c>
      <c r="BI201" s="145">
        <f>IF(N201="nulová",J201,0)</f>
        <v>0</v>
      </c>
      <c r="BJ201" s="16" t="s">
        <v>14</v>
      </c>
      <c r="BK201" s="145">
        <f>ROUND(I201*H201,2)</f>
        <v>0</v>
      </c>
      <c r="BL201" s="16" t="s">
        <v>147</v>
      </c>
      <c r="BM201" s="144" t="s">
        <v>255</v>
      </c>
    </row>
    <row r="202" spans="2:65" s="1" customFormat="1" ht="27">
      <c r="B202" s="31"/>
      <c r="D202" s="146" t="s">
        <v>148</v>
      </c>
      <c r="F202" s="147" t="s">
        <v>1126</v>
      </c>
      <c r="I202" s="148"/>
      <c r="L202" s="31"/>
      <c r="M202" s="149"/>
      <c r="T202" s="55"/>
      <c r="AT202" s="16" t="s">
        <v>148</v>
      </c>
      <c r="AU202" s="16" t="s">
        <v>162</v>
      </c>
    </row>
    <row r="203" spans="2:65" s="1" customFormat="1" ht="55.5" customHeight="1">
      <c r="B203" s="31"/>
      <c r="C203" s="132" t="s">
        <v>73</v>
      </c>
      <c r="D203" s="132" t="s">
        <v>143</v>
      </c>
      <c r="E203" s="133" t="s">
        <v>1127</v>
      </c>
      <c r="F203" s="134" t="s">
        <v>1128</v>
      </c>
      <c r="G203" s="135" t="s">
        <v>1083</v>
      </c>
      <c r="H203" s="136">
        <v>1</v>
      </c>
      <c r="I203" s="137"/>
      <c r="J203" s="138">
        <f>ROUND(I203*H203,2)</f>
        <v>0</v>
      </c>
      <c r="K203" s="139"/>
      <c r="L203" s="31"/>
      <c r="M203" s="140" t="s">
        <v>1</v>
      </c>
      <c r="N203" s="141" t="s">
        <v>38</v>
      </c>
      <c r="P203" s="142">
        <f>O203*H203</f>
        <v>0</v>
      </c>
      <c r="Q203" s="142">
        <v>0</v>
      </c>
      <c r="R203" s="142">
        <f>Q203*H203</f>
        <v>0</v>
      </c>
      <c r="S203" s="142">
        <v>0</v>
      </c>
      <c r="T203" s="143">
        <f>S203*H203</f>
        <v>0</v>
      </c>
      <c r="AR203" s="144" t="s">
        <v>147</v>
      </c>
      <c r="AT203" s="144" t="s">
        <v>143</v>
      </c>
      <c r="AU203" s="144" t="s">
        <v>162</v>
      </c>
      <c r="AY203" s="16" t="s">
        <v>140</v>
      </c>
      <c r="BE203" s="145">
        <f>IF(N203="základní",J203,0)</f>
        <v>0</v>
      </c>
      <c r="BF203" s="145">
        <f>IF(N203="snížená",J203,0)</f>
        <v>0</v>
      </c>
      <c r="BG203" s="145">
        <f>IF(N203="zákl. přenesená",J203,0)</f>
        <v>0</v>
      </c>
      <c r="BH203" s="145">
        <f>IF(N203="sníž. přenesená",J203,0)</f>
        <v>0</v>
      </c>
      <c r="BI203" s="145">
        <f>IF(N203="nulová",J203,0)</f>
        <v>0</v>
      </c>
      <c r="BJ203" s="16" t="s">
        <v>14</v>
      </c>
      <c r="BK203" s="145">
        <f>ROUND(I203*H203,2)</f>
        <v>0</v>
      </c>
      <c r="BL203" s="16" t="s">
        <v>147</v>
      </c>
      <c r="BM203" s="144" t="s">
        <v>261</v>
      </c>
    </row>
    <row r="204" spans="2:65" s="1" customFormat="1" ht="27">
      <c r="B204" s="31"/>
      <c r="D204" s="146" t="s">
        <v>148</v>
      </c>
      <c r="F204" s="147" t="s">
        <v>1128</v>
      </c>
      <c r="I204" s="148"/>
      <c r="L204" s="31"/>
      <c r="M204" s="149"/>
      <c r="T204" s="55"/>
      <c r="AT204" s="16" t="s">
        <v>148</v>
      </c>
      <c r="AU204" s="16" t="s">
        <v>162</v>
      </c>
    </row>
    <row r="205" spans="2:65" s="1" customFormat="1" ht="37.75" customHeight="1">
      <c r="B205" s="31"/>
      <c r="C205" s="132" t="s">
        <v>73</v>
      </c>
      <c r="D205" s="132" t="s">
        <v>143</v>
      </c>
      <c r="E205" s="133" t="s">
        <v>1129</v>
      </c>
      <c r="F205" s="134" t="s">
        <v>1130</v>
      </c>
      <c r="G205" s="135" t="s">
        <v>1083</v>
      </c>
      <c r="H205" s="136">
        <v>1</v>
      </c>
      <c r="I205" s="137"/>
      <c r="J205" s="138">
        <f>ROUND(I205*H205,2)</f>
        <v>0</v>
      </c>
      <c r="K205" s="139"/>
      <c r="L205" s="31"/>
      <c r="M205" s="140" t="s">
        <v>1</v>
      </c>
      <c r="N205" s="141" t="s">
        <v>38</v>
      </c>
      <c r="P205" s="142">
        <f>O205*H205</f>
        <v>0</v>
      </c>
      <c r="Q205" s="142">
        <v>0</v>
      </c>
      <c r="R205" s="142">
        <f>Q205*H205</f>
        <v>0</v>
      </c>
      <c r="S205" s="142">
        <v>0</v>
      </c>
      <c r="T205" s="143">
        <f>S205*H205</f>
        <v>0</v>
      </c>
      <c r="AR205" s="144" t="s">
        <v>147</v>
      </c>
      <c r="AT205" s="144" t="s">
        <v>143</v>
      </c>
      <c r="AU205" s="144" t="s">
        <v>162</v>
      </c>
      <c r="AY205" s="16" t="s">
        <v>140</v>
      </c>
      <c r="BE205" s="145">
        <f>IF(N205="základní",J205,0)</f>
        <v>0</v>
      </c>
      <c r="BF205" s="145">
        <f>IF(N205="snížená",J205,0)</f>
        <v>0</v>
      </c>
      <c r="BG205" s="145">
        <f>IF(N205="zákl. přenesená",J205,0)</f>
        <v>0</v>
      </c>
      <c r="BH205" s="145">
        <f>IF(N205="sníž. přenesená",J205,0)</f>
        <v>0</v>
      </c>
      <c r="BI205" s="145">
        <f>IF(N205="nulová",J205,0)</f>
        <v>0</v>
      </c>
      <c r="BJ205" s="16" t="s">
        <v>14</v>
      </c>
      <c r="BK205" s="145">
        <f>ROUND(I205*H205,2)</f>
        <v>0</v>
      </c>
      <c r="BL205" s="16" t="s">
        <v>147</v>
      </c>
      <c r="BM205" s="144" t="s">
        <v>265</v>
      </c>
    </row>
    <row r="206" spans="2:65" s="1" customFormat="1" ht="18">
      <c r="B206" s="31"/>
      <c r="D206" s="146" t="s">
        <v>148</v>
      </c>
      <c r="F206" s="147" t="s">
        <v>1130</v>
      </c>
      <c r="I206" s="148"/>
      <c r="L206" s="31"/>
      <c r="M206" s="149"/>
      <c r="T206" s="55"/>
      <c r="AT206" s="16" t="s">
        <v>148</v>
      </c>
      <c r="AU206" s="16" t="s">
        <v>162</v>
      </c>
    </row>
    <row r="207" spans="2:65" s="1" customFormat="1" ht="24.15" customHeight="1">
      <c r="B207" s="31"/>
      <c r="C207" s="132" t="s">
        <v>73</v>
      </c>
      <c r="D207" s="132" t="s">
        <v>143</v>
      </c>
      <c r="E207" s="133" t="s">
        <v>1131</v>
      </c>
      <c r="F207" s="134" t="s">
        <v>1132</v>
      </c>
      <c r="G207" s="135" t="s">
        <v>1083</v>
      </c>
      <c r="H207" s="136">
        <v>12</v>
      </c>
      <c r="I207" s="137"/>
      <c r="J207" s="138">
        <f>ROUND(I207*H207,2)</f>
        <v>0</v>
      </c>
      <c r="K207" s="139"/>
      <c r="L207" s="31"/>
      <c r="M207" s="140" t="s">
        <v>1</v>
      </c>
      <c r="N207" s="141" t="s">
        <v>38</v>
      </c>
      <c r="P207" s="142">
        <f>O207*H207</f>
        <v>0</v>
      </c>
      <c r="Q207" s="142">
        <v>0</v>
      </c>
      <c r="R207" s="142">
        <f>Q207*H207</f>
        <v>0</v>
      </c>
      <c r="S207" s="142">
        <v>0</v>
      </c>
      <c r="T207" s="143">
        <f>S207*H207</f>
        <v>0</v>
      </c>
      <c r="AR207" s="144" t="s">
        <v>147</v>
      </c>
      <c r="AT207" s="144" t="s">
        <v>143</v>
      </c>
      <c r="AU207" s="144" t="s">
        <v>162</v>
      </c>
      <c r="AY207" s="16" t="s">
        <v>140</v>
      </c>
      <c r="BE207" s="145">
        <f>IF(N207="základní",J207,0)</f>
        <v>0</v>
      </c>
      <c r="BF207" s="145">
        <f>IF(N207="snížená",J207,0)</f>
        <v>0</v>
      </c>
      <c r="BG207" s="145">
        <f>IF(N207="zákl. přenesená",J207,0)</f>
        <v>0</v>
      </c>
      <c r="BH207" s="145">
        <f>IF(N207="sníž. přenesená",J207,0)</f>
        <v>0</v>
      </c>
      <c r="BI207" s="145">
        <f>IF(N207="nulová",J207,0)</f>
        <v>0</v>
      </c>
      <c r="BJ207" s="16" t="s">
        <v>14</v>
      </c>
      <c r="BK207" s="145">
        <f>ROUND(I207*H207,2)</f>
        <v>0</v>
      </c>
      <c r="BL207" s="16" t="s">
        <v>147</v>
      </c>
      <c r="BM207" s="144" t="s">
        <v>270</v>
      </c>
    </row>
    <row r="208" spans="2:65" s="1" customFormat="1" ht="18">
      <c r="B208" s="31"/>
      <c r="D208" s="146" t="s">
        <v>148</v>
      </c>
      <c r="F208" s="147" t="s">
        <v>1132</v>
      </c>
      <c r="I208" s="148"/>
      <c r="L208" s="31"/>
      <c r="M208" s="149"/>
      <c r="T208" s="55"/>
      <c r="AT208" s="16" t="s">
        <v>148</v>
      </c>
      <c r="AU208" s="16" t="s">
        <v>162</v>
      </c>
    </row>
    <row r="209" spans="2:65" s="11" customFormat="1" ht="20.9" customHeight="1">
      <c r="B209" s="120"/>
      <c r="D209" s="121" t="s">
        <v>72</v>
      </c>
      <c r="E209" s="130" t="s">
        <v>1133</v>
      </c>
      <c r="F209" s="130" t="s">
        <v>1134</v>
      </c>
      <c r="I209" s="123"/>
      <c r="J209" s="131">
        <f>BK209</f>
        <v>0</v>
      </c>
      <c r="L209" s="120"/>
      <c r="M209" s="125"/>
      <c r="P209" s="126">
        <f>SUM(P210:P221)</f>
        <v>0</v>
      </c>
      <c r="R209" s="126">
        <f>SUM(R210:R221)</f>
        <v>0</v>
      </c>
      <c r="T209" s="127">
        <f>SUM(T210:T221)</f>
        <v>0</v>
      </c>
      <c r="AR209" s="121" t="s">
        <v>14</v>
      </c>
      <c r="AT209" s="128" t="s">
        <v>72</v>
      </c>
      <c r="AU209" s="128" t="s">
        <v>82</v>
      </c>
      <c r="AY209" s="121" t="s">
        <v>140</v>
      </c>
      <c r="BK209" s="129">
        <f>SUM(BK210:BK221)</f>
        <v>0</v>
      </c>
    </row>
    <row r="210" spans="2:65" s="1" customFormat="1" ht="16.5" customHeight="1">
      <c r="B210" s="31"/>
      <c r="C210" s="132" t="s">
        <v>73</v>
      </c>
      <c r="D210" s="132" t="s">
        <v>143</v>
      </c>
      <c r="E210" s="133" t="s">
        <v>1135</v>
      </c>
      <c r="F210" s="134" t="s">
        <v>1136</v>
      </c>
      <c r="G210" s="135" t="s">
        <v>226</v>
      </c>
      <c r="H210" s="136">
        <v>100</v>
      </c>
      <c r="I210" s="137"/>
      <c r="J210" s="138">
        <f>ROUND(I210*H210,2)</f>
        <v>0</v>
      </c>
      <c r="K210" s="139"/>
      <c r="L210" s="31"/>
      <c r="M210" s="140" t="s">
        <v>1</v>
      </c>
      <c r="N210" s="141" t="s">
        <v>38</v>
      </c>
      <c r="P210" s="142">
        <f>O210*H210</f>
        <v>0</v>
      </c>
      <c r="Q210" s="142">
        <v>0</v>
      </c>
      <c r="R210" s="142">
        <f>Q210*H210</f>
        <v>0</v>
      </c>
      <c r="S210" s="142">
        <v>0</v>
      </c>
      <c r="T210" s="143">
        <f>S210*H210</f>
        <v>0</v>
      </c>
      <c r="AR210" s="144" t="s">
        <v>147</v>
      </c>
      <c r="AT210" s="144" t="s">
        <v>143</v>
      </c>
      <c r="AU210" s="144" t="s">
        <v>162</v>
      </c>
      <c r="AY210" s="16" t="s">
        <v>140</v>
      </c>
      <c r="BE210" s="145">
        <f>IF(N210="základní",J210,0)</f>
        <v>0</v>
      </c>
      <c r="BF210" s="145">
        <f>IF(N210="snížená",J210,0)</f>
        <v>0</v>
      </c>
      <c r="BG210" s="145">
        <f>IF(N210="zákl. přenesená",J210,0)</f>
        <v>0</v>
      </c>
      <c r="BH210" s="145">
        <f>IF(N210="sníž. přenesená",J210,0)</f>
        <v>0</v>
      </c>
      <c r="BI210" s="145">
        <f>IF(N210="nulová",J210,0)</f>
        <v>0</v>
      </c>
      <c r="BJ210" s="16" t="s">
        <v>14</v>
      </c>
      <c r="BK210" s="145">
        <f>ROUND(I210*H210,2)</f>
        <v>0</v>
      </c>
      <c r="BL210" s="16" t="s">
        <v>147</v>
      </c>
      <c r="BM210" s="144" t="s">
        <v>275</v>
      </c>
    </row>
    <row r="211" spans="2:65" s="1" customFormat="1" ht="10">
      <c r="B211" s="31"/>
      <c r="D211" s="146" t="s">
        <v>148</v>
      </c>
      <c r="F211" s="147" t="s">
        <v>1136</v>
      </c>
      <c r="I211" s="148"/>
      <c r="L211" s="31"/>
      <c r="M211" s="149"/>
      <c r="T211" s="55"/>
      <c r="AT211" s="16" t="s">
        <v>148</v>
      </c>
      <c r="AU211" s="16" t="s">
        <v>162</v>
      </c>
    </row>
    <row r="212" spans="2:65" s="1" customFormat="1" ht="16.5" customHeight="1">
      <c r="B212" s="31"/>
      <c r="C212" s="132" t="s">
        <v>73</v>
      </c>
      <c r="D212" s="132" t="s">
        <v>143</v>
      </c>
      <c r="E212" s="133" t="s">
        <v>1137</v>
      </c>
      <c r="F212" s="134" t="s">
        <v>1138</v>
      </c>
      <c r="G212" s="135" t="s">
        <v>226</v>
      </c>
      <c r="H212" s="136">
        <v>80</v>
      </c>
      <c r="I212" s="137"/>
      <c r="J212" s="138">
        <f>ROUND(I212*H212,2)</f>
        <v>0</v>
      </c>
      <c r="K212" s="139"/>
      <c r="L212" s="31"/>
      <c r="M212" s="140" t="s">
        <v>1</v>
      </c>
      <c r="N212" s="141" t="s">
        <v>38</v>
      </c>
      <c r="P212" s="142">
        <f>O212*H212</f>
        <v>0</v>
      </c>
      <c r="Q212" s="142">
        <v>0</v>
      </c>
      <c r="R212" s="142">
        <f>Q212*H212</f>
        <v>0</v>
      </c>
      <c r="S212" s="142">
        <v>0</v>
      </c>
      <c r="T212" s="143">
        <f>S212*H212</f>
        <v>0</v>
      </c>
      <c r="AR212" s="144" t="s">
        <v>147</v>
      </c>
      <c r="AT212" s="144" t="s">
        <v>143</v>
      </c>
      <c r="AU212" s="144" t="s">
        <v>162</v>
      </c>
      <c r="AY212" s="16" t="s">
        <v>140</v>
      </c>
      <c r="BE212" s="145">
        <f>IF(N212="základní",J212,0)</f>
        <v>0</v>
      </c>
      <c r="BF212" s="145">
        <f>IF(N212="snížená",J212,0)</f>
        <v>0</v>
      </c>
      <c r="BG212" s="145">
        <f>IF(N212="zákl. přenesená",J212,0)</f>
        <v>0</v>
      </c>
      <c r="BH212" s="145">
        <f>IF(N212="sníž. přenesená",J212,0)</f>
        <v>0</v>
      </c>
      <c r="BI212" s="145">
        <f>IF(N212="nulová",J212,0)</f>
        <v>0</v>
      </c>
      <c r="BJ212" s="16" t="s">
        <v>14</v>
      </c>
      <c r="BK212" s="145">
        <f>ROUND(I212*H212,2)</f>
        <v>0</v>
      </c>
      <c r="BL212" s="16" t="s">
        <v>147</v>
      </c>
      <c r="BM212" s="144" t="s">
        <v>280</v>
      </c>
    </row>
    <row r="213" spans="2:65" s="1" customFormat="1" ht="10">
      <c r="B213" s="31"/>
      <c r="D213" s="146" t="s">
        <v>148</v>
      </c>
      <c r="F213" s="147" t="s">
        <v>1138</v>
      </c>
      <c r="I213" s="148"/>
      <c r="L213" s="31"/>
      <c r="M213" s="149"/>
      <c r="T213" s="55"/>
      <c r="AT213" s="16" t="s">
        <v>148</v>
      </c>
      <c r="AU213" s="16" t="s">
        <v>162</v>
      </c>
    </row>
    <row r="214" spans="2:65" s="1" customFormat="1" ht="16.5" customHeight="1">
      <c r="B214" s="31"/>
      <c r="C214" s="132" t="s">
        <v>73</v>
      </c>
      <c r="D214" s="132" t="s">
        <v>143</v>
      </c>
      <c r="E214" s="133" t="s">
        <v>1139</v>
      </c>
      <c r="F214" s="134" t="s">
        <v>1140</v>
      </c>
      <c r="G214" s="135" t="s">
        <v>226</v>
      </c>
      <c r="H214" s="136">
        <v>40</v>
      </c>
      <c r="I214" s="137"/>
      <c r="J214" s="138">
        <f>ROUND(I214*H214,2)</f>
        <v>0</v>
      </c>
      <c r="K214" s="139"/>
      <c r="L214" s="31"/>
      <c r="M214" s="140" t="s">
        <v>1</v>
      </c>
      <c r="N214" s="141" t="s">
        <v>38</v>
      </c>
      <c r="P214" s="142">
        <f>O214*H214</f>
        <v>0</v>
      </c>
      <c r="Q214" s="142">
        <v>0</v>
      </c>
      <c r="R214" s="142">
        <f>Q214*H214</f>
        <v>0</v>
      </c>
      <c r="S214" s="142">
        <v>0</v>
      </c>
      <c r="T214" s="143">
        <f>S214*H214</f>
        <v>0</v>
      </c>
      <c r="AR214" s="144" t="s">
        <v>147</v>
      </c>
      <c r="AT214" s="144" t="s">
        <v>143</v>
      </c>
      <c r="AU214" s="144" t="s">
        <v>162</v>
      </c>
      <c r="AY214" s="16" t="s">
        <v>140</v>
      </c>
      <c r="BE214" s="145">
        <f>IF(N214="základní",J214,0)</f>
        <v>0</v>
      </c>
      <c r="BF214" s="145">
        <f>IF(N214="snížená",J214,0)</f>
        <v>0</v>
      </c>
      <c r="BG214" s="145">
        <f>IF(N214="zákl. přenesená",J214,0)</f>
        <v>0</v>
      </c>
      <c r="BH214" s="145">
        <f>IF(N214="sníž. přenesená",J214,0)</f>
        <v>0</v>
      </c>
      <c r="BI214" s="145">
        <f>IF(N214="nulová",J214,0)</f>
        <v>0</v>
      </c>
      <c r="BJ214" s="16" t="s">
        <v>14</v>
      </c>
      <c r="BK214" s="145">
        <f>ROUND(I214*H214,2)</f>
        <v>0</v>
      </c>
      <c r="BL214" s="16" t="s">
        <v>147</v>
      </c>
      <c r="BM214" s="144" t="s">
        <v>283</v>
      </c>
    </row>
    <row r="215" spans="2:65" s="1" customFormat="1" ht="10">
      <c r="B215" s="31"/>
      <c r="D215" s="146" t="s">
        <v>148</v>
      </c>
      <c r="F215" s="147" t="s">
        <v>1140</v>
      </c>
      <c r="I215" s="148"/>
      <c r="L215" s="31"/>
      <c r="M215" s="149"/>
      <c r="T215" s="55"/>
      <c r="AT215" s="16" t="s">
        <v>148</v>
      </c>
      <c r="AU215" s="16" t="s">
        <v>162</v>
      </c>
    </row>
    <row r="216" spans="2:65" s="1" customFormat="1" ht="16.5" customHeight="1">
      <c r="B216" s="31"/>
      <c r="C216" s="132" t="s">
        <v>73</v>
      </c>
      <c r="D216" s="132" t="s">
        <v>143</v>
      </c>
      <c r="E216" s="133" t="s">
        <v>1141</v>
      </c>
      <c r="F216" s="134" t="s">
        <v>1142</v>
      </c>
      <c r="G216" s="135" t="s">
        <v>226</v>
      </c>
      <c r="H216" s="136">
        <v>50</v>
      </c>
      <c r="I216" s="137"/>
      <c r="J216" s="138">
        <f>ROUND(I216*H216,2)</f>
        <v>0</v>
      </c>
      <c r="K216" s="139"/>
      <c r="L216" s="31"/>
      <c r="M216" s="140" t="s">
        <v>1</v>
      </c>
      <c r="N216" s="141" t="s">
        <v>38</v>
      </c>
      <c r="P216" s="142">
        <f>O216*H216</f>
        <v>0</v>
      </c>
      <c r="Q216" s="142">
        <v>0</v>
      </c>
      <c r="R216" s="142">
        <f>Q216*H216</f>
        <v>0</v>
      </c>
      <c r="S216" s="142">
        <v>0</v>
      </c>
      <c r="T216" s="143">
        <f>S216*H216</f>
        <v>0</v>
      </c>
      <c r="AR216" s="144" t="s">
        <v>147</v>
      </c>
      <c r="AT216" s="144" t="s">
        <v>143</v>
      </c>
      <c r="AU216" s="144" t="s">
        <v>162</v>
      </c>
      <c r="AY216" s="16" t="s">
        <v>140</v>
      </c>
      <c r="BE216" s="145">
        <f>IF(N216="základní",J216,0)</f>
        <v>0</v>
      </c>
      <c r="BF216" s="145">
        <f>IF(N216="snížená",J216,0)</f>
        <v>0</v>
      </c>
      <c r="BG216" s="145">
        <f>IF(N216="zákl. přenesená",J216,0)</f>
        <v>0</v>
      </c>
      <c r="BH216" s="145">
        <f>IF(N216="sníž. přenesená",J216,0)</f>
        <v>0</v>
      </c>
      <c r="BI216" s="145">
        <f>IF(N216="nulová",J216,0)</f>
        <v>0</v>
      </c>
      <c r="BJ216" s="16" t="s">
        <v>14</v>
      </c>
      <c r="BK216" s="145">
        <f>ROUND(I216*H216,2)</f>
        <v>0</v>
      </c>
      <c r="BL216" s="16" t="s">
        <v>147</v>
      </c>
      <c r="BM216" s="144" t="s">
        <v>290</v>
      </c>
    </row>
    <row r="217" spans="2:65" s="1" customFormat="1" ht="10">
      <c r="B217" s="31"/>
      <c r="D217" s="146" t="s">
        <v>148</v>
      </c>
      <c r="F217" s="147" t="s">
        <v>1142</v>
      </c>
      <c r="I217" s="148"/>
      <c r="L217" s="31"/>
      <c r="M217" s="149"/>
      <c r="T217" s="55"/>
      <c r="AT217" s="16" t="s">
        <v>148</v>
      </c>
      <c r="AU217" s="16" t="s">
        <v>162</v>
      </c>
    </row>
    <row r="218" spans="2:65" s="1" customFormat="1" ht="24.15" customHeight="1">
      <c r="B218" s="31"/>
      <c r="C218" s="132" t="s">
        <v>73</v>
      </c>
      <c r="D218" s="132" t="s">
        <v>143</v>
      </c>
      <c r="E218" s="133" t="s">
        <v>1143</v>
      </c>
      <c r="F218" s="134" t="s">
        <v>1144</v>
      </c>
      <c r="G218" s="135" t="s">
        <v>226</v>
      </c>
      <c r="H218" s="136">
        <v>400</v>
      </c>
      <c r="I218" s="137"/>
      <c r="J218" s="138">
        <f>ROUND(I218*H218,2)</f>
        <v>0</v>
      </c>
      <c r="K218" s="139"/>
      <c r="L218" s="31"/>
      <c r="M218" s="140" t="s">
        <v>1</v>
      </c>
      <c r="N218" s="141" t="s">
        <v>38</v>
      </c>
      <c r="P218" s="142">
        <f>O218*H218</f>
        <v>0</v>
      </c>
      <c r="Q218" s="142">
        <v>0</v>
      </c>
      <c r="R218" s="142">
        <f>Q218*H218</f>
        <v>0</v>
      </c>
      <c r="S218" s="142">
        <v>0</v>
      </c>
      <c r="T218" s="143">
        <f>S218*H218</f>
        <v>0</v>
      </c>
      <c r="AR218" s="144" t="s">
        <v>147</v>
      </c>
      <c r="AT218" s="144" t="s">
        <v>143</v>
      </c>
      <c r="AU218" s="144" t="s">
        <v>162</v>
      </c>
      <c r="AY218" s="16" t="s">
        <v>140</v>
      </c>
      <c r="BE218" s="145">
        <f>IF(N218="základní",J218,0)</f>
        <v>0</v>
      </c>
      <c r="BF218" s="145">
        <f>IF(N218="snížená",J218,0)</f>
        <v>0</v>
      </c>
      <c r="BG218" s="145">
        <f>IF(N218="zákl. přenesená",J218,0)</f>
        <v>0</v>
      </c>
      <c r="BH218" s="145">
        <f>IF(N218="sníž. přenesená",J218,0)</f>
        <v>0</v>
      </c>
      <c r="BI218" s="145">
        <f>IF(N218="nulová",J218,0)</f>
        <v>0</v>
      </c>
      <c r="BJ218" s="16" t="s">
        <v>14</v>
      </c>
      <c r="BK218" s="145">
        <f>ROUND(I218*H218,2)</f>
        <v>0</v>
      </c>
      <c r="BL218" s="16" t="s">
        <v>147</v>
      </c>
      <c r="BM218" s="144" t="s">
        <v>293</v>
      </c>
    </row>
    <row r="219" spans="2:65" s="1" customFormat="1" ht="18">
      <c r="B219" s="31"/>
      <c r="D219" s="146" t="s">
        <v>148</v>
      </c>
      <c r="F219" s="147" t="s">
        <v>1144</v>
      </c>
      <c r="I219" s="148"/>
      <c r="L219" s="31"/>
      <c r="M219" s="149"/>
      <c r="T219" s="55"/>
      <c r="AT219" s="16" t="s">
        <v>148</v>
      </c>
      <c r="AU219" s="16" t="s">
        <v>162</v>
      </c>
    </row>
    <row r="220" spans="2:65" s="1" customFormat="1" ht="24.15" customHeight="1">
      <c r="B220" s="31"/>
      <c r="C220" s="132" t="s">
        <v>73</v>
      </c>
      <c r="D220" s="132" t="s">
        <v>143</v>
      </c>
      <c r="E220" s="133" t="s">
        <v>1145</v>
      </c>
      <c r="F220" s="134" t="s">
        <v>1146</v>
      </c>
      <c r="G220" s="135" t="s">
        <v>226</v>
      </c>
      <c r="H220" s="136">
        <v>200</v>
      </c>
      <c r="I220" s="137"/>
      <c r="J220" s="138">
        <f>ROUND(I220*H220,2)</f>
        <v>0</v>
      </c>
      <c r="K220" s="139"/>
      <c r="L220" s="31"/>
      <c r="M220" s="140" t="s">
        <v>1</v>
      </c>
      <c r="N220" s="141" t="s">
        <v>38</v>
      </c>
      <c r="P220" s="142">
        <f>O220*H220</f>
        <v>0</v>
      </c>
      <c r="Q220" s="142">
        <v>0</v>
      </c>
      <c r="R220" s="142">
        <f>Q220*H220</f>
        <v>0</v>
      </c>
      <c r="S220" s="142">
        <v>0</v>
      </c>
      <c r="T220" s="143">
        <f>S220*H220</f>
        <v>0</v>
      </c>
      <c r="AR220" s="144" t="s">
        <v>147</v>
      </c>
      <c r="AT220" s="144" t="s">
        <v>143</v>
      </c>
      <c r="AU220" s="144" t="s">
        <v>162</v>
      </c>
      <c r="AY220" s="16" t="s">
        <v>140</v>
      </c>
      <c r="BE220" s="145">
        <f>IF(N220="základní",J220,0)</f>
        <v>0</v>
      </c>
      <c r="BF220" s="145">
        <f>IF(N220="snížená",J220,0)</f>
        <v>0</v>
      </c>
      <c r="BG220" s="145">
        <f>IF(N220="zákl. přenesená",J220,0)</f>
        <v>0</v>
      </c>
      <c r="BH220" s="145">
        <f>IF(N220="sníž. přenesená",J220,0)</f>
        <v>0</v>
      </c>
      <c r="BI220" s="145">
        <f>IF(N220="nulová",J220,0)</f>
        <v>0</v>
      </c>
      <c r="BJ220" s="16" t="s">
        <v>14</v>
      </c>
      <c r="BK220" s="145">
        <f>ROUND(I220*H220,2)</f>
        <v>0</v>
      </c>
      <c r="BL220" s="16" t="s">
        <v>147</v>
      </c>
      <c r="BM220" s="144" t="s">
        <v>297</v>
      </c>
    </row>
    <row r="221" spans="2:65" s="1" customFormat="1" ht="10">
      <c r="B221" s="31"/>
      <c r="D221" s="146" t="s">
        <v>148</v>
      </c>
      <c r="F221" s="147" t="s">
        <v>1146</v>
      </c>
      <c r="I221" s="148"/>
      <c r="L221" s="31"/>
      <c r="M221" s="149"/>
      <c r="T221" s="55"/>
      <c r="AT221" s="16" t="s">
        <v>148</v>
      </c>
      <c r="AU221" s="16" t="s">
        <v>162</v>
      </c>
    </row>
    <row r="222" spans="2:65" s="11" customFormat="1" ht="20.9" customHeight="1">
      <c r="B222" s="120"/>
      <c r="D222" s="121" t="s">
        <v>72</v>
      </c>
      <c r="E222" s="130" t="s">
        <v>1147</v>
      </c>
      <c r="F222" s="130" t="s">
        <v>1148</v>
      </c>
      <c r="I222" s="123"/>
      <c r="J222" s="131">
        <f>BK222</f>
        <v>0</v>
      </c>
      <c r="L222" s="120"/>
      <c r="M222" s="125"/>
      <c r="P222" s="126">
        <f>SUM(P223:P258)</f>
        <v>0</v>
      </c>
      <c r="R222" s="126">
        <f>SUM(R223:R258)</f>
        <v>0</v>
      </c>
      <c r="T222" s="127">
        <f>SUM(T223:T258)</f>
        <v>0</v>
      </c>
      <c r="AR222" s="121" t="s">
        <v>14</v>
      </c>
      <c r="AT222" s="128" t="s">
        <v>72</v>
      </c>
      <c r="AU222" s="128" t="s">
        <v>82</v>
      </c>
      <c r="AY222" s="121" t="s">
        <v>140</v>
      </c>
      <c r="BK222" s="129">
        <f>SUM(BK223:BK258)</f>
        <v>0</v>
      </c>
    </row>
    <row r="223" spans="2:65" s="1" customFormat="1" ht="16.5" customHeight="1">
      <c r="B223" s="31"/>
      <c r="C223" s="132" t="s">
        <v>73</v>
      </c>
      <c r="D223" s="132" t="s">
        <v>143</v>
      </c>
      <c r="E223" s="133" t="s">
        <v>1149</v>
      </c>
      <c r="F223" s="134" t="s">
        <v>1150</v>
      </c>
      <c r="G223" s="135" t="s">
        <v>1151</v>
      </c>
      <c r="H223" s="136">
        <v>8</v>
      </c>
      <c r="I223" s="137"/>
      <c r="J223" s="138">
        <f>ROUND(I223*H223,2)</f>
        <v>0</v>
      </c>
      <c r="K223" s="139"/>
      <c r="L223" s="31"/>
      <c r="M223" s="140" t="s">
        <v>1</v>
      </c>
      <c r="N223" s="141" t="s">
        <v>38</v>
      </c>
      <c r="P223" s="142">
        <f>O223*H223</f>
        <v>0</v>
      </c>
      <c r="Q223" s="142">
        <v>0</v>
      </c>
      <c r="R223" s="142">
        <f>Q223*H223</f>
        <v>0</v>
      </c>
      <c r="S223" s="142">
        <v>0</v>
      </c>
      <c r="T223" s="143">
        <f>S223*H223</f>
        <v>0</v>
      </c>
      <c r="AR223" s="144" t="s">
        <v>147</v>
      </c>
      <c r="AT223" s="144" t="s">
        <v>143</v>
      </c>
      <c r="AU223" s="144" t="s">
        <v>162</v>
      </c>
      <c r="AY223" s="16" t="s">
        <v>140</v>
      </c>
      <c r="BE223" s="145">
        <f>IF(N223="základní",J223,0)</f>
        <v>0</v>
      </c>
      <c r="BF223" s="145">
        <f>IF(N223="snížená",J223,0)</f>
        <v>0</v>
      </c>
      <c r="BG223" s="145">
        <f>IF(N223="zákl. přenesená",J223,0)</f>
        <v>0</v>
      </c>
      <c r="BH223" s="145">
        <f>IF(N223="sníž. přenesená",J223,0)</f>
        <v>0</v>
      </c>
      <c r="BI223" s="145">
        <f>IF(N223="nulová",J223,0)</f>
        <v>0</v>
      </c>
      <c r="BJ223" s="16" t="s">
        <v>14</v>
      </c>
      <c r="BK223" s="145">
        <f>ROUND(I223*H223,2)</f>
        <v>0</v>
      </c>
      <c r="BL223" s="16" t="s">
        <v>147</v>
      </c>
      <c r="BM223" s="144" t="s">
        <v>305</v>
      </c>
    </row>
    <row r="224" spans="2:65" s="1" customFormat="1" ht="10">
      <c r="B224" s="31"/>
      <c r="D224" s="146" t="s">
        <v>148</v>
      </c>
      <c r="F224" s="147" t="s">
        <v>1150</v>
      </c>
      <c r="I224" s="148"/>
      <c r="L224" s="31"/>
      <c r="M224" s="149"/>
      <c r="T224" s="55"/>
      <c r="AT224" s="16" t="s">
        <v>148</v>
      </c>
      <c r="AU224" s="16" t="s">
        <v>162</v>
      </c>
    </row>
    <row r="225" spans="2:65" s="1" customFormat="1" ht="21.75" customHeight="1">
      <c r="B225" s="31"/>
      <c r="C225" s="132" t="s">
        <v>73</v>
      </c>
      <c r="D225" s="132" t="s">
        <v>143</v>
      </c>
      <c r="E225" s="133" t="s">
        <v>1152</v>
      </c>
      <c r="F225" s="134" t="s">
        <v>1153</v>
      </c>
      <c r="G225" s="135" t="s">
        <v>1083</v>
      </c>
      <c r="H225" s="136">
        <v>1</v>
      </c>
      <c r="I225" s="137"/>
      <c r="J225" s="138">
        <f>ROUND(I225*H225,2)</f>
        <v>0</v>
      </c>
      <c r="K225" s="139"/>
      <c r="L225" s="31"/>
      <c r="M225" s="140" t="s">
        <v>1</v>
      </c>
      <c r="N225" s="141" t="s">
        <v>38</v>
      </c>
      <c r="P225" s="142">
        <f>O225*H225</f>
        <v>0</v>
      </c>
      <c r="Q225" s="142">
        <v>0</v>
      </c>
      <c r="R225" s="142">
        <f>Q225*H225</f>
        <v>0</v>
      </c>
      <c r="S225" s="142">
        <v>0</v>
      </c>
      <c r="T225" s="143">
        <f>S225*H225</f>
        <v>0</v>
      </c>
      <c r="AR225" s="144" t="s">
        <v>147</v>
      </c>
      <c r="AT225" s="144" t="s">
        <v>143</v>
      </c>
      <c r="AU225" s="144" t="s">
        <v>162</v>
      </c>
      <c r="AY225" s="16" t="s">
        <v>140</v>
      </c>
      <c r="BE225" s="145">
        <f>IF(N225="základní",J225,0)</f>
        <v>0</v>
      </c>
      <c r="BF225" s="145">
        <f>IF(N225="snížená",J225,0)</f>
        <v>0</v>
      </c>
      <c r="BG225" s="145">
        <f>IF(N225="zákl. přenesená",J225,0)</f>
        <v>0</v>
      </c>
      <c r="BH225" s="145">
        <f>IF(N225="sníž. přenesená",J225,0)</f>
        <v>0</v>
      </c>
      <c r="BI225" s="145">
        <f>IF(N225="nulová",J225,0)</f>
        <v>0</v>
      </c>
      <c r="BJ225" s="16" t="s">
        <v>14</v>
      </c>
      <c r="BK225" s="145">
        <f>ROUND(I225*H225,2)</f>
        <v>0</v>
      </c>
      <c r="BL225" s="16" t="s">
        <v>147</v>
      </c>
      <c r="BM225" s="144" t="s">
        <v>310</v>
      </c>
    </row>
    <row r="226" spans="2:65" s="1" customFormat="1" ht="10">
      <c r="B226" s="31"/>
      <c r="D226" s="146" t="s">
        <v>148</v>
      </c>
      <c r="F226" s="147" t="s">
        <v>1153</v>
      </c>
      <c r="I226" s="148"/>
      <c r="L226" s="31"/>
      <c r="M226" s="149"/>
      <c r="T226" s="55"/>
      <c r="AT226" s="16" t="s">
        <v>148</v>
      </c>
      <c r="AU226" s="16" t="s">
        <v>162</v>
      </c>
    </row>
    <row r="227" spans="2:65" s="1" customFormat="1" ht="21.75" customHeight="1">
      <c r="B227" s="31"/>
      <c r="C227" s="132" t="s">
        <v>73</v>
      </c>
      <c r="D227" s="132" t="s">
        <v>143</v>
      </c>
      <c r="E227" s="133" t="s">
        <v>1154</v>
      </c>
      <c r="F227" s="134" t="s">
        <v>1155</v>
      </c>
      <c r="G227" s="135" t="s">
        <v>1083</v>
      </c>
      <c r="H227" s="136">
        <v>1</v>
      </c>
      <c r="I227" s="137"/>
      <c r="J227" s="138">
        <f>ROUND(I227*H227,2)</f>
        <v>0</v>
      </c>
      <c r="K227" s="139"/>
      <c r="L227" s="31"/>
      <c r="M227" s="140" t="s">
        <v>1</v>
      </c>
      <c r="N227" s="141" t="s">
        <v>38</v>
      </c>
      <c r="P227" s="142">
        <f>O227*H227</f>
        <v>0</v>
      </c>
      <c r="Q227" s="142">
        <v>0</v>
      </c>
      <c r="R227" s="142">
        <f>Q227*H227</f>
        <v>0</v>
      </c>
      <c r="S227" s="142">
        <v>0</v>
      </c>
      <c r="T227" s="143">
        <f>S227*H227</f>
        <v>0</v>
      </c>
      <c r="AR227" s="144" t="s">
        <v>147</v>
      </c>
      <c r="AT227" s="144" t="s">
        <v>143</v>
      </c>
      <c r="AU227" s="144" t="s">
        <v>162</v>
      </c>
      <c r="AY227" s="16" t="s">
        <v>140</v>
      </c>
      <c r="BE227" s="145">
        <f>IF(N227="základní",J227,0)</f>
        <v>0</v>
      </c>
      <c r="BF227" s="145">
        <f>IF(N227="snížená",J227,0)</f>
        <v>0</v>
      </c>
      <c r="BG227" s="145">
        <f>IF(N227="zákl. přenesená",J227,0)</f>
        <v>0</v>
      </c>
      <c r="BH227" s="145">
        <f>IF(N227="sníž. přenesená",J227,0)</f>
        <v>0</v>
      </c>
      <c r="BI227" s="145">
        <f>IF(N227="nulová",J227,0)</f>
        <v>0</v>
      </c>
      <c r="BJ227" s="16" t="s">
        <v>14</v>
      </c>
      <c r="BK227" s="145">
        <f>ROUND(I227*H227,2)</f>
        <v>0</v>
      </c>
      <c r="BL227" s="16" t="s">
        <v>147</v>
      </c>
      <c r="BM227" s="144" t="s">
        <v>315</v>
      </c>
    </row>
    <row r="228" spans="2:65" s="1" customFormat="1" ht="10">
      <c r="B228" s="31"/>
      <c r="D228" s="146" t="s">
        <v>148</v>
      </c>
      <c r="F228" s="147" t="s">
        <v>1155</v>
      </c>
      <c r="I228" s="148"/>
      <c r="L228" s="31"/>
      <c r="M228" s="149"/>
      <c r="T228" s="55"/>
      <c r="AT228" s="16" t="s">
        <v>148</v>
      </c>
      <c r="AU228" s="16" t="s">
        <v>162</v>
      </c>
    </row>
    <row r="229" spans="2:65" s="1" customFormat="1" ht="16.5" customHeight="1">
      <c r="B229" s="31"/>
      <c r="C229" s="132" t="s">
        <v>73</v>
      </c>
      <c r="D229" s="132" t="s">
        <v>143</v>
      </c>
      <c r="E229" s="133" t="s">
        <v>1156</v>
      </c>
      <c r="F229" s="134" t="s">
        <v>1157</v>
      </c>
      <c r="G229" s="135" t="s">
        <v>1083</v>
      </c>
      <c r="H229" s="136">
        <v>2</v>
      </c>
      <c r="I229" s="137"/>
      <c r="J229" s="138">
        <f>ROUND(I229*H229,2)</f>
        <v>0</v>
      </c>
      <c r="K229" s="139"/>
      <c r="L229" s="31"/>
      <c r="M229" s="140" t="s">
        <v>1</v>
      </c>
      <c r="N229" s="141" t="s">
        <v>38</v>
      </c>
      <c r="P229" s="142">
        <f>O229*H229</f>
        <v>0</v>
      </c>
      <c r="Q229" s="142">
        <v>0</v>
      </c>
      <c r="R229" s="142">
        <f>Q229*H229</f>
        <v>0</v>
      </c>
      <c r="S229" s="142">
        <v>0</v>
      </c>
      <c r="T229" s="143">
        <f>S229*H229</f>
        <v>0</v>
      </c>
      <c r="AR229" s="144" t="s">
        <v>147</v>
      </c>
      <c r="AT229" s="144" t="s">
        <v>143</v>
      </c>
      <c r="AU229" s="144" t="s">
        <v>162</v>
      </c>
      <c r="AY229" s="16" t="s">
        <v>140</v>
      </c>
      <c r="BE229" s="145">
        <f>IF(N229="základní",J229,0)</f>
        <v>0</v>
      </c>
      <c r="BF229" s="145">
        <f>IF(N229="snížená",J229,0)</f>
        <v>0</v>
      </c>
      <c r="BG229" s="145">
        <f>IF(N229="zákl. přenesená",J229,0)</f>
        <v>0</v>
      </c>
      <c r="BH229" s="145">
        <f>IF(N229="sníž. přenesená",J229,0)</f>
        <v>0</v>
      </c>
      <c r="BI229" s="145">
        <f>IF(N229="nulová",J229,0)</f>
        <v>0</v>
      </c>
      <c r="BJ229" s="16" t="s">
        <v>14</v>
      </c>
      <c r="BK229" s="145">
        <f>ROUND(I229*H229,2)</f>
        <v>0</v>
      </c>
      <c r="BL229" s="16" t="s">
        <v>147</v>
      </c>
      <c r="BM229" s="144" t="s">
        <v>320</v>
      </c>
    </row>
    <row r="230" spans="2:65" s="1" customFormat="1" ht="10">
      <c r="B230" s="31"/>
      <c r="D230" s="146" t="s">
        <v>148</v>
      </c>
      <c r="F230" s="147" t="s">
        <v>1157</v>
      </c>
      <c r="I230" s="148"/>
      <c r="L230" s="31"/>
      <c r="M230" s="149"/>
      <c r="T230" s="55"/>
      <c r="AT230" s="16" t="s">
        <v>148</v>
      </c>
      <c r="AU230" s="16" t="s">
        <v>162</v>
      </c>
    </row>
    <row r="231" spans="2:65" s="1" customFormat="1" ht="21.75" customHeight="1">
      <c r="B231" s="31"/>
      <c r="C231" s="132" t="s">
        <v>73</v>
      </c>
      <c r="D231" s="132" t="s">
        <v>143</v>
      </c>
      <c r="E231" s="133" t="s">
        <v>1158</v>
      </c>
      <c r="F231" s="134" t="s">
        <v>1159</v>
      </c>
      <c r="G231" s="135" t="s">
        <v>1083</v>
      </c>
      <c r="H231" s="136">
        <v>1</v>
      </c>
      <c r="I231" s="137"/>
      <c r="J231" s="138">
        <f>ROUND(I231*H231,2)</f>
        <v>0</v>
      </c>
      <c r="K231" s="139"/>
      <c r="L231" s="31"/>
      <c r="M231" s="140" t="s">
        <v>1</v>
      </c>
      <c r="N231" s="141" t="s">
        <v>38</v>
      </c>
      <c r="P231" s="142">
        <f>O231*H231</f>
        <v>0</v>
      </c>
      <c r="Q231" s="142">
        <v>0</v>
      </c>
      <c r="R231" s="142">
        <f>Q231*H231</f>
        <v>0</v>
      </c>
      <c r="S231" s="142">
        <v>0</v>
      </c>
      <c r="T231" s="143">
        <f>S231*H231</f>
        <v>0</v>
      </c>
      <c r="AR231" s="144" t="s">
        <v>147</v>
      </c>
      <c r="AT231" s="144" t="s">
        <v>143</v>
      </c>
      <c r="AU231" s="144" t="s">
        <v>162</v>
      </c>
      <c r="AY231" s="16" t="s">
        <v>140</v>
      </c>
      <c r="BE231" s="145">
        <f>IF(N231="základní",J231,0)</f>
        <v>0</v>
      </c>
      <c r="BF231" s="145">
        <f>IF(N231="snížená",J231,0)</f>
        <v>0</v>
      </c>
      <c r="BG231" s="145">
        <f>IF(N231="zákl. přenesená",J231,0)</f>
        <v>0</v>
      </c>
      <c r="BH231" s="145">
        <f>IF(N231="sníž. přenesená",J231,0)</f>
        <v>0</v>
      </c>
      <c r="BI231" s="145">
        <f>IF(N231="nulová",J231,0)</f>
        <v>0</v>
      </c>
      <c r="BJ231" s="16" t="s">
        <v>14</v>
      </c>
      <c r="BK231" s="145">
        <f>ROUND(I231*H231,2)</f>
        <v>0</v>
      </c>
      <c r="BL231" s="16" t="s">
        <v>147</v>
      </c>
      <c r="BM231" s="144" t="s">
        <v>323</v>
      </c>
    </row>
    <row r="232" spans="2:65" s="1" customFormat="1" ht="10">
      <c r="B232" s="31"/>
      <c r="D232" s="146" t="s">
        <v>148</v>
      </c>
      <c r="F232" s="147" t="s">
        <v>1159</v>
      </c>
      <c r="I232" s="148"/>
      <c r="L232" s="31"/>
      <c r="M232" s="149"/>
      <c r="T232" s="55"/>
      <c r="AT232" s="16" t="s">
        <v>148</v>
      </c>
      <c r="AU232" s="16" t="s">
        <v>162</v>
      </c>
    </row>
    <row r="233" spans="2:65" s="1" customFormat="1" ht="33" customHeight="1">
      <c r="B233" s="31"/>
      <c r="C233" s="132" t="s">
        <v>73</v>
      </c>
      <c r="D233" s="132" t="s">
        <v>143</v>
      </c>
      <c r="E233" s="133" t="s">
        <v>1160</v>
      </c>
      <c r="F233" s="134" t="s">
        <v>1161</v>
      </c>
      <c r="G233" s="135" t="s">
        <v>226</v>
      </c>
      <c r="H233" s="136">
        <v>60</v>
      </c>
      <c r="I233" s="137"/>
      <c r="J233" s="138">
        <f>ROUND(I233*H233,2)</f>
        <v>0</v>
      </c>
      <c r="K233" s="139"/>
      <c r="L233" s="31"/>
      <c r="M233" s="140" t="s">
        <v>1</v>
      </c>
      <c r="N233" s="141" t="s">
        <v>38</v>
      </c>
      <c r="P233" s="142">
        <f>O233*H233</f>
        <v>0</v>
      </c>
      <c r="Q233" s="142">
        <v>0</v>
      </c>
      <c r="R233" s="142">
        <f>Q233*H233</f>
        <v>0</v>
      </c>
      <c r="S233" s="142">
        <v>0</v>
      </c>
      <c r="T233" s="143">
        <f>S233*H233</f>
        <v>0</v>
      </c>
      <c r="AR233" s="144" t="s">
        <v>147</v>
      </c>
      <c r="AT233" s="144" t="s">
        <v>143</v>
      </c>
      <c r="AU233" s="144" t="s">
        <v>162</v>
      </c>
      <c r="AY233" s="16" t="s">
        <v>140</v>
      </c>
      <c r="BE233" s="145">
        <f>IF(N233="základní",J233,0)</f>
        <v>0</v>
      </c>
      <c r="BF233" s="145">
        <f>IF(N233="snížená",J233,0)</f>
        <v>0</v>
      </c>
      <c r="BG233" s="145">
        <f>IF(N233="zákl. přenesená",J233,0)</f>
        <v>0</v>
      </c>
      <c r="BH233" s="145">
        <f>IF(N233="sníž. přenesená",J233,0)</f>
        <v>0</v>
      </c>
      <c r="BI233" s="145">
        <f>IF(N233="nulová",J233,0)</f>
        <v>0</v>
      </c>
      <c r="BJ233" s="16" t="s">
        <v>14</v>
      </c>
      <c r="BK233" s="145">
        <f>ROUND(I233*H233,2)</f>
        <v>0</v>
      </c>
      <c r="BL233" s="16" t="s">
        <v>147</v>
      </c>
      <c r="BM233" s="144" t="s">
        <v>336</v>
      </c>
    </row>
    <row r="234" spans="2:65" s="1" customFormat="1" ht="18">
      <c r="B234" s="31"/>
      <c r="D234" s="146" t="s">
        <v>148</v>
      </c>
      <c r="F234" s="147" t="s">
        <v>1161</v>
      </c>
      <c r="I234" s="148"/>
      <c r="L234" s="31"/>
      <c r="M234" s="149"/>
      <c r="T234" s="55"/>
      <c r="AT234" s="16" t="s">
        <v>148</v>
      </c>
      <c r="AU234" s="16" t="s">
        <v>162</v>
      </c>
    </row>
    <row r="235" spans="2:65" s="1" customFormat="1" ht="24.15" customHeight="1">
      <c r="B235" s="31"/>
      <c r="C235" s="132" t="s">
        <v>73</v>
      </c>
      <c r="D235" s="132" t="s">
        <v>143</v>
      </c>
      <c r="E235" s="133" t="s">
        <v>1162</v>
      </c>
      <c r="F235" s="134" t="s">
        <v>1163</v>
      </c>
      <c r="G235" s="135" t="s">
        <v>1151</v>
      </c>
      <c r="H235" s="136">
        <v>6</v>
      </c>
      <c r="I235" s="137"/>
      <c r="J235" s="138">
        <f>ROUND(I235*H235,2)</f>
        <v>0</v>
      </c>
      <c r="K235" s="139"/>
      <c r="L235" s="31"/>
      <c r="M235" s="140" t="s">
        <v>1</v>
      </c>
      <c r="N235" s="141" t="s">
        <v>38</v>
      </c>
      <c r="P235" s="142">
        <f>O235*H235</f>
        <v>0</v>
      </c>
      <c r="Q235" s="142">
        <v>0</v>
      </c>
      <c r="R235" s="142">
        <f>Q235*H235</f>
        <v>0</v>
      </c>
      <c r="S235" s="142">
        <v>0</v>
      </c>
      <c r="T235" s="143">
        <f>S235*H235</f>
        <v>0</v>
      </c>
      <c r="AR235" s="144" t="s">
        <v>147</v>
      </c>
      <c r="AT235" s="144" t="s">
        <v>143</v>
      </c>
      <c r="AU235" s="144" t="s">
        <v>162</v>
      </c>
      <c r="AY235" s="16" t="s">
        <v>140</v>
      </c>
      <c r="BE235" s="145">
        <f>IF(N235="základní",J235,0)</f>
        <v>0</v>
      </c>
      <c r="BF235" s="145">
        <f>IF(N235="snížená",J235,0)</f>
        <v>0</v>
      </c>
      <c r="BG235" s="145">
        <f>IF(N235="zákl. přenesená",J235,0)</f>
        <v>0</v>
      </c>
      <c r="BH235" s="145">
        <f>IF(N235="sníž. přenesená",J235,0)</f>
        <v>0</v>
      </c>
      <c r="BI235" s="145">
        <f>IF(N235="nulová",J235,0)</f>
        <v>0</v>
      </c>
      <c r="BJ235" s="16" t="s">
        <v>14</v>
      </c>
      <c r="BK235" s="145">
        <f>ROUND(I235*H235,2)</f>
        <v>0</v>
      </c>
      <c r="BL235" s="16" t="s">
        <v>147</v>
      </c>
      <c r="BM235" s="144" t="s">
        <v>340</v>
      </c>
    </row>
    <row r="236" spans="2:65" s="1" customFormat="1" ht="18">
      <c r="B236" s="31"/>
      <c r="D236" s="146" t="s">
        <v>148</v>
      </c>
      <c r="F236" s="147" t="s">
        <v>1163</v>
      </c>
      <c r="I236" s="148"/>
      <c r="L236" s="31"/>
      <c r="M236" s="149"/>
      <c r="T236" s="55"/>
      <c r="AT236" s="16" t="s">
        <v>148</v>
      </c>
      <c r="AU236" s="16" t="s">
        <v>162</v>
      </c>
    </row>
    <row r="237" spans="2:65" s="1" customFormat="1" ht="16.5" customHeight="1">
      <c r="B237" s="31"/>
      <c r="C237" s="132" t="s">
        <v>73</v>
      </c>
      <c r="D237" s="132" t="s">
        <v>143</v>
      </c>
      <c r="E237" s="133" t="s">
        <v>1164</v>
      </c>
      <c r="F237" s="134" t="s">
        <v>1165</v>
      </c>
      <c r="G237" s="135" t="s">
        <v>1151</v>
      </c>
      <c r="H237" s="136">
        <v>8</v>
      </c>
      <c r="I237" s="137"/>
      <c r="J237" s="138">
        <f>ROUND(I237*H237,2)</f>
        <v>0</v>
      </c>
      <c r="K237" s="139"/>
      <c r="L237" s="31"/>
      <c r="M237" s="140" t="s">
        <v>1</v>
      </c>
      <c r="N237" s="141" t="s">
        <v>38</v>
      </c>
      <c r="P237" s="142">
        <f>O237*H237</f>
        <v>0</v>
      </c>
      <c r="Q237" s="142">
        <v>0</v>
      </c>
      <c r="R237" s="142">
        <f>Q237*H237</f>
        <v>0</v>
      </c>
      <c r="S237" s="142">
        <v>0</v>
      </c>
      <c r="T237" s="143">
        <f>S237*H237</f>
        <v>0</v>
      </c>
      <c r="AR237" s="144" t="s">
        <v>147</v>
      </c>
      <c r="AT237" s="144" t="s">
        <v>143</v>
      </c>
      <c r="AU237" s="144" t="s">
        <v>162</v>
      </c>
      <c r="AY237" s="16" t="s">
        <v>140</v>
      </c>
      <c r="BE237" s="145">
        <f>IF(N237="základní",J237,0)</f>
        <v>0</v>
      </c>
      <c r="BF237" s="145">
        <f>IF(N237="snížená",J237,0)</f>
        <v>0</v>
      </c>
      <c r="BG237" s="145">
        <f>IF(N237="zákl. přenesená",J237,0)</f>
        <v>0</v>
      </c>
      <c r="BH237" s="145">
        <f>IF(N237="sníž. přenesená",J237,0)</f>
        <v>0</v>
      </c>
      <c r="BI237" s="145">
        <f>IF(N237="nulová",J237,0)</f>
        <v>0</v>
      </c>
      <c r="BJ237" s="16" t="s">
        <v>14</v>
      </c>
      <c r="BK237" s="145">
        <f>ROUND(I237*H237,2)</f>
        <v>0</v>
      </c>
      <c r="BL237" s="16" t="s">
        <v>147</v>
      </c>
      <c r="BM237" s="144" t="s">
        <v>342</v>
      </c>
    </row>
    <row r="238" spans="2:65" s="1" customFormat="1" ht="10">
      <c r="B238" s="31"/>
      <c r="D238" s="146" t="s">
        <v>148</v>
      </c>
      <c r="F238" s="147" t="s">
        <v>1165</v>
      </c>
      <c r="I238" s="148"/>
      <c r="L238" s="31"/>
      <c r="M238" s="149"/>
      <c r="T238" s="55"/>
      <c r="AT238" s="16" t="s">
        <v>148</v>
      </c>
      <c r="AU238" s="16" t="s">
        <v>162</v>
      </c>
    </row>
    <row r="239" spans="2:65" s="1" customFormat="1" ht="16.5" customHeight="1">
      <c r="B239" s="31"/>
      <c r="C239" s="132" t="s">
        <v>73</v>
      </c>
      <c r="D239" s="132" t="s">
        <v>143</v>
      </c>
      <c r="E239" s="133" t="s">
        <v>1166</v>
      </c>
      <c r="F239" s="134" t="s">
        <v>1167</v>
      </c>
      <c r="G239" s="135" t="s">
        <v>1083</v>
      </c>
      <c r="H239" s="136">
        <v>4</v>
      </c>
      <c r="I239" s="137"/>
      <c r="J239" s="138">
        <f>ROUND(I239*H239,2)</f>
        <v>0</v>
      </c>
      <c r="K239" s="139"/>
      <c r="L239" s="31"/>
      <c r="M239" s="140" t="s">
        <v>1</v>
      </c>
      <c r="N239" s="141" t="s">
        <v>38</v>
      </c>
      <c r="P239" s="142">
        <f>O239*H239</f>
        <v>0</v>
      </c>
      <c r="Q239" s="142">
        <v>0</v>
      </c>
      <c r="R239" s="142">
        <f>Q239*H239</f>
        <v>0</v>
      </c>
      <c r="S239" s="142">
        <v>0</v>
      </c>
      <c r="T239" s="143">
        <f>S239*H239</f>
        <v>0</v>
      </c>
      <c r="AR239" s="144" t="s">
        <v>147</v>
      </c>
      <c r="AT239" s="144" t="s">
        <v>143</v>
      </c>
      <c r="AU239" s="144" t="s">
        <v>162</v>
      </c>
      <c r="AY239" s="16" t="s">
        <v>140</v>
      </c>
      <c r="BE239" s="145">
        <f>IF(N239="základní",J239,0)</f>
        <v>0</v>
      </c>
      <c r="BF239" s="145">
        <f>IF(N239="snížená",J239,0)</f>
        <v>0</v>
      </c>
      <c r="BG239" s="145">
        <f>IF(N239="zákl. přenesená",J239,0)</f>
        <v>0</v>
      </c>
      <c r="BH239" s="145">
        <f>IF(N239="sníž. přenesená",J239,0)</f>
        <v>0</v>
      </c>
      <c r="BI239" s="145">
        <f>IF(N239="nulová",J239,0)</f>
        <v>0</v>
      </c>
      <c r="BJ239" s="16" t="s">
        <v>14</v>
      </c>
      <c r="BK239" s="145">
        <f>ROUND(I239*H239,2)</f>
        <v>0</v>
      </c>
      <c r="BL239" s="16" t="s">
        <v>147</v>
      </c>
      <c r="BM239" s="144" t="s">
        <v>348</v>
      </c>
    </row>
    <row r="240" spans="2:65" s="1" customFormat="1" ht="10">
      <c r="B240" s="31"/>
      <c r="D240" s="146" t="s">
        <v>148</v>
      </c>
      <c r="F240" s="147" t="s">
        <v>1167</v>
      </c>
      <c r="I240" s="148"/>
      <c r="L240" s="31"/>
      <c r="M240" s="149"/>
      <c r="T240" s="55"/>
      <c r="AT240" s="16" t="s">
        <v>148</v>
      </c>
      <c r="AU240" s="16" t="s">
        <v>162</v>
      </c>
    </row>
    <row r="241" spans="2:65" s="1" customFormat="1" ht="24.15" customHeight="1">
      <c r="B241" s="31"/>
      <c r="C241" s="132" t="s">
        <v>73</v>
      </c>
      <c r="D241" s="132" t="s">
        <v>143</v>
      </c>
      <c r="E241" s="133" t="s">
        <v>1168</v>
      </c>
      <c r="F241" s="134" t="s">
        <v>1169</v>
      </c>
      <c r="G241" s="135" t="s">
        <v>1083</v>
      </c>
      <c r="H241" s="136">
        <v>4</v>
      </c>
      <c r="I241" s="137"/>
      <c r="J241" s="138">
        <f>ROUND(I241*H241,2)</f>
        <v>0</v>
      </c>
      <c r="K241" s="139"/>
      <c r="L241" s="31"/>
      <c r="M241" s="140" t="s">
        <v>1</v>
      </c>
      <c r="N241" s="141" t="s">
        <v>38</v>
      </c>
      <c r="P241" s="142">
        <f>O241*H241</f>
        <v>0</v>
      </c>
      <c r="Q241" s="142">
        <v>0</v>
      </c>
      <c r="R241" s="142">
        <f>Q241*H241</f>
        <v>0</v>
      </c>
      <c r="S241" s="142">
        <v>0</v>
      </c>
      <c r="T241" s="143">
        <f>S241*H241</f>
        <v>0</v>
      </c>
      <c r="AR241" s="144" t="s">
        <v>147</v>
      </c>
      <c r="AT241" s="144" t="s">
        <v>143</v>
      </c>
      <c r="AU241" s="144" t="s">
        <v>162</v>
      </c>
      <c r="AY241" s="16" t="s">
        <v>140</v>
      </c>
      <c r="BE241" s="145">
        <f>IF(N241="základní",J241,0)</f>
        <v>0</v>
      </c>
      <c r="BF241" s="145">
        <f>IF(N241="snížená",J241,0)</f>
        <v>0</v>
      </c>
      <c r="BG241" s="145">
        <f>IF(N241="zákl. přenesená",J241,0)</f>
        <v>0</v>
      </c>
      <c r="BH241" s="145">
        <f>IF(N241="sníž. přenesená",J241,0)</f>
        <v>0</v>
      </c>
      <c r="BI241" s="145">
        <f>IF(N241="nulová",J241,0)</f>
        <v>0</v>
      </c>
      <c r="BJ241" s="16" t="s">
        <v>14</v>
      </c>
      <c r="BK241" s="145">
        <f>ROUND(I241*H241,2)</f>
        <v>0</v>
      </c>
      <c r="BL241" s="16" t="s">
        <v>147</v>
      </c>
      <c r="BM241" s="144" t="s">
        <v>351</v>
      </c>
    </row>
    <row r="242" spans="2:65" s="1" customFormat="1" ht="18">
      <c r="B242" s="31"/>
      <c r="D242" s="146" t="s">
        <v>148</v>
      </c>
      <c r="F242" s="147" t="s">
        <v>1169</v>
      </c>
      <c r="I242" s="148"/>
      <c r="L242" s="31"/>
      <c r="M242" s="149"/>
      <c r="T242" s="55"/>
      <c r="AT242" s="16" t="s">
        <v>148</v>
      </c>
      <c r="AU242" s="16" t="s">
        <v>162</v>
      </c>
    </row>
    <row r="243" spans="2:65" s="1" customFormat="1" ht="24.15" customHeight="1">
      <c r="B243" s="31"/>
      <c r="C243" s="132" t="s">
        <v>73</v>
      </c>
      <c r="D243" s="132" t="s">
        <v>143</v>
      </c>
      <c r="E243" s="133" t="s">
        <v>1170</v>
      </c>
      <c r="F243" s="134" t="s">
        <v>1171</v>
      </c>
      <c r="G243" s="135" t="s">
        <v>1151</v>
      </c>
      <c r="H243" s="136">
        <v>8</v>
      </c>
      <c r="I243" s="137"/>
      <c r="J243" s="138">
        <f>ROUND(I243*H243,2)</f>
        <v>0</v>
      </c>
      <c r="K243" s="139"/>
      <c r="L243" s="31"/>
      <c r="M243" s="140" t="s">
        <v>1</v>
      </c>
      <c r="N243" s="141" t="s">
        <v>38</v>
      </c>
      <c r="P243" s="142">
        <f>O243*H243</f>
        <v>0</v>
      </c>
      <c r="Q243" s="142">
        <v>0</v>
      </c>
      <c r="R243" s="142">
        <f>Q243*H243</f>
        <v>0</v>
      </c>
      <c r="S243" s="142">
        <v>0</v>
      </c>
      <c r="T243" s="143">
        <f>S243*H243</f>
        <v>0</v>
      </c>
      <c r="AR243" s="144" t="s">
        <v>147</v>
      </c>
      <c r="AT243" s="144" t="s">
        <v>143</v>
      </c>
      <c r="AU243" s="144" t="s">
        <v>162</v>
      </c>
      <c r="AY243" s="16" t="s">
        <v>140</v>
      </c>
      <c r="BE243" s="145">
        <f>IF(N243="základní",J243,0)</f>
        <v>0</v>
      </c>
      <c r="BF243" s="145">
        <f>IF(N243="snížená",J243,0)</f>
        <v>0</v>
      </c>
      <c r="BG243" s="145">
        <f>IF(N243="zákl. přenesená",J243,0)</f>
        <v>0</v>
      </c>
      <c r="BH243" s="145">
        <f>IF(N243="sníž. přenesená",J243,0)</f>
        <v>0</v>
      </c>
      <c r="BI243" s="145">
        <f>IF(N243="nulová",J243,0)</f>
        <v>0</v>
      </c>
      <c r="BJ243" s="16" t="s">
        <v>14</v>
      </c>
      <c r="BK243" s="145">
        <f>ROUND(I243*H243,2)</f>
        <v>0</v>
      </c>
      <c r="BL243" s="16" t="s">
        <v>147</v>
      </c>
      <c r="BM243" s="144" t="s">
        <v>357</v>
      </c>
    </row>
    <row r="244" spans="2:65" s="1" customFormat="1" ht="18">
      <c r="B244" s="31"/>
      <c r="D244" s="146" t="s">
        <v>148</v>
      </c>
      <c r="F244" s="147" t="s">
        <v>1171</v>
      </c>
      <c r="I244" s="148"/>
      <c r="L244" s="31"/>
      <c r="M244" s="149"/>
      <c r="T244" s="55"/>
      <c r="AT244" s="16" t="s">
        <v>148</v>
      </c>
      <c r="AU244" s="16" t="s">
        <v>162</v>
      </c>
    </row>
    <row r="245" spans="2:65" s="1" customFormat="1" ht="16.5" customHeight="1">
      <c r="B245" s="31"/>
      <c r="C245" s="132" t="s">
        <v>73</v>
      </c>
      <c r="D245" s="132" t="s">
        <v>143</v>
      </c>
      <c r="E245" s="133" t="s">
        <v>1172</v>
      </c>
      <c r="F245" s="134" t="s">
        <v>1173</v>
      </c>
      <c r="G245" s="135" t="s">
        <v>1151</v>
      </c>
      <c r="H245" s="136">
        <v>10</v>
      </c>
      <c r="I245" s="137"/>
      <c r="J245" s="138">
        <f>ROUND(I245*H245,2)</f>
        <v>0</v>
      </c>
      <c r="K245" s="139"/>
      <c r="L245" s="31"/>
      <c r="M245" s="140" t="s">
        <v>1</v>
      </c>
      <c r="N245" s="141" t="s">
        <v>38</v>
      </c>
      <c r="P245" s="142">
        <f>O245*H245</f>
        <v>0</v>
      </c>
      <c r="Q245" s="142">
        <v>0</v>
      </c>
      <c r="R245" s="142">
        <f>Q245*H245</f>
        <v>0</v>
      </c>
      <c r="S245" s="142">
        <v>0</v>
      </c>
      <c r="T245" s="143">
        <f>S245*H245</f>
        <v>0</v>
      </c>
      <c r="AR245" s="144" t="s">
        <v>147</v>
      </c>
      <c r="AT245" s="144" t="s">
        <v>143</v>
      </c>
      <c r="AU245" s="144" t="s">
        <v>162</v>
      </c>
      <c r="AY245" s="16" t="s">
        <v>140</v>
      </c>
      <c r="BE245" s="145">
        <f>IF(N245="základní",J245,0)</f>
        <v>0</v>
      </c>
      <c r="BF245" s="145">
        <f>IF(N245="snížená",J245,0)</f>
        <v>0</v>
      </c>
      <c r="BG245" s="145">
        <f>IF(N245="zákl. přenesená",J245,0)</f>
        <v>0</v>
      </c>
      <c r="BH245" s="145">
        <f>IF(N245="sníž. přenesená",J245,0)</f>
        <v>0</v>
      </c>
      <c r="BI245" s="145">
        <f>IF(N245="nulová",J245,0)</f>
        <v>0</v>
      </c>
      <c r="BJ245" s="16" t="s">
        <v>14</v>
      </c>
      <c r="BK245" s="145">
        <f>ROUND(I245*H245,2)</f>
        <v>0</v>
      </c>
      <c r="BL245" s="16" t="s">
        <v>147</v>
      </c>
      <c r="BM245" s="144" t="s">
        <v>362</v>
      </c>
    </row>
    <row r="246" spans="2:65" s="1" customFormat="1" ht="10">
      <c r="B246" s="31"/>
      <c r="D246" s="146" t="s">
        <v>148</v>
      </c>
      <c r="F246" s="147" t="s">
        <v>1173</v>
      </c>
      <c r="I246" s="148"/>
      <c r="L246" s="31"/>
      <c r="M246" s="149"/>
      <c r="T246" s="55"/>
      <c r="AT246" s="16" t="s">
        <v>148</v>
      </c>
      <c r="AU246" s="16" t="s">
        <v>162</v>
      </c>
    </row>
    <row r="247" spans="2:65" s="1" customFormat="1" ht="24.15" customHeight="1">
      <c r="B247" s="31"/>
      <c r="C247" s="132" t="s">
        <v>73</v>
      </c>
      <c r="D247" s="132" t="s">
        <v>143</v>
      </c>
      <c r="E247" s="133" t="s">
        <v>1174</v>
      </c>
      <c r="F247" s="134" t="s">
        <v>1175</v>
      </c>
      <c r="G247" s="135" t="s">
        <v>1083</v>
      </c>
      <c r="H247" s="136">
        <v>2</v>
      </c>
      <c r="I247" s="137"/>
      <c r="J247" s="138">
        <f>ROUND(I247*H247,2)</f>
        <v>0</v>
      </c>
      <c r="K247" s="139"/>
      <c r="L247" s="31"/>
      <c r="M247" s="140" t="s">
        <v>1</v>
      </c>
      <c r="N247" s="141" t="s">
        <v>38</v>
      </c>
      <c r="P247" s="142">
        <f>O247*H247</f>
        <v>0</v>
      </c>
      <c r="Q247" s="142">
        <v>0</v>
      </c>
      <c r="R247" s="142">
        <f>Q247*H247</f>
        <v>0</v>
      </c>
      <c r="S247" s="142">
        <v>0</v>
      </c>
      <c r="T247" s="143">
        <f>S247*H247</f>
        <v>0</v>
      </c>
      <c r="AR247" s="144" t="s">
        <v>147</v>
      </c>
      <c r="AT247" s="144" t="s">
        <v>143</v>
      </c>
      <c r="AU247" s="144" t="s">
        <v>162</v>
      </c>
      <c r="AY247" s="16" t="s">
        <v>140</v>
      </c>
      <c r="BE247" s="145">
        <f>IF(N247="základní",J247,0)</f>
        <v>0</v>
      </c>
      <c r="BF247" s="145">
        <f>IF(N247="snížená",J247,0)</f>
        <v>0</v>
      </c>
      <c r="BG247" s="145">
        <f>IF(N247="zákl. přenesená",J247,0)</f>
        <v>0</v>
      </c>
      <c r="BH247" s="145">
        <f>IF(N247="sníž. přenesená",J247,0)</f>
        <v>0</v>
      </c>
      <c r="BI247" s="145">
        <f>IF(N247="nulová",J247,0)</f>
        <v>0</v>
      </c>
      <c r="BJ247" s="16" t="s">
        <v>14</v>
      </c>
      <c r="BK247" s="145">
        <f>ROUND(I247*H247,2)</f>
        <v>0</v>
      </c>
      <c r="BL247" s="16" t="s">
        <v>147</v>
      </c>
      <c r="BM247" s="144" t="s">
        <v>365</v>
      </c>
    </row>
    <row r="248" spans="2:65" s="1" customFormat="1" ht="18">
      <c r="B248" s="31"/>
      <c r="D248" s="146" t="s">
        <v>148</v>
      </c>
      <c r="F248" s="147" t="s">
        <v>1175</v>
      </c>
      <c r="I248" s="148"/>
      <c r="L248" s="31"/>
      <c r="M248" s="149"/>
      <c r="T248" s="55"/>
      <c r="AT248" s="16" t="s">
        <v>148</v>
      </c>
      <c r="AU248" s="16" t="s">
        <v>162</v>
      </c>
    </row>
    <row r="249" spans="2:65" s="1" customFormat="1" ht="24.15" customHeight="1">
      <c r="B249" s="31"/>
      <c r="C249" s="132" t="s">
        <v>73</v>
      </c>
      <c r="D249" s="132" t="s">
        <v>143</v>
      </c>
      <c r="E249" s="133" t="s">
        <v>1176</v>
      </c>
      <c r="F249" s="134" t="s">
        <v>1177</v>
      </c>
      <c r="G249" s="135" t="s">
        <v>1151</v>
      </c>
      <c r="H249" s="136">
        <v>8</v>
      </c>
      <c r="I249" s="137"/>
      <c r="J249" s="138">
        <f>ROUND(I249*H249,2)</f>
        <v>0</v>
      </c>
      <c r="K249" s="139"/>
      <c r="L249" s="31"/>
      <c r="M249" s="140" t="s">
        <v>1</v>
      </c>
      <c r="N249" s="141" t="s">
        <v>38</v>
      </c>
      <c r="P249" s="142">
        <f>O249*H249</f>
        <v>0</v>
      </c>
      <c r="Q249" s="142">
        <v>0</v>
      </c>
      <c r="R249" s="142">
        <f>Q249*H249</f>
        <v>0</v>
      </c>
      <c r="S249" s="142">
        <v>0</v>
      </c>
      <c r="T249" s="143">
        <f>S249*H249</f>
        <v>0</v>
      </c>
      <c r="AR249" s="144" t="s">
        <v>147</v>
      </c>
      <c r="AT249" s="144" t="s">
        <v>143</v>
      </c>
      <c r="AU249" s="144" t="s">
        <v>162</v>
      </c>
      <c r="AY249" s="16" t="s">
        <v>140</v>
      </c>
      <c r="BE249" s="145">
        <f>IF(N249="základní",J249,0)</f>
        <v>0</v>
      </c>
      <c r="BF249" s="145">
        <f>IF(N249="snížená",J249,0)</f>
        <v>0</v>
      </c>
      <c r="BG249" s="145">
        <f>IF(N249="zákl. přenesená",J249,0)</f>
        <v>0</v>
      </c>
      <c r="BH249" s="145">
        <f>IF(N249="sníž. přenesená",J249,0)</f>
        <v>0</v>
      </c>
      <c r="BI249" s="145">
        <f>IF(N249="nulová",J249,0)</f>
        <v>0</v>
      </c>
      <c r="BJ249" s="16" t="s">
        <v>14</v>
      </c>
      <c r="BK249" s="145">
        <f>ROUND(I249*H249,2)</f>
        <v>0</v>
      </c>
      <c r="BL249" s="16" t="s">
        <v>147</v>
      </c>
      <c r="BM249" s="144" t="s">
        <v>368</v>
      </c>
    </row>
    <row r="250" spans="2:65" s="1" customFormat="1" ht="18">
      <c r="B250" s="31"/>
      <c r="D250" s="146" t="s">
        <v>148</v>
      </c>
      <c r="F250" s="147" t="s">
        <v>1177</v>
      </c>
      <c r="I250" s="148"/>
      <c r="L250" s="31"/>
      <c r="M250" s="149"/>
      <c r="T250" s="55"/>
      <c r="AT250" s="16" t="s">
        <v>148</v>
      </c>
      <c r="AU250" s="16" t="s">
        <v>162</v>
      </c>
    </row>
    <row r="251" spans="2:65" s="1" customFormat="1" ht="24.15" customHeight="1">
      <c r="B251" s="31"/>
      <c r="C251" s="132" t="s">
        <v>73</v>
      </c>
      <c r="D251" s="132" t="s">
        <v>143</v>
      </c>
      <c r="E251" s="133" t="s">
        <v>1178</v>
      </c>
      <c r="F251" s="134" t="s">
        <v>1179</v>
      </c>
      <c r="G251" s="135" t="s">
        <v>1151</v>
      </c>
      <c r="H251" s="136">
        <v>4</v>
      </c>
      <c r="I251" s="137"/>
      <c r="J251" s="138">
        <f>ROUND(I251*H251,2)</f>
        <v>0</v>
      </c>
      <c r="K251" s="139"/>
      <c r="L251" s="31"/>
      <c r="M251" s="140" t="s">
        <v>1</v>
      </c>
      <c r="N251" s="141" t="s">
        <v>38</v>
      </c>
      <c r="P251" s="142">
        <f>O251*H251</f>
        <v>0</v>
      </c>
      <c r="Q251" s="142">
        <v>0</v>
      </c>
      <c r="R251" s="142">
        <f>Q251*H251</f>
        <v>0</v>
      </c>
      <c r="S251" s="142">
        <v>0</v>
      </c>
      <c r="T251" s="143">
        <f>S251*H251</f>
        <v>0</v>
      </c>
      <c r="AR251" s="144" t="s">
        <v>147</v>
      </c>
      <c r="AT251" s="144" t="s">
        <v>143</v>
      </c>
      <c r="AU251" s="144" t="s">
        <v>162</v>
      </c>
      <c r="AY251" s="16" t="s">
        <v>140</v>
      </c>
      <c r="BE251" s="145">
        <f>IF(N251="základní",J251,0)</f>
        <v>0</v>
      </c>
      <c r="BF251" s="145">
        <f>IF(N251="snížená",J251,0)</f>
        <v>0</v>
      </c>
      <c r="BG251" s="145">
        <f>IF(N251="zákl. přenesená",J251,0)</f>
        <v>0</v>
      </c>
      <c r="BH251" s="145">
        <f>IF(N251="sníž. přenesená",J251,0)</f>
        <v>0</v>
      </c>
      <c r="BI251" s="145">
        <f>IF(N251="nulová",J251,0)</f>
        <v>0</v>
      </c>
      <c r="BJ251" s="16" t="s">
        <v>14</v>
      </c>
      <c r="BK251" s="145">
        <f>ROUND(I251*H251,2)</f>
        <v>0</v>
      </c>
      <c r="BL251" s="16" t="s">
        <v>147</v>
      </c>
      <c r="BM251" s="144" t="s">
        <v>372</v>
      </c>
    </row>
    <row r="252" spans="2:65" s="1" customFormat="1" ht="10">
      <c r="B252" s="31"/>
      <c r="D252" s="146" t="s">
        <v>148</v>
      </c>
      <c r="F252" s="147" t="s">
        <v>1179</v>
      </c>
      <c r="I252" s="148"/>
      <c r="L252" s="31"/>
      <c r="M252" s="149"/>
      <c r="T252" s="55"/>
      <c r="AT252" s="16" t="s">
        <v>148</v>
      </c>
      <c r="AU252" s="16" t="s">
        <v>162</v>
      </c>
    </row>
    <row r="253" spans="2:65" s="1" customFormat="1" ht="16.5" customHeight="1">
      <c r="B253" s="31"/>
      <c r="C253" s="132" t="s">
        <v>73</v>
      </c>
      <c r="D253" s="132" t="s">
        <v>143</v>
      </c>
      <c r="E253" s="133" t="s">
        <v>1180</v>
      </c>
      <c r="F253" s="134" t="s">
        <v>1181</v>
      </c>
      <c r="G253" s="135" t="s">
        <v>1083</v>
      </c>
      <c r="H253" s="136">
        <v>1</v>
      </c>
      <c r="I253" s="137"/>
      <c r="J253" s="138">
        <f>ROUND(I253*H253,2)</f>
        <v>0</v>
      </c>
      <c r="K253" s="139"/>
      <c r="L253" s="31"/>
      <c r="M253" s="140" t="s">
        <v>1</v>
      </c>
      <c r="N253" s="141" t="s">
        <v>38</v>
      </c>
      <c r="P253" s="142">
        <f>O253*H253</f>
        <v>0</v>
      </c>
      <c r="Q253" s="142">
        <v>0</v>
      </c>
      <c r="R253" s="142">
        <f>Q253*H253</f>
        <v>0</v>
      </c>
      <c r="S253" s="142">
        <v>0</v>
      </c>
      <c r="T253" s="143">
        <f>S253*H253</f>
        <v>0</v>
      </c>
      <c r="AR253" s="144" t="s">
        <v>147</v>
      </c>
      <c r="AT253" s="144" t="s">
        <v>143</v>
      </c>
      <c r="AU253" s="144" t="s">
        <v>162</v>
      </c>
      <c r="AY253" s="16" t="s">
        <v>140</v>
      </c>
      <c r="BE253" s="145">
        <f>IF(N253="základní",J253,0)</f>
        <v>0</v>
      </c>
      <c r="BF253" s="145">
        <f>IF(N253="snížená",J253,0)</f>
        <v>0</v>
      </c>
      <c r="BG253" s="145">
        <f>IF(N253="zákl. přenesená",J253,0)</f>
        <v>0</v>
      </c>
      <c r="BH253" s="145">
        <f>IF(N253="sníž. přenesená",J253,0)</f>
        <v>0</v>
      </c>
      <c r="BI253" s="145">
        <f>IF(N253="nulová",J253,0)</f>
        <v>0</v>
      </c>
      <c r="BJ253" s="16" t="s">
        <v>14</v>
      </c>
      <c r="BK253" s="145">
        <f>ROUND(I253*H253,2)</f>
        <v>0</v>
      </c>
      <c r="BL253" s="16" t="s">
        <v>147</v>
      </c>
      <c r="BM253" s="144" t="s">
        <v>373</v>
      </c>
    </row>
    <row r="254" spans="2:65" s="1" customFormat="1" ht="10">
      <c r="B254" s="31"/>
      <c r="D254" s="146" t="s">
        <v>148</v>
      </c>
      <c r="F254" s="147" t="s">
        <v>1181</v>
      </c>
      <c r="I254" s="148"/>
      <c r="L254" s="31"/>
      <c r="M254" s="149"/>
      <c r="T254" s="55"/>
      <c r="AT254" s="16" t="s">
        <v>148</v>
      </c>
      <c r="AU254" s="16" t="s">
        <v>162</v>
      </c>
    </row>
    <row r="255" spans="2:65" s="1" customFormat="1" ht="24.15" customHeight="1">
      <c r="B255" s="31"/>
      <c r="C255" s="132" t="s">
        <v>73</v>
      </c>
      <c r="D255" s="132" t="s">
        <v>143</v>
      </c>
      <c r="E255" s="133" t="s">
        <v>1182</v>
      </c>
      <c r="F255" s="134" t="s">
        <v>1183</v>
      </c>
      <c r="G255" s="135" t="s">
        <v>1151</v>
      </c>
      <c r="H255" s="136">
        <v>2</v>
      </c>
      <c r="I255" s="137"/>
      <c r="J255" s="138">
        <f>ROUND(I255*H255,2)</f>
        <v>0</v>
      </c>
      <c r="K255" s="139"/>
      <c r="L255" s="31"/>
      <c r="M255" s="140" t="s">
        <v>1</v>
      </c>
      <c r="N255" s="141" t="s">
        <v>38</v>
      </c>
      <c r="P255" s="142">
        <f>O255*H255</f>
        <v>0</v>
      </c>
      <c r="Q255" s="142">
        <v>0</v>
      </c>
      <c r="R255" s="142">
        <f>Q255*H255</f>
        <v>0</v>
      </c>
      <c r="S255" s="142">
        <v>0</v>
      </c>
      <c r="T255" s="143">
        <f>S255*H255</f>
        <v>0</v>
      </c>
      <c r="AR255" s="144" t="s">
        <v>147</v>
      </c>
      <c r="AT255" s="144" t="s">
        <v>143</v>
      </c>
      <c r="AU255" s="144" t="s">
        <v>162</v>
      </c>
      <c r="AY255" s="16" t="s">
        <v>140</v>
      </c>
      <c r="BE255" s="145">
        <f>IF(N255="základní",J255,0)</f>
        <v>0</v>
      </c>
      <c r="BF255" s="145">
        <f>IF(N255="snížená",J255,0)</f>
        <v>0</v>
      </c>
      <c r="BG255" s="145">
        <f>IF(N255="zákl. přenesená",J255,0)</f>
        <v>0</v>
      </c>
      <c r="BH255" s="145">
        <f>IF(N255="sníž. přenesená",J255,0)</f>
        <v>0</v>
      </c>
      <c r="BI255" s="145">
        <f>IF(N255="nulová",J255,0)</f>
        <v>0</v>
      </c>
      <c r="BJ255" s="16" t="s">
        <v>14</v>
      </c>
      <c r="BK255" s="145">
        <f>ROUND(I255*H255,2)</f>
        <v>0</v>
      </c>
      <c r="BL255" s="16" t="s">
        <v>147</v>
      </c>
      <c r="BM255" s="144" t="s">
        <v>375</v>
      </c>
    </row>
    <row r="256" spans="2:65" s="1" customFormat="1" ht="18">
      <c r="B256" s="31"/>
      <c r="D256" s="146" t="s">
        <v>148</v>
      </c>
      <c r="F256" s="147" t="s">
        <v>1183</v>
      </c>
      <c r="I256" s="148"/>
      <c r="L256" s="31"/>
      <c r="M256" s="149"/>
      <c r="T256" s="55"/>
      <c r="AT256" s="16" t="s">
        <v>148</v>
      </c>
      <c r="AU256" s="16" t="s">
        <v>162</v>
      </c>
    </row>
    <row r="257" spans="2:65" s="1" customFormat="1" ht="24.15" customHeight="1">
      <c r="B257" s="31"/>
      <c r="C257" s="132" t="s">
        <v>73</v>
      </c>
      <c r="D257" s="132" t="s">
        <v>143</v>
      </c>
      <c r="E257" s="133" t="s">
        <v>1184</v>
      </c>
      <c r="F257" s="134" t="s">
        <v>1185</v>
      </c>
      <c r="G257" s="135" t="s">
        <v>1151</v>
      </c>
      <c r="H257" s="136">
        <v>8</v>
      </c>
      <c r="I257" s="137"/>
      <c r="J257" s="138">
        <f>ROUND(I257*H257,2)</f>
        <v>0</v>
      </c>
      <c r="K257" s="139"/>
      <c r="L257" s="31"/>
      <c r="M257" s="140" t="s">
        <v>1</v>
      </c>
      <c r="N257" s="141" t="s">
        <v>38</v>
      </c>
      <c r="P257" s="142">
        <f>O257*H257</f>
        <v>0</v>
      </c>
      <c r="Q257" s="142">
        <v>0</v>
      </c>
      <c r="R257" s="142">
        <f>Q257*H257</f>
        <v>0</v>
      </c>
      <c r="S257" s="142">
        <v>0</v>
      </c>
      <c r="T257" s="143">
        <f>S257*H257</f>
        <v>0</v>
      </c>
      <c r="AR257" s="144" t="s">
        <v>147</v>
      </c>
      <c r="AT257" s="144" t="s">
        <v>143</v>
      </c>
      <c r="AU257" s="144" t="s">
        <v>162</v>
      </c>
      <c r="AY257" s="16" t="s">
        <v>140</v>
      </c>
      <c r="BE257" s="145">
        <f>IF(N257="základní",J257,0)</f>
        <v>0</v>
      </c>
      <c r="BF257" s="145">
        <f>IF(N257="snížená",J257,0)</f>
        <v>0</v>
      </c>
      <c r="BG257" s="145">
        <f>IF(N257="zákl. přenesená",J257,0)</f>
        <v>0</v>
      </c>
      <c r="BH257" s="145">
        <f>IF(N257="sníž. přenesená",J257,0)</f>
        <v>0</v>
      </c>
      <c r="BI257" s="145">
        <f>IF(N257="nulová",J257,0)</f>
        <v>0</v>
      </c>
      <c r="BJ257" s="16" t="s">
        <v>14</v>
      </c>
      <c r="BK257" s="145">
        <f>ROUND(I257*H257,2)</f>
        <v>0</v>
      </c>
      <c r="BL257" s="16" t="s">
        <v>147</v>
      </c>
      <c r="BM257" s="144" t="s">
        <v>376</v>
      </c>
    </row>
    <row r="258" spans="2:65" s="1" customFormat="1" ht="10">
      <c r="B258" s="31"/>
      <c r="D258" s="146" t="s">
        <v>148</v>
      </c>
      <c r="F258" s="147" t="s">
        <v>1185</v>
      </c>
      <c r="I258" s="148"/>
      <c r="L258" s="31"/>
      <c r="M258" s="149"/>
      <c r="T258" s="55"/>
      <c r="AT258" s="16" t="s">
        <v>148</v>
      </c>
      <c r="AU258" s="16" t="s">
        <v>162</v>
      </c>
    </row>
    <row r="259" spans="2:65" s="11" customFormat="1" ht="20.9" customHeight="1">
      <c r="B259" s="120"/>
      <c r="D259" s="121" t="s">
        <v>72</v>
      </c>
      <c r="E259" s="130" t="s">
        <v>1186</v>
      </c>
      <c r="F259" s="130" t="s">
        <v>1187</v>
      </c>
      <c r="I259" s="123"/>
      <c r="J259" s="131">
        <f>BK259</f>
        <v>0</v>
      </c>
      <c r="L259" s="120"/>
      <c r="M259" s="125"/>
      <c r="P259" s="126">
        <f>SUM(P260:P273)</f>
        <v>0</v>
      </c>
      <c r="R259" s="126">
        <f>SUM(R260:R273)</f>
        <v>0</v>
      </c>
      <c r="T259" s="127">
        <f>SUM(T260:T273)</f>
        <v>0</v>
      </c>
      <c r="AR259" s="121" t="s">
        <v>14</v>
      </c>
      <c r="AT259" s="128" t="s">
        <v>72</v>
      </c>
      <c r="AU259" s="128" t="s">
        <v>82</v>
      </c>
      <c r="AY259" s="121" t="s">
        <v>140</v>
      </c>
      <c r="BK259" s="129">
        <f>SUM(BK260:BK273)</f>
        <v>0</v>
      </c>
    </row>
    <row r="260" spans="2:65" s="1" customFormat="1" ht="16.5" customHeight="1">
      <c r="B260" s="31"/>
      <c r="C260" s="132" t="s">
        <v>73</v>
      </c>
      <c r="D260" s="132" t="s">
        <v>143</v>
      </c>
      <c r="E260" s="133" t="s">
        <v>1188</v>
      </c>
      <c r="F260" s="134" t="s">
        <v>1189</v>
      </c>
      <c r="G260" s="135" t="s">
        <v>1151</v>
      </c>
      <c r="H260" s="136">
        <v>8</v>
      </c>
      <c r="I260" s="137"/>
      <c r="J260" s="138">
        <f>ROUND(I260*H260,2)</f>
        <v>0</v>
      </c>
      <c r="K260" s="139"/>
      <c r="L260" s="31"/>
      <c r="M260" s="140" t="s">
        <v>1</v>
      </c>
      <c r="N260" s="141" t="s">
        <v>38</v>
      </c>
      <c r="P260" s="142">
        <f>O260*H260</f>
        <v>0</v>
      </c>
      <c r="Q260" s="142">
        <v>0</v>
      </c>
      <c r="R260" s="142">
        <f>Q260*H260</f>
        <v>0</v>
      </c>
      <c r="S260" s="142">
        <v>0</v>
      </c>
      <c r="T260" s="143">
        <f>S260*H260</f>
        <v>0</v>
      </c>
      <c r="AR260" s="144" t="s">
        <v>147</v>
      </c>
      <c r="AT260" s="144" t="s">
        <v>143</v>
      </c>
      <c r="AU260" s="144" t="s">
        <v>162</v>
      </c>
      <c r="AY260" s="16" t="s">
        <v>140</v>
      </c>
      <c r="BE260" s="145">
        <f>IF(N260="základní",J260,0)</f>
        <v>0</v>
      </c>
      <c r="BF260" s="145">
        <f>IF(N260="snížená",J260,0)</f>
        <v>0</v>
      </c>
      <c r="BG260" s="145">
        <f>IF(N260="zákl. přenesená",J260,0)</f>
        <v>0</v>
      </c>
      <c r="BH260" s="145">
        <f>IF(N260="sníž. přenesená",J260,0)</f>
        <v>0</v>
      </c>
      <c r="BI260" s="145">
        <f>IF(N260="nulová",J260,0)</f>
        <v>0</v>
      </c>
      <c r="BJ260" s="16" t="s">
        <v>14</v>
      </c>
      <c r="BK260" s="145">
        <f>ROUND(I260*H260,2)</f>
        <v>0</v>
      </c>
      <c r="BL260" s="16" t="s">
        <v>147</v>
      </c>
      <c r="BM260" s="144" t="s">
        <v>378</v>
      </c>
    </row>
    <row r="261" spans="2:65" s="1" customFormat="1" ht="10">
      <c r="B261" s="31"/>
      <c r="D261" s="146" t="s">
        <v>148</v>
      </c>
      <c r="F261" s="147" t="s">
        <v>1189</v>
      </c>
      <c r="I261" s="148"/>
      <c r="L261" s="31"/>
      <c r="M261" s="149"/>
      <c r="T261" s="55"/>
      <c r="AT261" s="16" t="s">
        <v>148</v>
      </c>
      <c r="AU261" s="16" t="s">
        <v>162</v>
      </c>
    </row>
    <row r="262" spans="2:65" s="1" customFormat="1" ht="16.5" customHeight="1">
      <c r="B262" s="31"/>
      <c r="C262" s="132" t="s">
        <v>73</v>
      </c>
      <c r="D262" s="132" t="s">
        <v>143</v>
      </c>
      <c r="E262" s="133" t="s">
        <v>1190</v>
      </c>
      <c r="F262" s="134" t="s">
        <v>1191</v>
      </c>
      <c r="G262" s="135" t="s">
        <v>1083</v>
      </c>
      <c r="H262" s="136">
        <v>1</v>
      </c>
      <c r="I262" s="137"/>
      <c r="J262" s="138">
        <f>ROUND(I262*H262,2)</f>
        <v>0</v>
      </c>
      <c r="K262" s="139"/>
      <c r="L262" s="31"/>
      <c r="M262" s="140" t="s">
        <v>1</v>
      </c>
      <c r="N262" s="141" t="s">
        <v>38</v>
      </c>
      <c r="P262" s="142">
        <f>O262*H262</f>
        <v>0</v>
      </c>
      <c r="Q262" s="142">
        <v>0</v>
      </c>
      <c r="R262" s="142">
        <f>Q262*H262</f>
        <v>0</v>
      </c>
      <c r="S262" s="142">
        <v>0</v>
      </c>
      <c r="T262" s="143">
        <f>S262*H262</f>
        <v>0</v>
      </c>
      <c r="AR262" s="144" t="s">
        <v>147</v>
      </c>
      <c r="AT262" s="144" t="s">
        <v>143</v>
      </c>
      <c r="AU262" s="144" t="s">
        <v>162</v>
      </c>
      <c r="AY262" s="16" t="s">
        <v>140</v>
      </c>
      <c r="BE262" s="145">
        <f>IF(N262="základní",J262,0)</f>
        <v>0</v>
      </c>
      <c r="BF262" s="145">
        <f>IF(N262="snížená",J262,0)</f>
        <v>0</v>
      </c>
      <c r="BG262" s="145">
        <f>IF(N262="zákl. přenesená",J262,0)</f>
        <v>0</v>
      </c>
      <c r="BH262" s="145">
        <f>IF(N262="sníž. přenesená",J262,0)</f>
        <v>0</v>
      </c>
      <c r="BI262" s="145">
        <f>IF(N262="nulová",J262,0)</f>
        <v>0</v>
      </c>
      <c r="BJ262" s="16" t="s">
        <v>14</v>
      </c>
      <c r="BK262" s="145">
        <f>ROUND(I262*H262,2)</f>
        <v>0</v>
      </c>
      <c r="BL262" s="16" t="s">
        <v>147</v>
      </c>
      <c r="BM262" s="144" t="s">
        <v>379</v>
      </c>
    </row>
    <row r="263" spans="2:65" s="1" customFormat="1" ht="10">
      <c r="B263" s="31"/>
      <c r="D263" s="146" t="s">
        <v>148</v>
      </c>
      <c r="F263" s="147" t="s">
        <v>1191</v>
      </c>
      <c r="I263" s="148"/>
      <c r="L263" s="31"/>
      <c r="M263" s="149"/>
      <c r="T263" s="55"/>
      <c r="AT263" s="16" t="s">
        <v>148</v>
      </c>
      <c r="AU263" s="16" t="s">
        <v>162</v>
      </c>
    </row>
    <row r="264" spans="2:65" s="1" customFormat="1" ht="16.5" customHeight="1">
      <c r="B264" s="31"/>
      <c r="C264" s="132" t="s">
        <v>73</v>
      </c>
      <c r="D264" s="132" t="s">
        <v>143</v>
      </c>
      <c r="E264" s="133" t="s">
        <v>1192</v>
      </c>
      <c r="F264" s="134" t="s">
        <v>1193</v>
      </c>
      <c r="G264" s="135" t="s">
        <v>1083</v>
      </c>
      <c r="H264" s="136">
        <v>1</v>
      </c>
      <c r="I264" s="137"/>
      <c r="J264" s="138">
        <f>ROUND(I264*H264,2)</f>
        <v>0</v>
      </c>
      <c r="K264" s="139"/>
      <c r="L264" s="31"/>
      <c r="M264" s="140" t="s">
        <v>1</v>
      </c>
      <c r="N264" s="141" t="s">
        <v>38</v>
      </c>
      <c r="P264" s="142">
        <f>O264*H264</f>
        <v>0</v>
      </c>
      <c r="Q264" s="142">
        <v>0</v>
      </c>
      <c r="R264" s="142">
        <f>Q264*H264</f>
        <v>0</v>
      </c>
      <c r="S264" s="142">
        <v>0</v>
      </c>
      <c r="T264" s="143">
        <f>S264*H264</f>
        <v>0</v>
      </c>
      <c r="AR264" s="144" t="s">
        <v>147</v>
      </c>
      <c r="AT264" s="144" t="s">
        <v>143</v>
      </c>
      <c r="AU264" s="144" t="s">
        <v>162</v>
      </c>
      <c r="AY264" s="16" t="s">
        <v>140</v>
      </c>
      <c r="BE264" s="145">
        <f>IF(N264="základní",J264,0)</f>
        <v>0</v>
      </c>
      <c r="BF264" s="145">
        <f>IF(N264="snížená",J264,0)</f>
        <v>0</v>
      </c>
      <c r="BG264" s="145">
        <f>IF(N264="zákl. přenesená",J264,0)</f>
        <v>0</v>
      </c>
      <c r="BH264" s="145">
        <f>IF(N264="sníž. přenesená",J264,0)</f>
        <v>0</v>
      </c>
      <c r="BI264" s="145">
        <f>IF(N264="nulová",J264,0)</f>
        <v>0</v>
      </c>
      <c r="BJ264" s="16" t="s">
        <v>14</v>
      </c>
      <c r="BK264" s="145">
        <f>ROUND(I264*H264,2)</f>
        <v>0</v>
      </c>
      <c r="BL264" s="16" t="s">
        <v>147</v>
      </c>
      <c r="BM264" s="144" t="s">
        <v>382</v>
      </c>
    </row>
    <row r="265" spans="2:65" s="1" customFormat="1" ht="10">
      <c r="B265" s="31"/>
      <c r="D265" s="146" t="s">
        <v>148</v>
      </c>
      <c r="F265" s="147" t="s">
        <v>1193</v>
      </c>
      <c r="I265" s="148"/>
      <c r="L265" s="31"/>
      <c r="M265" s="149"/>
      <c r="T265" s="55"/>
      <c r="AT265" s="16" t="s">
        <v>148</v>
      </c>
      <c r="AU265" s="16" t="s">
        <v>162</v>
      </c>
    </row>
    <row r="266" spans="2:65" s="1" customFormat="1" ht="16.5" customHeight="1">
      <c r="B266" s="31"/>
      <c r="C266" s="132" t="s">
        <v>73</v>
      </c>
      <c r="D266" s="132" t="s">
        <v>143</v>
      </c>
      <c r="E266" s="133" t="s">
        <v>1194</v>
      </c>
      <c r="F266" s="134" t="s">
        <v>1195</v>
      </c>
      <c r="G266" s="135" t="s">
        <v>1083</v>
      </c>
      <c r="H266" s="136">
        <v>2</v>
      </c>
      <c r="I266" s="137"/>
      <c r="J266" s="138">
        <f>ROUND(I266*H266,2)</f>
        <v>0</v>
      </c>
      <c r="K266" s="139"/>
      <c r="L266" s="31"/>
      <c r="M266" s="140" t="s">
        <v>1</v>
      </c>
      <c r="N266" s="141" t="s">
        <v>38</v>
      </c>
      <c r="P266" s="142">
        <f>O266*H266</f>
        <v>0</v>
      </c>
      <c r="Q266" s="142">
        <v>0</v>
      </c>
      <c r="R266" s="142">
        <f>Q266*H266</f>
        <v>0</v>
      </c>
      <c r="S266" s="142">
        <v>0</v>
      </c>
      <c r="T266" s="143">
        <f>S266*H266</f>
        <v>0</v>
      </c>
      <c r="AR266" s="144" t="s">
        <v>147</v>
      </c>
      <c r="AT266" s="144" t="s">
        <v>143</v>
      </c>
      <c r="AU266" s="144" t="s">
        <v>162</v>
      </c>
      <c r="AY266" s="16" t="s">
        <v>140</v>
      </c>
      <c r="BE266" s="145">
        <f>IF(N266="základní",J266,0)</f>
        <v>0</v>
      </c>
      <c r="BF266" s="145">
        <f>IF(N266="snížená",J266,0)</f>
        <v>0</v>
      </c>
      <c r="BG266" s="145">
        <f>IF(N266="zákl. přenesená",J266,0)</f>
        <v>0</v>
      </c>
      <c r="BH266" s="145">
        <f>IF(N266="sníž. přenesená",J266,0)</f>
        <v>0</v>
      </c>
      <c r="BI266" s="145">
        <f>IF(N266="nulová",J266,0)</f>
        <v>0</v>
      </c>
      <c r="BJ266" s="16" t="s">
        <v>14</v>
      </c>
      <c r="BK266" s="145">
        <f>ROUND(I266*H266,2)</f>
        <v>0</v>
      </c>
      <c r="BL266" s="16" t="s">
        <v>147</v>
      </c>
      <c r="BM266" s="144" t="s">
        <v>383</v>
      </c>
    </row>
    <row r="267" spans="2:65" s="1" customFormat="1" ht="10">
      <c r="B267" s="31"/>
      <c r="D267" s="146" t="s">
        <v>148</v>
      </c>
      <c r="F267" s="147" t="s">
        <v>1195</v>
      </c>
      <c r="I267" s="148"/>
      <c r="L267" s="31"/>
      <c r="M267" s="149"/>
      <c r="T267" s="55"/>
      <c r="AT267" s="16" t="s">
        <v>148</v>
      </c>
      <c r="AU267" s="16" t="s">
        <v>162</v>
      </c>
    </row>
    <row r="268" spans="2:65" s="1" customFormat="1" ht="16.5" customHeight="1">
      <c r="B268" s="31"/>
      <c r="C268" s="132" t="s">
        <v>73</v>
      </c>
      <c r="D268" s="132" t="s">
        <v>143</v>
      </c>
      <c r="E268" s="133" t="s">
        <v>1196</v>
      </c>
      <c r="F268" s="134" t="s">
        <v>1197</v>
      </c>
      <c r="G268" s="135" t="s">
        <v>1083</v>
      </c>
      <c r="H268" s="136">
        <v>1</v>
      </c>
      <c r="I268" s="137"/>
      <c r="J268" s="138">
        <f>ROUND(I268*H268,2)</f>
        <v>0</v>
      </c>
      <c r="K268" s="139"/>
      <c r="L268" s="31"/>
      <c r="M268" s="140" t="s">
        <v>1</v>
      </c>
      <c r="N268" s="141" t="s">
        <v>38</v>
      </c>
      <c r="P268" s="142">
        <f>O268*H268</f>
        <v>0</v>
      </c>
      <c r="Q268" s="142">
        <v>0</v>
      </c>
      <c r="R268" s="142">
        <f>Q268*H268</f>
        <v>0</v>
      </c>
      <c r="S268" s="142">
        <v>0</v>
      </c>
      <c r="T268" s="143">
        <f>S268*H268</f>
        <v>0</v>
      </c>
      <c r="AR268" s="144" t="s">
        <v>147</v>
      </c>
      <c r="AT268" s="144" t="s">
        <v>143</v>
      </c>
      <c r="AU268" s="144" t="s">
        <v>162</v>
      </c>
      <c r="AY268" s="16" t="s">
        <v>140</v>
      </c>
      <c r="BE268" s="145">
        <f>IF(N268="základní",J268,0)</f>
        <v>0</v>
      </c>
      <c r="BF268" s="145">
        <f>IF(N268="snížená",J268,0)</f>
        <v>0</v>
      </c>
      <c r="BG268" s="145">
        <f>IF(N268="zákl. přenesená",J268,0)</f>
        <v>0</v>
      </c>
      <c r="BH268" s="145">
        <f>IF(N268="sníž. přenesená",J268,0)</f>
        <v>0</v>
      </c>
      <c r="BI268" s="145">
        <f>IF(N268="nulová",J268,0)</f>
        <v>0</v>
      </c>
      <c r="BJ268" s="16" t="s">
        <v>14</v>
      </c>
      <c r="BK268" s="145">
        <f>ROUND(I268*H268,2)</f>
        <v>0</v>
      </c>
      <c r="BL268" s="16" t="s">
        <v>147</v>
      </c>
      <c r="BM268" s="144" t="s">
        <v>389</v>
      </c>
    </row>
    <row r="269" spans="2:65" s="1" customFormat="1" ht="10">
      <c r="B269" s="31"/>
      <c r="D269" s="146" t="s">
        <v>148</v>
      </c>
      <c r="F269" s="147" t="s">
        <v>1197</v>
      </c>
      <c r="I269" s="148"/>
      <c r="L269" s="31"/>
      <c r="M269" s="149"/>
      <c r="T269" s="55"/>
      <c r="AT269" s="16" t="s">
        <v>148</v>
      </c>
      <c r="AU269" s="16" t="s">
        <v>162</v>
      </c>
    </row>
    <row r="270" spans="2:65" s="1" customFormat="1" ht="16.5" customHeight="1">
      <c r="B270" s="31"/>
      <c r="C270" s="132" t="s">
        <v>73</v>
      </c>
      <c r="D270" s="132" t="s">
        <v>143</v>
      </c>
      <c r="E270" s="133" t="s">
        <v>1198</v>
      </c>
      <c r="F270" s="134" t="s">
        <v>1199</v>
      </c>
      <c r="G270" s="135" t="s">
        <v>1083</v>
      </c>
      <c r="H270" s="136">
        <v>18</v>
      </c>
      <c r="I270" s="137"/>
      <c r="J270" s="138">
        <f>ROUND(I270*H270,2)</f>
        <v>0</v>
      </c>
      <c r="K270" s="139"/>
      <c r="L270" s="31"/>
      <c r="M270" s="140" t="s">
        <v>1</v>
      </c>
      <c r="N270" s="141" t="s">
        <v>38</v>
      </c>
      <c r="P270" s="142">
        <f>O270*H270</f>
        <v>0</v>
      </c>
      <c r="Q270" s="142">
        <v>0</v>
      </c>
      <c r="R270" s="142">
        <f>Q270*H270</f>
        <v>0</v>
      </c>
      <c r="S270" s="142">
        <v>0</v>
      </c>
      <c r="T270" s="143">
        <f>S270*H270</f>
        <v>0</v>
      </c>
      <c r="AR270" s="144" t="s">
        <v>147</v>
      </c>
      <c r="AT270" s="144" t="s">
        <v>143</v>
      </c>
      <c r="AU270" s="144" t="s">
        <v>162</v>
      </c>
      <c r="AY270" s="16" t="s">
        <v>140</v>
      </c>
      <c r="BE270" s="145">
        <f>IF(N270="základní",J270,0)</f>
        <v>0</v>
      </c>
      <c r="BF270" s="145">
        <f>IF(N270="snížená",J270,0)</f>
        <v>0</v>
      </c>
      <c r="BG270" s="145">
        <f>IF(N270="zákl. přenesená",J270,0)</f>
        <v>0</v>
      </c>
      <c r="BH270" s="145">
        <f>IF(N270="sníž. přenesená",J270,0)</f>
        <v>0</v>
      </c>
      <c r="BI270" s="145">
        <f>IF(N270="nulová",J270,0)</f>
        <v>0</v>
      </c>
      <c r="BJ270" s="16" t="s">
        <v>14</v>
      </c>
      <c r="BK270" s="145">
        <f>ROUND(I270*H270,2)</f>
        <v>0</v>
      </c>
      <c r="BL270" s="16" t="s">
        <v>147</v>
      </c>
      <c r="BM270" s="144" t="s">
        <v>392</v>
      </c>
    </row>
    <row r="271" spans="2:65" s="1" customFormat="1" ht="10">
      <c r="B271" s="31"/>
      <c r="D271" s="146" t="s">
        <v>148</v>
      </c>
      <c r="F271" s="147" t="s">
        <v>1199</v>
      </c>
      <c r="I271" s="148"/>
      <c r="L271" s="31"/>
      <c r="M271" s="149"/>
      <c r="T271" s="55"/>
      <c r="AT271" s="16" t="s">
        <v>148</v>
      </c>
      <c r="AU271" s="16" t="s">
        <v>162</v>
      </c>
    </row>
    <row r="272" spans="2:65" s="1" customFormat="1" ht="16.5" customHeight="1">
      <c r="B272" s="31"/>
      <c r="C272" s="132" t="s">
        <v>73</v>
      </c>
      <c r="D272" s="132" t="s">
        <v>143</v>
      </c>
      <c r="E272" s="133" t="s">
        <v>1200</v>
      </c>
      <c r="F272" s="134" t="s">
        <v>1201</v>
      </c>
      <c r="G272" s="135" t="s">
        <v>1083</v>
      </c>
      <c r="H272" s="136">
        <v>6</v>
      </c>
      <c r="I272" s="137"/>
      <c r="J272" s="138">
        <f>ROUND(I272*H272,2)</f>
        <v>0</v>
      </c>
      <c r="K272" s="139"/>
      <c r="L272" s="31"/>
      <c r="M272" s="140" t="s">
        <v>1</v>
      </c>
      <c r="N272" s="141" t="s">
        <v>38</v>
      </c>
      <c r="P272" s="142">
        <f>O272*H272</f>
        <v>0</v>
      </c>
      <c r="Q272" s="142">
        <v>0</v>
      </c>
      <c r="R272" s="142">
        <f>Q272*H272</f>
        <v>0</v>
      </c>
      <c r="S272" s="142">
        <v>0</v>
      </c>
      <c r="T272" s="143">
        <f>S272*H272</f>
        <v>0</v>
      </c>
      <c r="AR272" s="144" t="s">
        <v>147</v>
      </c>
      <c r="AT272" s="144" t="s">
        <v>143</v>
      </c>
      <c r="AU272" s="144" t="s">
        <v>162</v>
      </c>
      <c r="AY272" s="16" t="s">
        <v>140</v>
      </c>
      <c r="BE272" s="145">
        <f>IF(N272="základní",J272,0)</f>
        <v>0</v>
      </c>
      <c r="BF272" s="145">
        <f>IF(N272="snížená",J272,0)</f>
        <v>0</v>
      </c>
      <c r="BG272" s="145">
        <f>IF(N272="zákl. přenesená",J272,0)</f>
        <v>0</v>
      </c>
      <c r="BH272" s="145">
        <f>IF(N272="sníž. přenesená",J272,0)</f>
        <v>0</v>
      </c>
      <c r="BI272" s="145">
        <f>IF(N272="nulová",J272,0)</f>
        <v>0</v>
      </c>
      <c r="BJ272" s="16" t="s">
        <v>14</v>
      </c>
      <c r="BK272" s="145">
        <f>ROUND(I272*H272,2)</f>
        <v>0</v>
      </c>
      <c r="BL272" s="16" t="s">
        <v>147</v>
      </c>
      <c r="BM272" s="144" t="s">
        <v>396</v>
      </c>
    </row>
    <row r="273" spans="2:65" s="1" customFormat="1" ht="10">
      <c r="B273" s="31"/>
      <c r="D273" s="146" t="s">
        <v>148</v>
      </c>
      <c r="F273" s="147" t="s">
        <v>1201</v>
      </c>
      <c r="I273" s="148"/>
      <c r="L273" s="31"/>
      <c r="M273" s="149"/>
      <c r="T273" s="55"/>
      <c r="AT273" s="16" t="s">
        <v>148</v>
      </c>
      <c r="AU273" s="16" t="s">
        <v>162</v>
      </c>
    </row>
    <row r="274" spans="2:65" s="11" customFormat="1" ht="22.75" customHeight="1">
      <c r="B274" s="120"/>
      <c r="D274" s="121" t="s">
        <v>72</v>
      </c>
      <c r="E274" s="130" t="s">
        <v>1202</v>
      </c>
      <c r="F274" s="130" t="s">
        <v>445</v>
      </c>
      <c r="I274" s="123"/>
      <c r="J274" s="131">
        <f>BK274</f>
        <v>0</v>
      </c>
      <c r="L274" s="120"/>
      <c r="M274" s="125"/>
      <c r="P274" s="126">
        <f>P275+P314+P319+P340+P355+P390</f>
        <v>0</v>
      </c>
      <c r="R274" s="126">
        <f>R275+R314+R319+R340+R355+R390</f>
        <v>0</v>
      </c>
      <c r="T274" s="127">
        <f>T275+T314+T319+T340+T355+T390</f>
        <v>0</v>
      </c>
      <c r="AR274" s="121" t="s">
        <v>14</v>
      </c>
      <c r="AT274" s="128" t="s">
        <v>72</v>
      </c>
      <c r="AU274" s="128" t="s">
        <v>14</v>
      </c>
      <c r="AY274" s="121" t="s">
        <v>140</v>
      </c>
      <c r="BK274" s="129">
        <f>BK275+BK314+BK319+BK340+BK355+BK390</f>
        <v>0</v>
      </c>
    </row>
    <row r="275" spans="2:65" s="11" customFormat="1" ht="20.9" customHeight="1">
      <c r="B275" s="120"/>
      <c r="D275" s="121" t="s">
        <v>72</v>
      </c>
      <c r="E275" s="130" t="s">
        <v>1079</v>
      </c>
      <c r="F275" s="130" t="s">
        <v>1080</v>
      </c>
      <c r="I275" s="123"/>
      <c r="J275" s="131">
        <f>BK275</f>
        <v>0</v>
      </c>
      <c r="L275" s="120"/>
      <c r="M275" s="125"/>
      <c r="P275" s="126">
        <f>SUM(P276:P313)</f>
        <v>0</v>
      </c>
      <c r="R275" s="126">
        <f>SUM(R276:R313)</f>
        <v>0</v>
      </c>
      <c r="T275" s="127">
        <f>SUM(T276:T313)</f>
        <v>0</v>
      </c>
      <c r="AR275" s="121" t="s">
        <v>14</v>
      </c>
      <c r="AT275" s="128" t="s">
        <v>72</v>
      </c>
      <c r="AU275" s="128" t="s">
        <v>82</v>
      </c>
      <c r="AY275" s="121" t="s">
        <v>140</v>
      </c>
      <c r="BK275" s="129">
        <f>SUM(BK276:BK313)</f>
        <v>0</v>
      </c>
    </row>
    <row r="276" spans="2:65" s="1" customFormat="1" ht="21.75" customHeight="1">
      <c r="B276" s="31"/>
      <c r="C276" s="132" t="s">
        <v>73</v>
      </c>
      <c r="D276" s="132" t="s">
        <v>143</v>
      </c>
      <c r="E276" s="133" t="s">
        <v>1203</v>
      </c>
      <c r="F276" s="134" t="s">
        <v>1204</v>
      </c>
      <c r="G276" s="135" t="s">
        <v>1083</v>
      </c>
      <c r="H276" s="136">
        <v>1</v>
      </c>
      <c r="I276" s="137"/>
      <c r="J276" s="138">
        <f>ROUND(I276*H276,2)</f>
        <v>0</v>
      </c>
      <c r="K276" s="139"/>
      <c r="L276" s="31"/>
      <c r="M276" s="140" t="s">
        <v>1</v>
      </c>
      <c r="N276" s="141" t="s">
        <v>38</v>
      </c>
      <c r="P276" s="142">
        <f>O276*H276</f>
        <v>0</v>
      </c>
      <c r="Q276" s="142">
        <v>0</v>
      </c>
      <c r="R276" s="142">
        <f>Q276*H276</f>
        <v>0</v>
      </c>
      <c r="S276" s="142">
        <v>0</v>
      </c>
      <c r="T276" s="143">
        <f>S276*H276</f>
        <v>0</v>
      </c>
      <c r="AR276" s="144" t="s">
        <v>147</v>
      </c>
      <c r="AT276" s="144" t="s">
        <v>143</v>
      </c>
      <c r="AU276" s="144" t="s">
        <v>162</v>
      </c>
      <c r="AY276" s="16" t="s">
        <v>140</v>
      </c>
      <c r="BE276" s="145">
        <f>IF(N276="základní",J276,0)</f>
        <v>0</v>
      </c>
      <c r="BF276" s="145">
        <f>IF(N276="snížená",J276,0)</f>
        <v>0</v>
      </c>
      <c r="BG276" s="145">
        <f>IF(N276="zákl. přenesená",J276,0)</f>
        <v>0</v>
      </c>
      <c r="BH276" s="145">
        <f>IF(N276="sníž. přenesená",J276,0)</f>
        <v>0</v>
      </c>
      <c r="BI276" s="145">
        <f>IF(N276="nulová",J276,0)</f>
        <v>0</v>
      </c>
      <c r="BJ276" s="16" t="s">
        <v>14</v>
      </c>
      <c r="BK276" s="145">
        <f>ROUND(I276*H276,2)</f>
        <v>0</v>
      </c>
      <c r="BL276" s="16" t="s">
        <v>147</v>
      </c>
      <c r="BM276" s="144" t="s">
        <v>401</v>
      </c>
    </row>
    <row r="277" spans="2:65" s="1" customFormat="1" ht="10">
      <c r="B277" s="31"/>
      <c r="D277" s="146" t="s">
        <v>148</v>
      </c>
      <c r="F277" s="147" t="s">
        <v>1204</v>
      </c>
      <c r="I277" s="148"/>
      <c r="L277" s="31"/>
      <c r="M277" s="149"/>
      <c r="T277" s="55"/>
      <c r="AT277" s="16" t="s">
        <v>148</v>
      </c>
      <c r="AU277" s="16" t="s">
        <v>162</v>
      </c>
    </row>
    <row r="278" spans="2:65" s="1" customFormat="1" ht="16.5" customHeight="1">
      <c r="B278" s="31"/>
      <c r="C278" s="132" t="s">
        <v>73</v>
      </c>
      <c r="D278" s="132" t="s">
        <v>143</v>
      </c>
      <c r="E278" s="133" t="s">
        <v>1081</v>
      </c>
      <c r="F278" s="134" t="s">
        <v>1082</v>
      </c>
      <c r="G278" s="135" t="s">
        <v>1083</v>
      </c>
      <c r="H278" s="136">
        <v>2</v>
      </c>
      <c r="I278" s="137"/>
      <c r="J278" s="138">
        <f>ROUND(I278*H278,2)</f>
        <v>0</v>
      </c>
      <c r="K278" s="139"/>
      <c r="L278" s="31"/>
      <c r="M278" s="140" t="s">
        <v>1</v>
      </c>
      <c r="N278" s="141" t="s">
        <v>38</v>
      </c>
      <c r="P278" s="142">
        <f>O278*H278</f>
        <v>0</v>
      </c>
      <c r="Q278" s="142">
        <v>0</v>
      </c>
      <c r="R278" s="142">
        <f>Q278*H278</f>
        <v>0</v>
      </c>
      <c r="S278" s="142">
        <v>0</v>
      </c>
      <c r="T278" s="143">
        <f>S278*H278</f>
        <v>0</v>
      </c>
      <c r="AR278" s="144" t="s">
        <v>147</v>
      </c>
      <c r="AT278" s="144" t="s">
        <v>143</v>
      </c>
      <c r="AU278" s="144" t="s">
        <v>162</v>
      </c>
      <c r="AY278" s="16" t="s">
        <v>140</v>
      </c>
      <c r="BE278" s="145">
        <f>IF(N278="základní",J278,0)</f>
        <v>0</v>
      </c>
      <c r="BF278" s="145">
        <f>IF(N278="snížená",J278,0)</f>
        <v>0</v>
      </c>
      <c r="BG278" s="145">
        <f>IF(N278="zákl. přenesená",J278,0)</f>
        <v>0</v>
      </c>
      <c r="BH278" s="145">
        <f>IF(N278="sníž. přenesená",J278,0)</f>
        <v>0</v>
      </c>
      <c r="BI278" s="145">
        <f>IF(N278="nulová",J278,0)</f>
        <v>0</v>
      </c>
      <c r="BJ278" s="16" t="s">
        <v>14</v>
      </c>
      <c r="BK278" s="145">
        <f>ROUND(I278*H278,2)</f>
        <v>0</v>
      </c>
      <c r="BL278" s="16" t="s">
        <v>147</v>
      </c>
      <c r="BM278" s="144" t="s">
        <v>404</v>
      </c>
    </row>
    <row r="279" spans="2:65" s="1" customFormat="1" ht="10">
      <c r="B279" s="31"/>
      <c r="D279" s="146" t="s">
        <v>148</v>
      </c>
      <c r="F279" s="147" t="s">
        <v>1082</v>
      </c>
      <c r="I279" s="148"/>
      <c r="L279" s="31"/>
      <c r="M279" s="149"/>
      <c r="T279" s="55"/>
      <c r="AT279" s="16" t="s">
        <v>148</v>
      </c>
      <c r="AU279" s="16" t="s">
        <v>162</v>
      </c>
    </row>
    <row r="280" spans="2:65" s="1" customFormat="1" ht="16.5" customHeight="1">
      <c r="B280" s="31"/>
      <c r="C280" s="132" t="s">
        <v>73</v>
      </c>
      <c r="D280" s="132" t="s">
        <v>143</v>
      </c>
      <c r="E280" s="133" t="s">
        <v>1084</v>
      </c>
      <c r="F280" s="134" t="s">
        <v>1085</v>
      </c>
      <c r="G280" s="135" t="s">
        <v>1083</v>
      </c>
      <c r="H280" s="136">
        <v>6</v>
      </c>
      <c r="I280" s="137"/>
      <c r="J280" s="138">
        <f>ROUND(I280*H280,2)</f>
        <v>0</v>
      </c>
      <c r="K280" s="139"/>
      <c r="L280" s="31"/>
      <c r="M280" s="140" t="s">
        <v>1</v>
      </c>
      <c r="N280" s="141" t="s">
        <v>38</v>
      </c>
      <c r="P280" s="142">
        <f>O280*H280</f>
        <v>0</v>
      </c>
      <c r="Q280" s="142">
        <v>0</v>
      </c>
      <c r="R280" s="142">
        <f>Q280*H280</f>
        <v>0</v>
      </c>
      <c r="S280" s="142">
        <v>0</v>
      </c>
      <c r="T280" s="143">
        <f>S280*H280</f>
        <v>0</v>
      </c>
      <c r="AR280" s="144" t="s">
        <v>147</v>
      </c>
      <c r="AT280" s="144" t="s">
        <v>143</v>
      </c>
      <c r="AU280" s="144" t="s">
        <v>162</v>
      </c>
      <c r="AY280" s="16" t="s">
        <v>140</v>
      </c>
      <c r="BE280" s="145">
        <f>IF(N280="základní",J280,0)</f>
        <v>0</v>
      </c>
      <c r="BF280" s="145">
        <f>IF(N280="snížená",J280,0)</f>
        <v>0</v>
      </c>
      <c r="BG280" s="145">
        <f>IF(N280="zákl. přenesená",J280,0)</f>
        <v>0</v>
      </c>
      <c r="BH280" s="145">
        <f>IF(N280="sníž. přenesená",J280,0)</f>
        <v>0</v>
      </c>
      <c r="BI280" s="145">
        <f>IF(N280="nulová",J280,0)</f>
        <v>0</v>
      </c>
      <c r="BJ280" s="16" t="s">
        <v>14</v>
      </c>
      <c r="BK280" s="145">
        <f>ROUND(I280*H280,2)</f>
        <v>0</v>
      </c>
      <c r="BL280" s="16" t="s">
        <v>147</v>
      </c>
      <c r="BM280" s="144" t="s">
        <v>405</v>
      </c>
    </row>
    <row r="281" spans="2:65" s="1" customFormat="1" ht="10">
      <c r="B281" s="31"/>
      <c r="D281" s="146" t="s">
        <v>148</v>
      </c>
      <c r="F281" s="147" t="s">
        <v>1085</v>
      </c>
      <c r="I281" s="148"/>
      <c r="L281" s="31"/>
      <c r="M281" s="149"/>
      <c r="T281" s="55"/>
      <c r="AT281" s="16" t="s">
        <v>148</v>
      </c>
      <c r="AU281" s="16" t="s">
        <v>162</v>
      </c>
    </row>
    <row r="282" spans="2:65" s="1" customFormat="1" ht="16.5" customHeight="1">
      <c r="B282" s="31"/>
      <c r="C282" s="132" t="s">
        <v>73</v>
      </c>
      <c r="D282" s="132" t="s">
        <v>143</v>
      </c>
      <c r="E282" s="133" t="s">
        <v>1086</v>
      </c>
      <c r="F282" s="134" t="s">
        <v>1087</v>
      </c>
      <c r="G282" s="135" t="s">
        <v>1083</v>
      </c>
      <c r="H282" s="136">
        <v>3</v>
      </c>
      <c r="I282" s="137"/>
      <c r="J282" s="138">
        <f>ROUND(I282*H282,2)</f>
        <v>0</v>
      </c>
      <c r="K282" s="139"/>
      <c r="L282" s="31"/>
      <c r="M282" s="140" t="s">
        <v>1</v>
      </c>
      <c r="N282" s="141" t="s">
        <v>38</v>
      </c>
      <c r="P282" s="142">
        <f>O282*H282</f>
        <v>0</v>
      </c>
      <c r="Q282" s="142">
        <v>0</v>
      </c>
      <c r="R282" s="142">
        <f>Q282*H282</f>
        <v>0</v>
      </c>
      <c r="S282" s="142">
        <v>0</v>
      </c>
      <c r="T282" s="143">
        <f>S282*H282</f>
        <v>0</v>
      </c>
      <c r="AR282" s="144" t="s">
        <v>147</v>
      </c>
      <c r="AT282" s="144" t="s">
        <v>143</v>
      </c>
      <c r="AU282" s="144" t="s">
        <v>162</v>
      </c>
      <c r="AY282" s="16" t="s">
        <v>140</v>
      </c>
      <c r="BE282" s="145">
        <f>IF(N282="základní",J282,0)</f>
        <v>0</v>
      </c>
      <c r="BF282" s="145">
        <f>IF(N282="snížená",J282,0)</f>
        <v>0</v>
      </c>
      <c r="BG282" s="145">
        <f>IF(N282="zákl. přenesená",J282,0)</f>
        <v>0</v>
      </c>
      <c r="BH282" s="145">
        <f>IF(N282="sníž. přenesená",J282,0)</f>
        <v>0</v>
      </c>
      <c r="BI282" s="145">
        <f>IF(N282="nulová",J282,0)</f>
        <v>0</v>
      </c>
      <c r="BJ282" s="16" t="s">
        <v>14</v>
      </c>
      <c r="BK282" s="145">
        <f>ROUND(I282*H282,2)</f>
        <v>0</v>
      </c>
      <c r="BL282" s="16" t="s">
        <v>147</v>
      </c>
      <c r="BM282" s="144" t="s">
        <v>408</v>
      </c>
    </row>
    <row r="283" spans="2:65" s="1" customFormat="1" ht="10">
      <c r="B283" s="31"/>
      <c r="D283" s="146" t="s">
        <v>148</v>
      </c>
      <c r="F283" s="147" t="s">
        <v>1087</v>
      </c>
      <c r="I283" s="148"/>
      <c r="L283" s="31"/>
      <c r="M283" s="149"/>
      <c r="T283" s="55"/>
      <c r="AT283" s="16" t="s">
        <v>148</v>
      </c>
      <c r="AU283" s="16" t="s">
        <v>162</v>
      </c>
    </row>
    <row r="284" spans="2:65" s="1" customFormat="1" ht="21.75" customHeight="1">
      <c r="B284" s="31"/>
      <c r="C284" s="132" t="s">
        <v>73</v>
      </c>
      <c r="D284" s="132" t="s">
        <v>143</v>
      </c>
      <c r="E284" s="133" t="s">
        <v>1088</v>
      </c>
      <c r="F284" s="134" t="s">
        <v>1089</v>
      </c>
      <c r="G284" s="135" t="s">
        <v>1083</v>
      </c>
      <c r="H284" s="136">
        <v>1</v>
      </c>
      <c r="I284" s="137"/>
      <c r="J284" s="138">
        <f>ROUND(I284*H284,2)</f>
        <v>0</v>
      </c>
      <c r="K284" s="139"/>
      <c r="L284" s="31"/>
      <c r="M284" s="140" t="s">
        <v>1</v>
      </c>
      <c r="N284" s="141" t="s">
        <v>38</v>
      </c>
      <c r="P284" s="142">
        <f>O284*H284</f>
        <v>0</v>
      </c>
      <c r="Q284" s="142">
        <v>0</v>
      </c>
      <c r="R284" s="142">
        <f>Q284*H284</f>
        <v>0</v>
      </c>
      <c r="S284" s="142">
        <v>0</v>
      </c>
      <c r="T284" s="143">
        <f>S284*H284</f>
        <v>0</v>
      </c>
      <c r="AR284" s="144" t="s">
        <v>147</v>
      </c>
      <c r="AT284" s="144" t="s">
        <v>143</v>
      </c>
      <c r="AU284" s="144" t="s">
        <v>162</v>
      </c>
      <c r="AY284" s="16" t="s">
        <v>140</v>
      </c>
      <c r="BE284" s="145">
        <f>IF(N284="základní",J284,0)</f>
        <v>0</v>
      </c>
      <c r="BF284" s="145">
        <f>IF(N284="snížená",J284,0)</f>
        <v>0</v>
      </c>
      <c r="BG284" s="145">
        <f>IF(N284="zákl. přenesená",J284,0)</f>
        <v>0</v>
      </c>
      <c r="BH284" s="145">
        <f>IF(N284="sníž. přenesená",J284,0)</f>
        <v>0</v>
      </c>
      <c r="BI284" s="145">
        <f>IF(N284="nulová",J284,0)</f>
        <v>0</v>
      </c>
      <c r="BJ284" s="16" t="s">
        <v>14</v>
      </c>
      <c r="BK284" s="145">
        <f>ROUND(I284*H284,2)</f>
        <v>0</v>
      </c>
      <c r="BL284" s="16" t="s">
        <v>147</v>
      </c>
      <c r="BM284" s="144" t="s">
        <v>409</v>
      </c>
    </row>
    <row r="285" spans="2:65" s="1" customFormat="1" ht="10">
      <c r="B285" s="31"/>
      <c r="D285" s="146" t="s">
        <v>148</v>
      </c>
      <c r="F285" s="147" t="s">
        <v>1089</v>
      </c>
      <c r="I285" s="148"/>
      <c r="L285" s="31"/>
      <c r="M285" s="149"/>
      <c r="T285" s="55"/>
      <c r="AT285" s="16" t="s">
        <v>148</v>
      </c>
      <c r="AU285" s="16" t="s">
        <v>162</v>
      </c>
    </row>
    <row r="286" spans="2:65" s="1" customFormat="1" ht="24.15" customHeight="1">
      <c r="B286" s="31"/>
      <c r="C286" s="132" t="s">
        <v>73</v>
      </c>
      <c r="D286" s="132" t="s">
        <v>143</v>
      </c>
      <c r="E286" s="133" t="s">
        <v>1205</v>
      </c>
      <c r="F286" s="134" t="s">
        <v>1091</v>
      </c>
      <c r="G286" s="135" t="s">
        <v>1</v>
      </c>
      <c r="H286" s="136">
        <v>1</v>
      </c>
      <c r="I286" s="137"/>
      <c r="J286" s="138">
        <f>ROUND(I286*H286,2)</f>
        <v>0</v>
      </c>
      <c r="K286" s="139"/>
      <c r="L286" s="31"/>
      <c r="M286" s="140" t="s">
        <v>1</v>
      </c>
      <c r="N286" s="141" t="s">
        <v>38</v>
      </c>
      <c r="P286" s="142">
        <f>O286*H286</f>
        <v>0</v>
      </c>
      <c r="Q286" s="142">
        <v>0</v>
      </c>
      <c r="R286" s="142">
        <f>Q286*H286</f>
        <v>0</v>
      </c>
      <c r="S286" s="142">
        <v>0</v>
      </c>
      <c r="T286" s="143">
        <f>S286*H286</f>
        <v>0</v>
      </c>
      <c r="AR286" s="144" t="s">
        <v>147</v>
      </c>
      <c r="AT286" s="144" t="s">
        <v>143</v>
      </c>
      <c r="AU286" s="144" t="s">
        <v>162</v>
      </c>
      <c r="AY286" s="16" t="s">
        <v>140</v>
      </c>
      <c r="BE286" s="145">
        <f>IF(N286="základní",J286,0)</f>
        <v>0</v>
      </c>
      <c r="BF286" s="145">
        <f>IF(N286="snížená",J286,0)</f>
        <v>0</v>
      </c>
      <c r="BG286" s="145">
        <f>IF(N286="zákl. přenesená",J286,0)</f>
        <v>0</v>
      </c>
      <c r="BH286" s="145">
        <f>IF(N286="sníž. přenesená",J286,0)</f>
        <v>0</v>
      </c>
      <c r="BI286" s="145">
        <f>IF(N286="nulová",J286,0)</f>
        <v>0</v>
      </c>
      <c r="BJ286" s="16" t="s">
        <v>14</v>
      </c>
      <c r="BK286" s="145">
        <f>ROUND(I286*H286,2)</f>
        <v>0</v>
      </c>
      <c r="BL286" s="16" t="s">
        <v>147</v>
      </c>
      <c r="BM286" s="144" t="s">
        <v>411</v>
      </c>
    </row>
    <row r="287" spans="2:65" s="1" customFormat="1" ht="18">
      <c r="B287" s="31"/>
      <c r="D287" s="146" t="s">
        <v>148</v>
      </c>
      <c r="F287" s="147" t="s">
        <v>1091</v>
      </c>
      <c r="I287" s="148"/>
      <c r="L287" s="31"/>
      <c r="M287" s="149"/>
      <c r="T287" s="55"/>
      <c r="AT287" s="16" t="s">
        <v>148</v>
      </c>
      <c r="AU287" s="16" t="s">
        <v>162</v>
      </c>
    </row>
    <row r="288" spans="2:65" s="1" customFormat="1" ht="16.5" customHeight="1">
      <c r="B288" s="31"/>
      <c r="C288" s="132" t="s">
        <v>73</v>
      </c>
      <c r="D288" s="132" t="s">
        <v>143</v>
      </c>
      <c r="E288" s="133" t="s">
        <v>1206</v>
      </c>
      <c r="F288" s="134" t="s">
        <v>1207</v>
      </c>
      <c r="G288" s="135" t="s">
        <v>1083</v>
      </c>
      <c r="H288" s="136">
        <v>1</v>
      </c>
      <c r="I288" s="137"/>
      <c r="J288" s="138">
        <f>ROUND(I288*H288,2)</f>
        <v>0</v>
      </c>
      <c r="K288" s="139"/>
      <c r="L288" s="31"/>
      <c r="M288" s="140" t="s">
        <v>1</v>
      </c>
      <c r="N288" s="141" t="s">
        <v>38</v>
      </c>
      <c r="P288" s="142">
        <f>O288*H288</f>
        <v>0</v>
      </c>
      <c r="Q288" s="142">
        <v>0</v>
      </c>
      <c r="R288" s="142">
        <f>Q288*H288</f>
        <v>0</v>
      </c>
      <c r="S288" s="142">
        <v>0</v>
      </c>
      <c r="T288" s="143">
        <f>S288*H288</f>
        <v>0</v>
      </c>
      <c r="AR288" s="144" t="s">
        <v>147</v>
      </c>
      <c r="AT288" s="144" t="s">
        <v>143</v>
      </c>
      <c r="AU288" s="144" t="s">
        <v>162</v>
      </c>
      <c r="AY288" s="16" t="s">
        <v>140</v>
      </c>
      <c r="BE288" s="145">
        <f>IF(N288="základní",J288,0)</f>
        <v>0</v>
      </c>
      <c r="BF288" s="145">
        <f>IF(N288="snížená",J288,0)</f>
        <v>0</v>
      </c>
      <c r="BG288" s="145">
        <f>IF(N288="zákl. přenesená",J288,0)</f>
        <v>0</v>
      </c>
      <c r="BH288" s="145">
        <f>IF(N288="sníž. přenesená",J288,0)</f>
        <v>0</v>
      </c>
      <c r="BI288" s="145">
        <f>IF(N288="nulová",J288,0)</f>
        <v>0</v>
      </c>
      <c r="BJ288" s="16" t="s">
        <v>14</v>
      </c>
      <c r="BK288" s="145">
        <f>ROUND(I288*H288,2)</f>
        <v>0</v>
      </c>
      <c r="BL288" s="16" t="s">
        <v>147</v>
      </c>
      <c r="BM288" s="144" t="s">
        <v>412</v>
      </c>
    </row>
    <row r="289" spans="2:65" s="1" customFormat="1" ht="10">
      <c r="B289" s="31"/>
      <c r="D289" s="146" t="s">
        <v>148</v>
      </c>
      <c r="F289" s="147" t="s">
        <v>1207</v>
      </c>
      <c r="I289" s="148"/>
      <c r="L289" s="31"/>
      <c r="M289" s="149"/>
      <c r="T289" s="55"/>
      <c r="AT289" s="16" t="s">
        <v>148</v>
      </c>
      <c r="AU289" s="16" t="s">
        <v>162</v>
      </c>
    </row>
    <row r="290" spans="2:65" s="1" customFormat="1" ht="16.5" customHeight="1">
      <c r="B290" s="31"/>
      <c r="C290" s="132" t="s">
        <v>73</v>
      </c>
      <c r="D290" s="132" t="s">
        <v>143</v>
      </c>
      <c r="E290" s="133" t="s">
        <v>1092</v>
      </c>
      <c r="F290" s="134" t="s">
        <v>1093</v>
      </c>
      <c r="G290" s="135" t="s">
        <v>1083</v>
      </c>
      <c r="H290" s="136">
        <v>2</v>
      </c>
      <c r="I290" s="137"/>
      <c r="J290" s="138">
        <f>ROUND(I290*H290,2)</f>
        <v>0</v>
      </c>
      <c r="K290" s="139"/>
      <c r="L290" s="31"/>
      <c r="M290" s="140" t="s">
        <v>1</v>
      </c>
      <c r="N290" s="141" t="s">
        <v>38</v>
      </c>
      <c r="P290" s="142">
        <f>O290*H290</f>
        <v>0</v>
      </c>
      <c r="Q290" s="142">
        <v>0</v>
      </c>
      <c r="R290" s="142">
        <f>Q290*H290</f>
        <v>0</v>
      </c>
      <c r="S290" s="142">
        <v>0</v>
      </c>
      <c r="T290" s="143">
        <f>S290*H290</f>
        <v>0</v>
      </c>
      <c r="AR290" s="144" t="s">
        <v>147</v>
      </c>
      <c r="AT290" s="144" t="s">
        <v>143</v>
      </c>
      <c r="AU290" s="144" t="s">
        <v>162</v>
      </c>
      <c r="AY290" s="16" t="s">
        <v>140</v>
      </c>
      <c r="BE290" s="145">
        <f>IF(N290="základní",J290,0)</f>
        <v>0</v>
      </c>
      <c r="BF290" s="145">
        <f>IF(N290="snížená",J290,0)</f>
        <v>0</v>
      </c>
      <c r="BG290" s="145">
        <f>IF(N290="zákl. přenesená",J290,0)</f>
        <v>0</v>
      </c>
      <c r="BH290" s="145">
        <f>IF(N290="sníž. přenesená",J290,0)</f>
        <v>0</v>
      </c>
      <c r="BI290" s="145">
        <f>IF(N290="nulová",J290,0)</f>
        <v>0</v>
      </c>
      <c r="BJ290" s="16" t="s">
        <v>14</v>
      </c>
      <c r="BK290" s="145">
        <f>ROUND(I290*H290,2)</f>
        <v>0</v>
      </c>
      <c r="BL290" s="16" t="s">
        <v>147</v>
      </c>
      <c r="BM290" s="144" t="s">
        <v>414</v>
      </c>
    </row>
    <row r="291" spans="2:65" s="1" customFormat="1" ht="10">
      <c r="B291" s="31"/>
      <c r="D291" s="146" t="s">
        <v>148</v>
      </c>
      <c r="F291" s="147" t="s">
        <v>1093</v>
      </c>
      <c r="I291" s="148"/>
      <c r="L291" s="31"/>
      <c r="M291" s="149"/>
      <c r="T291" s="55"/>
      <c r="AT291" s="16" t="s">
        <v>148</v>
      </c>
      <c r="AU291" s="16" t="s">
        <v>162</v>
      </c>
    </row>
    <row r="292" spans="2:65" s="1" customFormat="1" ht="24.15" customHeight="1">
      <c r="B292" s="31"/>
      <c r="C292" s="132" t="s">
        <v>73</v>
      </c>
      <c r="D292" s="132" t="s">
        <v>143</v>
      </c>
      <c r="E292" s="133" t="s">
        <v>1208</v>
      </c>
      <c r="F292" s="134" t="s">
        <v>1209</v>
      </c>
      <c r="G292" s="135" t="s">
        <v>1083</v>
      </c>
      <c r="H292" s="136">
        <v>3</v>
      </c>
      <c r="I292" s="137"/>
      <c r="J292" s="138">
        <f>ROUND(I292*H292,2)</f>
        <v>0</v>
      </c>
      <c r="K292" s="139"/>
      <c r="L292" s="31"/>
      <c r="M292" s="140" t="s">
        <v>1</v>
      </c>
      <c r="N292" s="141" t="s">
        <v>38</v>
      </c>
      <c r="P292" s="142">
        <f>O292*H292</f>
        <v>0</v>
      </c>
      <c r="Q292" s="142">
        <v>0</v>
      </c>
      <c r="R292" s="142">
        <f>Q292*H292</f>
        <v>0</v>
      </c>
      <c r="S292" s="142">
        <v>0</v>
      </c>
      <c r="T292" s="143">
        <f>S292*H292</f>
        <v>0</v>
      </c>
      <c r="AR292" s="144" t="s">
        <v>147</v>
      </c>
      <c r="AT292" s="144" t="s">
        <v>143</v>
      </c>
      <c r="AU292" s="144" t="s">
        <v>162</v>
      </c>
      <c r="AY292" s="16" t="s">
        <v>140</v>
      </c>
      <c r="BE292" s="145">
        <f>IF(N292="základní",J292,0)</f>
        <v>0</v>
      </c>
      <c r="BF292" s="145">
        <f>IF(N292="snížená",J292,0)</f>
        <v>0</v>
      </c>
      <c r="BG292" s="145">
        <f>IF(N292="zákl. přenesená",J292,0)</f>
        <v>0</v>
      </c>
      <c r="BH292" s="145">
        <f>IF(N292="sníž. přenesená",J292,0)</f>
        <v>0</v>
      </c>
      <c r="BI292" s="145">
        <f>IF(N292="nulová",J292,0)</f>
        <v>0</v>
      </c>
      <c r="BJ292" s="16" t="s">
        <v>14</v>
      </c>
      <c r="BK292" s="145">
        <f>ROUND(I292*H292,2)</f>
        <v>0</v>
      </c>
      <c r="BL292" s="16" t="s">
        <v>147</v>
      </c>
      <c r="BM292" s="144" t="s">
        <v>415</v>
      </c>
    </row>
    <row r="293" spans="2:65" s="1" customFormat="1" ht="10">
      <c r="B293" s="31"/>
      <c r="D293" s="146" t="s">
        <v>148</v>
      </c>
      <c r="F293" s="147" t="s">
        <v>1209</v>
      </c>
      <c r="I293" s="148"/>
      <c r="L293" s="31"/>
      <c r="M293" s="149"/>
      <c r="T293" s="55"/>
      <c r="AT293" s="16" t="s">
        <v>148</v>
      </c>
      <c r="AU293" s="16" t="s">
        <v>162</v>
      </c>
    </row>
    <row r="294" spans="2:65" s="1" customFormat="1" ht="16.5" customHeight="1">
      <c r="B294" s="31"/>
      <c r="C294" s="132" t="s">
        <v>73</v>
      </c>
      <c r="D294" s="132" t="s">
        <v>143</v>
      </c>
      <c r="E294" s="133" t="s">
        <v>1096</v>
      </c>
      <c r="F294" s="134" t="s">
        <v>1097</v>
      </c>
      <c r="G294" s="135" t="s">
        <v>1083</v>
      </c>
      <c r="H294" s="136">
        <v>1</v>
      </c>
      <c r="I294" s="137"/>
      <c r="J294" s="138">
        <f>ROUND(I294*H294,2)</f>
        <v>0</v>
      </c>
      <c r="K294" s="139"/>
      <c r="L294" s="31"/>
      <c r="M294" s="140" t="s">
        <v>1</v>
      </c>
      <c r="N294" s="141" t="s">
        <v>38</v>
      </c>
      <c r="P294" s="142">
        <f>O294*H294</f>
        <v>0</v>
      </c>
      <c r="Q294" s="142">
        <v>0</v>
      </c>
      <c r="R294" s="142">
        <f>Q294*H294</f>
        <v>0</v>
      </c>
      <c r="S294" s="142">
        <v>0</v>
      </c>
      <c r="T294" s="143">
        <f>S294*H294</f>
        <v>0</v>
      </c>
      <c r="AR294" s="144" t="s">
        <v>147</v>
      </c>
      <c r="AT294" s="144" t="s">
        <v>143</v>
      </c>
      <c r="AU294" s="144" t="s">
        <v>162</v>
      </c>
      <c r="AY294" s="16" t="s">
        <v>140</v>
      </c>
      <c r="BE294" s="145">
        <f>IF(N294="základní",J294,0)</f>
        <v>0</v>
      </c>
      <c r="BF294" s="145">
        <f>IF(N294="snížená",J294,0)</f>
        <v>0</v>
      </c>
      <c r="BG294" s="145">
        <f>IF(N294="zákl. přenesená",J294,0)</f>
        <v>0</v>
      </c>
      <c r="BH294" s="145">
        <f>IF(N294="sníž. přenesená",J294,0)</f>
        <v>0</v>
      </c>
      <c r="BI294" s="145">
        <f>IF(N294="nulová",J294,0)</f>
        <v>0</v>
      </c>
      <c r="BJ294" s="16" t="s">
        <v>14</v>
      </c>
      <c r="BK294" s="145">
        <f>ROUND(I294*H294,2)</f>
        <v>0</v>
      </c>
      <c r="BL294" s="16" t="s">
        <v>147</v>
      </c>
      <c r="BM294" s="144" t="s">
        <v>418</v>
      </c>
    </row>
    <row r="295" spans="2:65" s="1" customFormat="1" ht="10">
      <c r="B295" s="31"/>
      <c r="D295" s="146" t="s">
        <v>148</v>
      </c>
      <c r="F295" s="147" t="s">
        <v>1097</v>
      </c>
      <c r="I295" s="148"/>
      <c r="L295" s="31"/>
      <c r="M295" s="149"/>
      <c r="T295" s="55"/>
      <c r="AT295" s="16" t="s">
        <v>148</v>
      </c>
      <c r="AU295" s="16" t="s">
        <v>162</v>
      </c>
    </row>
    <row r="296" spans="2:65" s="1" customFormat="1" ht="16.5" customHeight="1">
      <c r="B296" s="31"/>
      <c r="C296" s="132" t="s">
        <v>73</v>
      </c>
      <c r="D296" s="132" t="s">
        <v>143</v>
      </c>
      <c r="E296" s="133" t="s">
        <v>1098</v>
      </c>
      <c r="F296" s="134" t="s">
        <v>1099</v>
      </c>
      <c r="G296" s="135" t="s">
        <v>1083</v>
      </c>
      <c r="H296" s="136">
        <v>1</v>
      </c>
      <c r="I296" s="137"/>
      <c r="J296" s="138">
        <f>ROUND(I296*H296,2)</f>
        <v>0</v>
      </c>
      <c r="K296" s="139"/>
      <c r="L296" s="31"/>
      <c r="M296" s="140" t="s">
        <v>1</v>
      </c>
      <c r="N296" s="141" t="s">
        <v>38</v>
      </c>
      <c r="P296" s="142">
        <f>O296*H296</f>
        <v>0</v>
      </c>
      <c r="Q296" s="142">
        <v>0</v>
      </c>
      <c r="R296" s="142">
        <f>Q296*H296</f>
        <v>0</v>
      </c>
      <c r="S296" s="142">
        <v>0</v>
      </c>
      <c r="T296" s="143">
        <f>S296*H296</f>
        <v>0</v>
      </c>
      <c r="AR296" s="144" t="s">
        <v>147</v>
      </c>
      <c r="AT296" s="144" t="s">
        <v>143</v>
      </c>
      <c r="AU296" s="144" t="s">
        <v>162</v>
      </c>
      <c r="AY296" s="16" t="s">
        <v>140</v>
      </c>
      <c r="BE296" s="145">
        <f>IF(N296="základní",J296,0)</f>
        <v>0</v>
      </c>
      <c r="BF296" s="145">
        <f>IF(N296="snížená",J296,0)</f>
        <v>0</v>
      </c>
      <c r="BG296" s="145">
        <f>IF(N296="zákl. přenesená",J296,0)</f>
        <v>0</v>
      </c>
      <c r="BH296" s="145">
        <f>IF(N296="sníž. přenesená",J296,0)</f>
        <v>0</v>
      </c>
      <c r="BI296" s="145">
        <f>IF(N296="nulová",J296,0)</f>
        <v>0</v>
      </c>
      <c r="BJ296" s="16" t="s">
        <v>14</v>
      </c>
      <c r="BK296" s="145">
        <f>ROUND(I296*H296,2)</f>
        <v>0</v>
      </c>
      <c r="BL296" s="16" t="s">
        <v>147</v>
      </c>
      <c r="BM296" s="144" t="s">
        <v>420</v>
      </c>
    </row>
    <row r="297" spans="2:65" s="1" customFormat="1" ht="10">
      <c r="B297" s="31"/>
      <c r="D297" s="146" t="s">
        <v>148</v>
      </c>
      <c r="F297" s="147" t="s">
        <v>1099</v>
      </c>
      <c r="I297" s="148"/>
      <c r="L297" s="31"/>
      <c r="M297" s="149"/>
      <c r="T297" s="55"/>
      <c r="AT297" s="16" t="s">
        <v>148</v>
      </c>
      <c r="AU297" s="16" t="s">
        <v>162</v>
      </c>
    </row>
    <row r="298" spans="2:65" s="1" customFormat="1" ht="16.5" customHeight="1">
      <c r="B298" s="31"/>
      <c r="C298" s="132" t="s">
        <v>73</v>
      </c>
      <c r="D298" s="132" t="s">
        <v>143</v>
      </c>
      <c r="E298" s="133" t="s">
        <v>1100</v>
      </c>
      <c r="F298" s="134" t="s">
        <v>1101</v>
      </c>
      <c r="G298" s="135" t="s">
        <v>1083</v>
      </c>
      <c r="H298" s="136">
        <v>1</v>
      </c>
      <c r="I298" s="137"/>
      <c r="J298" s="138">
        <f>ROUND(I298*H298,2)</f>
        <v>0</v>
      </c>
      <c r="K298" s="139"/>
      <c r="L298" s="31"/>
      <c r="M298" s="140" t="s">
        <v>1</v>
      </c>
      <c r="N298" s="141" t="s">
        <v>38</v>
      </c>
      <c r="P298" s="142">
        <f>O298*H298</f>
        <v>0</v>
      </c>
      <c r="Q298" s="142">
        <v>0</v>
      </c>
      <c r="R298" s="142">
        <f>Q298*H298</f>
        <v>0</v>
      </c>
      <c r="S298" s="142">
        <v>0</v>
      </c>
      <c r="T298" s="143">
        <f>S298*H298</f>
        <v>0</v>
      </c>
      <c r="AR298" s="144" t="s">
        <v>147</v>
      </c>
      <c r="AT298" s="144" t="s">
        <v>143</v>
      </c>
      <c r="AU298" s="144" t="s">
        <v>162</v>
      </c>
      <c r="AY298" s="16" t="s">
        <v>140</v>
      </c>
      <c r="BE298" s="145">
        <f>IF(N298="základní",J298,0)</f>
        <v>0</v>
      </c>
      <c r="BF298" s="145">
        <f>IF(N298="snížená",J298,0)</f>
        <v>0</v>
      </c>
      <c r="BG298" s="145">
        <f>IF(N298="zákl. přenesená",J298,0)</f>
        <v>0</v>
      </c>
      <c r="BH298" s="145">
        <f>IF(N298="sníž. přenesená",J298,0)</f>
        <v>0</v>
      </c>
      <c r="BI298" s="145">
        <f>IF(N298="nulová",J298,0)</f>
        <v>0</v>
      </c>
      <c r="BJ298" s="16" t="s">
        <v>14</v>
      </c>
      <c r="BK298" s="145">
        <f>ROUND(I298*H298,2)</f>
        <v>0</v>
      </c>
      <c r="BL298" s="16" t="s">
        <v>147</v>
      </c>
      <c r="BM298" s="144" t="s">
        <v>422</v>
      </c>
    </row>
    <row r="299" spans="2:65" s="1" customFormat="1" ht="10">
      <c r="B299" s="31"/>
      <c r="D299" s="146" t="s">
        <v>148</v>
      </c>
      <c r="F299" s="147" t="s">
        <v>1101</v>
      </c>
      <c r="I299" s="148"/>
      <c r="L299" s="31"/>
      <c r="M299" s="149"/>
      <c r="T299" s="55"/>
      <c r="AT299" s="16" t="s">
        <v>148</v>
      </c>
      <c r="AU299" s="16" t="s">
        <v>162</v>
      </c>
    </row>
    <row r="300" spans="2:65" s="1" customFormat="1" ht="16.5" customHeight="1">
      <c r="B300" s="31"/>
      <c r="C300" s="132" t="s">
        <v>73</v>
      </c>
      <c r="D300" s="132" t="s">
        <v>143</v>
      </c>
      <c r="E300" s="133" t="s">
        <v>1102</v>
      </c>
      <c r="F300" s="134" t="s">
        <v>1103</v>
      </c>
      <c r="G300" s="135" t="s">
        <v>1083</v>
      </c>
      <c r="H300" s="136">
        <v>15</v>
      </c>
      <c r="I300" s="137"/>
      <c r="J300" s="138">
        <f>ROUND(I300*H300,2)</f>
        <v>0</v>
      </c>
      <c r="K300" s="139"/>
      <c r="L300" s="31"/>
      <c r="M300" s="140" t="s">
        <v>1</v>
      </c>
      <c r="N300" s="141" t="s">
        <v>38</v>
      </c>
      <c r="P300" s="142">
        <f>O300*H300</f>
        <v>0</v>
      </c>
      <c r="Q300" s="142">
        <v>0</v>
      </c>
      <c r="R300" s="142">
        <f>Q300*H300</f>
        <v>0</v>
      </c>
      <c r="S300" s="142">
        <v>0</v>
      </c>
      <c r="T300" s="143">
        <f>S300*H300</f>
        <v>0</v>
      </c>
      <c r="AR300" s="144" t="s">
        <v>147</v>
      </c>
      <c r="AT300" s="144" t="s">
        <v>143</v>
      </c>
      <c r="AU300" s="144" t="s">
        <v>162</v>
      </c>
      <c r="AY300" s="16" t="s">
        <v>140</v>
      </c>
      <c r="BE300" s="145">
        <f>IF(N300="základní",J300,0)</f>
        <v>0</v>
      </c>
      <c r="BF300" s="145">
        <f>IF(N300="snížená",J300,0)</f>
        <v>0</v>
      </c>
      <c r="BG300" s="145">
        <f>IF(N300="zákl. přenesená",J300,0)</f>
        <v>0</v>
      </c>
      <c r="BH300" s="145">
        <f>IF(N300="sníž. přenesená",J300,0)</f>
        <v>0</v>
      </c>
      <c r="BI300" s="145">
        <f>IF(N300="nulová",J300,0)</f>
        <v>0</v>
      </c>
      <c r="BJ300" s="16" t="s">
        <v>14</v>
      </c>
      <c r="BK300" s="145">
        <f>ROUND(I300*H300,2)</f>
        <v>0</v>
      </c>
      <c r="BL300" s="16" t="s">
        <v>147</v>
      </c>
      <c r="BM300" s="144" t="s">
        <v>424</v>
      </c>
    </row>
    <row r="301" spans="2:65" s="1" customFormat="1" ht="10">
      <c r="B301" s="31"/>
      <c r="D301" s="146" t="s">
        <v>148</v>
      </c>
      <c r="F301" s="147" t="s">
        <v>1103</v>
      </c>
      <c r="I301" s="148"/>
      <c r="L301" s="31"/>
      <c r="M301" s="149"/>
      <c r="T301" s="55"/>
      <c r="AT301" s="16" t="s">
        <v>148</v>
      </c>
      <c r="AU301" s="16" t="s">
        <v>162</v>
      </c>
    </row>
    <row r="302" spans="2:65" s="1" customFormat="1" ht="24.15" customHeight="1">
      <c r="B302" s="31"/>
      <c r="C302" s="132" t="s">
        <v>73</v>
      </c>
      <c r="D302" s="132" t="s">
        <v>143</v>
      </c>
      <c r="E302" s="133" t="s">
        <v>1104</v>
      </c>
      <c r="F302" s="134" t="s">
        <v>1105</v>
      </c>
      <c r="G302" s="135" t="s">
        <v>226</v>
      </c>
      <c r="H302" s="136">
        <v>25</v>
      </c>
      <c r="I302" s="137"/>
      <c r="J302" s="138">
        <f>ROUND(I302*H302,2)</f>
        <v>0</v>
      </c>
      <c r="K302" s="139"/>
      <c r="L302" s="31"/>
      <c r="M302" s="140" t="s">
        <v>1</v>
      </c>
      <c r="N302" s="141" t="s">
        <v>38</v>
      </c>
      <c r="P302" s="142">
        <f>O302*H302</f>
        <v>0</v>
      </c>
      <c r="Q302" s="142">
        <v>0</v>
      </c>
      <c r="R302" s="142">
        <f>Q302*H302</f>
        <v>0</v>
      </c>
      <c r="S302" s="142">
        <v>0</v>
      </c>
      <c r="T302" s="143">
        <f>S302*H302</f>
        <v>0</v>
      </c>
      <c r="AR302" s="144" t="s">
        <v>147</v>
      </c>
      <c r="AT302" s="144" t="s">
        <v>143</v>
      </c>
      <c r="AU302" s="144" t="s">
        <v>162</v>
      </c>
      <c r="AY302" s="16" t="s">
        <v>140</v>
      </c>
      <c r="BE302" s="145">
        <f>IF(N302="základní",J302,0)</f>
        <v>0</v>
      </c>
      <c r="BF302" s="145">
        <f>IF(N302="snížená",J302,0)</f>
        <v>0</v>
      </c>
      <c r="BG302" s="145">
        <f>IF(N302="zákl. přenesená",J302,0)</f>
        <v>0</v>
      </c>
      <c r="BH302" s="145">
        <f>IF(N302="sníž. přenesená",J302,0)</f>
        <v>0</v>
      </c>
      <c r="BI302" s="145">
        <f>IF(N302="nulová",J302,0)</f>
        <v>0</v>
      </c>
      <c r="BJ302" s="16" t="s">
        <v>14</v>
      </c>
      <c r="BK302" s="145">
        <f>ROUND(I302*H302,2)</f>
        <v>0</v>
      </c>
      <c r="BL302" s="16" t="s">
        <v>147</v>
      </c>
      <c r="BM302" s="144" t="s">
        <v>426</v>
      </c>
    </row>
    <row r="303" spans="2:65" s="1" customFormat="1" ht="10">
      <c r="B303" s="31"/>
      <c r="D303" s="146" t="s">
        <v>148</v>
      </c>
      <c r="F303" s="147" t="s">
        <v>1105</v>
      </c>
      <c r="I303" s="148"/>
      <c r="L303" s="31"/>
      <c r="M303" s="149"/>
      <c r="T303" s="55"/>
      <c r="AT303" s="16" t="s">
        <v>148</v>
      </c>
      <c r="AU303" s="16" t="s">
        <v>162</v>
      </c>
    </row>
    <row r="304" spans="2:65" s="1" customFormat="1" ht="24.15" customHeight="1">
      <c r="B304" s="31"/>
      <c r="C304" s="132" t="s">
        <v>73</v>
      </c>
      <c r="D304" s="132" t="s">
        <v>143</v>
      </c>
      <c r="E304" s="133" t="s">
        <v>1106</v>
      </c>
      <c r="F304" s="134" t="s">
        <v>1107</v>
      </c>
      <c r="G304" s="135" t="s">
        <v>1083</v>
      </c>
      <c r="H304" s="136">
        <v>200</v>
      </c>
      <c r="I304" s="137"/>
      <c r="J304" s="138">
        <f>ROUND(I304*H304,2)</f>
        <v>0</v>
      </c>
      <c r="K304" s="139"/>
      <c r="L304" s="31"/>
      <c r="M304" s="140" t="s">
        <v>1</v>
      </c>
      <c r="N304" s="141" t="s">
        <v>38</v>
      </c>
      <c r="P304" s="142">
        <f>O304*H304</f>
        <v>0</v>
      </c>
      <c r="Q304" s="142">
        <v>0</v>
      </c>
      <c r="R304" s="142">
        <f>Q304*H304</f>
        <v>0</v>
      </c>
      <c r="S304" s="142">
        <v>0</v>
      </c>
      <c r="T304" s="143">
        <f>S304*H304</f>
        <v>0</v>
      </c>
      <c r="AR304" s="144" t="s">
        <v>147</v>
      </c>
      <c r="AT304" s="144" t="s">
        <v>143</v>
      </c>
      <c r="AU304" s="144" t="s">
        <v>162</v>
      </c>
      <c r="AY304" s="16" t="s">
        <v>140</v>
      </c>
      <c r="BE304" s="145">
        <f>IF(N304="základní",J304,0)</f>
        <v>0</v>
      </c>
      <c r="BF304" s="145">
        <f>IF(N304="snížená",J304,0)</f>
        <v>0</v>
      </c>
      <c r="BG304" s="145">
        <f>IF(N304="zákl. přenesená",J304,0)</f>
        <v>0</v>
      </c>
      <c r="BH304" s="145">
        <f>IF(N304="sníž. přenesená",J304,0)</f>
        <v>0</v>
      </c>
      <c r="BI304" s="145">
        <f>IF(N304="nulová",J304,0)</f>
        <v>0</v>
      </c>
      <c r="BJ304" s="16" t="s">
        <v>14</v>
      </c>
      <c r="BK304" s="145">
        <f>ROUND(I304*H304,2)</f>
        <v>0</v>
      </c>
      <c r="BL304" s="16" t="s">
        <v>147</v>
      </c>
      <c r="BM304" s="144" t="s">
        <v>427</v>
      </c>
    </row>
    <row r="305" spans="2:65" s="1" customFormat="1" ht="18">
      <c r="B305" s="31"/>
      <c r="D305" s="146" t="s">
        <v>148</v>
      </c>
      <c r="F305" s="147" t="s">
        <v>1107</v>
      </c>
      <c r="I305" s="148"/>
      <c r="L305" s="31"/>
      <c r="M305" s="149"/>
      <c r="T305" s="55"/>
      <c r="AT305" s="16" t="s">
        <v>148</v>
      </c>
      <c r="AU305" s="16" t="s">
        <v>162</v>
      </c>
    </row>
    <row r="306" spans="2:65" s="1" customFormat="1" ht="16.5" customHeight="1">
      <c r="B306" s="31"/>
      <c r="C306" s="132" t="s">
        <v>73</v>
      </c>
      <c r="D306" s="132" t="s">
        <v>143</v>
      </c>
      <c r="E306" s="133" t="s">
        <v>1108</v>
      </c>
      <c r="F306" s="134" t="s">
        <v>1109</v>
      </c>
      <c r="G306" s="135" t="s">
        <v>1110</v>
      </c>
      <c r="H306" s="136">
        <v>1</v>
      </c>
      <c r="I306" s="137"/>
      <c r="J306" s="138">
        <f>ROUND(I306*H306,2)</f>
        <v>0</v>
      </c>
      <c r="K306" s="139"/>
      <c r="L306" s="31"/>
      <c r="M306" s="140" t="s">
        <v>1</v>
      </c>
      <c r="N306" s="141" t="s">
        <v>38</v>
      </c>
      <c r="P306" s="142">
        <f>O306*H306</f>
        <v>0</v>
      </c>
      <c r="Q306" s="142">
        <v>0</v>
      </c>
      <c r="R306" s="142">
        <f>Q306*H306</f>
        <v>0</v>
      </c>
      <c r="S306" s="142">
        <v>0</v>
      </c>
      <c r="T306" s="143">
        <f>S306*H306</f>
        <v>0</v>
      </c>
      <c r="AR306" s="144" t="s">
        <v>147</v>
      </c>
      <c r="AT306" s="144" t="s">
        <v>143</v>
      </c>
      <c r="AU306" s="144" t="s">
        <v>162</v>
      </c>
      <c r="AY306" s="16" t="s">
        <v>140</v>
      </c>
      <c r="BE306" s="145">
        <f>IF(N306="základní",J306,0)</f>
        <v>0</v>
      </c>
      <c r="BF306" s="145">
        <f>IF(N306="snížená",J306,0)</f>
        <v>0</v>
      </c>
      <c r="BG306" s="145">
        <f>IF(N306="zákl. přenesená",J306,0)</f>
        <v>0</v>
      </c>
      <c r="BH306" s="145">
        <f>IF(N306="sníž. přenesená",J306,0)</f>
        <v>0</v>
      </c>
      <c r="BI306" s="145">
        <f>IF(N306="nulová",J306,0)</f>
        <v>0</v>
      </c>
      <c r="BJ306" s="16" t="s">
        <v>14</v>
      </c>
      <c r="BK306" s="145">
        <f>ROUND(I306*H306,2)</f>
        <v>0</v>
      </c>
      <c r="BL306" s="16" t="s">
        <v>147</v>
      </c>
      <c r="BM306" s="144" t="s">
        <v>429</v>
      </c>
    </row>
    <row r="307" spans="2:65" s="1" customFormat="1" ht="10">
      <c r="B307" s="31"/>
      <c r="D307" s="146" t="s">
        <v>148</v>
      </c>
      <c r="F307" s="147" t="s">
        <v>1109</v>
      </c>
      <c r="I307" s="148"/>
      <c r="L307" s="31"/>
      <c r="M307" s="149"/>
      <c r="T307" s="55"/>
      <c r="AT307" s="16" t="s">
        <v>148</v>
      </c>
      <c r="AU307" s="16" t="s">
        <v>162</v>
      </c>
    </row>
    <row r="308" spans="2:65" s="1" customFormat="1" ht="24.15" customHeight="1">
      <c r="B308" s="31"/>
      <c r="C308" s="132" t="s">
        <v>73</v>
      </c>
      <c r="D308" s="132" t="s">
        <v>143</v>
      </c>
      <c r="E308" s="133" t="s">
        <v>1111</v>
      </c>
      <c r="F308" s="134" t="s">
        <v>1112</v>
      </c>
      <c r="G308" s="135" t="s">
        <v>226</v>
      </c>
      <c r="H308" s="136">
        <v>30</v>
      </c>
      <c r="I308" s="137"/>
      <c r="J308" s="138">
        <f>ROUND(I308*H308,2)</f>
        <v>0</v>
      </c>
      <c r="K308" s="139"/>
      <c r="L308" s="31"/>
      <c r="M308" s="140" t="s">
        <v>1</v>
      </c>
      <c r="N308" s="141" t="s">
        <v>38</v>
      </c>
      <c r="P308" s="142">
        <f>O308*H308</f>
        <v>0</v>
      </c>
      <c r="Q308" s="142">
        <v>0</v>
      </c>
      <c r="R308" s="142">
        <f>Q308*H308</f>
        <v>0</v>
      </c>
      <c r="S308" s="142">
        <v>0</v>
      </c>
      <c r="T308" s="143">
        <f>S308*H308</f>
        <v>0</v>
      </c>
      <c r="AR308" s="144" t="s">
        <v>147</v>
      </c>
      <c r="AT308" s="144" t="s">
        <v>143</v>
      </c>
      <c r="AU308" s="144" t="s">
        <v>162</v>
      </c>
      <c r="AY308" s="16" t="s">
        <v>140</v>
      </c>
      <c r="BE308" s="145">
        <f>IF(N308="základní",J308,0)</f>
        <v>0</v>
      </c>
      <c r="BF308" s="145">
        <f>IF(N308="snížená",J308,0)</f>
        <v>0</v>
      </c>
      <c r="BG308" s="145">
        <f>IF(N308="zákl. přenesená",J308,0)</f>
        <v>0</v>
      </c>
      <c r="BH308" s="145">
        <f>IF(N308="sníž. přenesená",J308,0)</f>
        <v>0</v>
      </c>
      <c r="BI308" s="145">
        <f>IF(N308="nulová",J308,0)</f>
        <v>0</v>
      </c>
      <c r="BJ308" s="16" t="s">
        <v>14</v>
      </c>
      <c r="BK308" s="145">
        <f>ROUND(I308*H308,2)</f>
        <v>0</v>
      </c>
      <c r="BL308" s="16" t="s">
        <v>147</v>
      </c>
      <c r="BM308" s="144" t="s">
        <v>430</v>
      </c>
    </row>
    <row r="309" spans="2:65" s="1" customFormat="1" ht="10">
      <c r="B309" s="31"/>
      <c r="D309" s="146" t="s">
        <v>148</v>
      </c>
      <c r="F309" s="147" t="s">
        <v>1112</v>
      </c>
      <c r="I309" s="148"/>
      <c r="L309" s="31"/>
      <c r="M309" s="149"/>
      <c r="T309" s="55"/>
      <c r="AT309" s="16" t="s">
        <v>148</v>
      </c>
      <c r="AU309" s="16" t="s">
        <v>162</v>
      </c>
    </row>
    <row r="310" spans="2:65" s="1" customFormat="1" ht="16.5" customHeight="1">
      <c r="B310" s="31"/>
      <c r="C310" s="132" t="s">
        <v>73</v>
      </c>
      <c r="D310" s="132" t="s">
        <v>143</v>
      </c>
      <c r="E310" s="133" t="s">
        <v>1113</v>
      </c>
      <c r="F310" s="134" t="s">
        <v>1114</v>
      </c>
      <c r="G310" s="135" t="s">
        <v>1083</v>
      </c>
      <c r="H310" s="136">
        <v>3</v>
      </c>
      <c r="I310" s="137"/>
      <c r="J310" s="138">
        <f>ROUND(I310*H310,2)</f>
        <v>0</v>
      </c>
      <c r="K310" s="139"/>
      <c r="L310" s="31"/>
      <c r="M310" s="140" t="s">
        <v>1</v>
      </c>
      <c r="N310" s="141" t="s">
        <v>38</v>
      </c>
      <c r="P310" s="142">
        <f>O310*H310</f>
        <v>0</v>
      </c>
      <c r="Q310" s="142">
        <v>0</v>
      </c>
      <c r="R310" s="142">
        <f>Q310*H310</f>
        <v>0</v>
      </c>
      <c r="S310" s="142">
        <v>0</v>
      </c>
      <c r="T310" s="143">
        <f>S310*H310</f>
        <v>0</v>
      </c>
      <c r="AR310" s="144" t="s">
        <v>147</v>
      </c>
      <c r="AT310" s="144" t="s">
        <v>143</v>
      </c>
      <c r="AU310" s="144" t="s">
        <v>162</v>
      </c>
      <c r="AY310" s="16" t="s">
        <v>140</v>
      </c>
      <c r="BE310" s="145">
        <f>IF(N310="základní",J310,0)</f>
        <v>0</v>
      </c>
      <c r="BF310" s="145">
        <f>IF(N310="snížená",J310,0)</f>
        <v>0</v>
      </c>
      <c r="BG310" s="145">
        <f>IF(N310="zákl. přenesená",J310,0)</f>
        <v>0</v>
      </c>
      <c r="BH310" s="145">
        <f>IF(N310="sníž. přenesená",J310,0)</f>
        <v>0</v>
      </c>
      <c r="BI310" s="145">
        <f>IF(N310="nulová",J310,0)</f>
        <v>0</v>
      </c>
      <c r="BJ310" s="16" t="s">
        <v>14</v>
      </c>
      <c r="BK310" s="145">
        <f>ROUND(I310*H310,2)</f>
        <v>0</v>
      </c>
      <c r="BL310" s="16" t="s">
        <v>147</v>
      </c>
      <c r="BM310" s="144" t="s">
        <v>433</v>
      </c>
    </row>
    <row r="311" spans="2:65" s="1" customFormat="1" ht="10">
      <c r="B311" s="31"/>
      <c r="D311" s="146" t="s">
        <v>148</v>
      </c>
      <c r="F311" s="147" t="s">
        <v>1114</v>
      </c>
      <c r="I311" s="148"/>
      <c r="L311" s="31"/>
      <c r="M311" s="149"/>
      <c r="T311" s="55"/>
      <c r="AT311" s="16" t="s">
        <v>148</v>
      </c>
      <c r="AU311" s="16" t="s">
        <v>162</v>
      </c>
    </row>
    <row r="312" spans="2:65" s="1" customFormat="1" ht="16.5" customHeight="1">
      <c r="B312" s="31"/>
      <c r="C312" s="132" t="s">
        <v>73</v>
      </c>
      <c r="D312" s="132" t="s">
        <v>143</v>
      </c>
      <c r="E312" s="133" t="s">
        <v>1115</v>
      </c>
      <c r="F312" s="134" t="s">
        <v>1116</v>
      </c>
      <c r="G312" s="135" t="s">
        <v>178</v>
      </c>
      <c r="H312" s="136">
        <v>1</v>
      </c>
      <c r="I312" s="137"/>
      <c r="J312" s="138">
        <f>ROUND(I312*H312,2)</f>
        <v>0</v>
      </c>
      <c r="K312" s="139"/>
      <c r="L312" s="31"/>
      <c r="M312" s="140" t="s">
        <v>1</v>
      </c>
      <c r="N312" s="141" t="s">
        <v>38</v>
      </c>
      <c r="P312" s="142">
        <f>O312*H312</f>
        <v>0</v>
      </c>
      <c r="Q312" s="142">
        <v>0</v>
      </c>
      <c r="R312" s="142">
        <f>Q312*H312</f>
        <v>0</v>
      </c>
      <c r="S312" s="142">
        <v>0</v>
      </c>
      <c r="T312" s="143">
        <f>S312*H312</f>
        <v>0</v>
      </c>
      <c r="AR312" s="144" t="s">
        <v>147</v>
      </c>
      <c r="AT312" s="144" t="s">
        <v>143</v>
      </c>
      <c r="AU312" s="144" t="s">
        <v>162</v>
      </c>
      <c r="AY312" s="16" t="s">
        <v>140</v>
      </c>
      <c r="BE312" s="145">
        <f>IF(N312="základní",J312,0)</f>
        <v>0</v>
      </c>
      <c r="BF312" s="145">
        <f>IF(N312="snížená",J312,0)</f>
        <v>0</v>
      </c>
      <c r="BG312" s="145">
        <f>IF(N312="zákl. přenesená",J312,0)</f>
        <v>0</v>
      </c>
      <c r="BH312" s="145">
        <f>IF(N312="sníž. přenesená",J312,0)</f>
        <v>0</v>
      </c>
      <c r="BI312" s="145">
        <f>IF(N312="nulová",J312,0)</f>
        <v>0</v>
      </c>
      <c r="BJ312" s="16" t="s">
        <v>14</v>
      </c>
      <c r="BK312" s="145">
        <f>ROUND(I312*H312,2)</f>
        <v>0</v>
      </c>
      <c r="BL312" s="16" t="s">
        <v>147</v>
      </c>
      <c r="BM312" s="144" t="s">
        <v>434</v>
      </c>
    </row>
    <row r="313" spans="2:65" s="1" customFormat="1" ht="10">
      <c r="B313" s="31"/>
      <c r="D313" s="146" t="s">
        <v>148</v>
      </c>
      <c r="F313" s="147" t="s">
        <v>1116</v>
      </c>
      <c r="I313" s="148"/>
      <c r="L313" s="31"/>
      <c r="M313" s="149"/>
      <c r="T313" s="55"/>
      <c r="AT313" s="16" t="s">
        <v>148</v>
      </c>
      <c r="AU313" s="16" t="s">
        <v>162</v>
      </c>
    </row>
    <row r="314" spans="2:65" s="11" customFormat="1" ht="20.9" customHeight="1">
      <c r="B314" s="120"/>
      <c r="D314" s="121" t="s">
        <v>72</v>
      </c>
      <c r="E314" s="130" t="s">
        <v>1117</v>
      </c>
      <c r="F314" s="130" t="s">
        <v>1118</v>
      </c>
      <c r="I314" s="123"/>
      <c r="J314" s="131">
        <f>BK314</f>
        <v>0</v>
      </c>
      <c r="L314" s="120"/>
      <c r="M314" s="125"/>
      <c r="P314" s="126">
        <f>SUM(P315:P318)</f>
        <v>0</v>
      </c>
      <c r="R314" s="126">
        <f>SUM(R315:R318)</f>
        <v>0</v>
      </c>
      <c r="T314" s="127">
        <f>SUM(T315:T318)</f>
        <v>0</v>
      </c>
      <c r="AR314" s="121" t="s">
        <v>14</v>
      </c>
      <c r="AT314" s="128" t="s">
        <v>72</v>
      </c>
      <c r="AU314" s="128" t="s">
        <v>82</v>
      </c>
      <c r="AY314" s="121" t="s">
        <v>140</v>
      </c>
      <c r="BK314" s="129">
        <f>SUM(BK315:BK318)</f>
        <v>0</v>
      </c>
    </row>
    <row r="315" spans="2:65" s="1" customFormat="1" ht="24.15" customHeight="1">
      <c r="B315" s="31"/>
      <c r="C315" s="132" t="s">
        <v>73</v>
      </c>
      <c r="D315" s="132" t="s">
        <v>143</v>
      </c>
      <c r="E315" s="133" t="s">
        <v>1119</v>
      </c>
      <c r="F315" s="134" t="s">
        <v>1120</v>
      </c>
      <c r="G315" s="135" t="s">
        <v>1083</v>
      </c>
      <c r="H315" s="136">
        <v>12</v>
      </c>
      <c r="I315" s="137"/>
      <c r="J315" s="138">
        <f>ROUND(I315*H315,2)</f>
        <v>0</v>
      </c>
      <c r="K315" s="139"/>
      <c r="L315" s="31"/>
      <c r="M315" s="140" t="s">
        <v>1</v>
      </c>
      <c r="N315" s="141" t="s">
        <v>38</v>
      </c>
      <c r="P315" s="142">
        <f>O315*H315</f>
        <v>0</v>
      </c>
      <c r="Q315" s="142">
        <v>0</v>
      </c>
      <c r="R315" s="142">
        <f>Q315*H315</f>
        <v>0</v>
      </c>
      <c r="S315" s="142">
        <v>0</v>
      </c>
      <c r="T315" s="143">
        <f>S315*H315</f>
        <v>0</v>
      </c>
      <c r="AR315" s="144" t="s">
        <v>147</v>
      </c>
      <c r="AT315" s="144" t="s">
        <v>143</v>
      </c>
      <c r="AU315" s="144" t="s">
        <v>162</v>
      </c>
      <c r="AY315" s="16" t="s">
        <v>140</v>
      </c>
      <c r="BE315" s="145">
        <f>IF(N315="základní",J315,0)</f>
        <v>0</v>
      </c>
      <c r="BF315" s="145">
        <f>IF(N315="snížená",J315,0)</f>
        <v>0</v>
      </c>
      <c r="BG315" s="145">
        <f>IF(N315="zákl. přenesená",J315,0)</f>
        <v>0</v>
      </c>
      <c r="BH315" s="145">
        <f>IF(N315="sníž. přenesená",J315,0)</f>
        <v>0</v>
      </c>
      <c r="BI315" s="145">
        <f>IF(N315="nulová",J315,0)</f>
        <v>0</v>
      </c>
      <c r="BJ315" s="16" t="s">
        <v>14</v>
      </c>
      <c r="BK315" s="145">
        <f>ROUND(I315*H315,2)</f>
        <v>0</v>
      </c>
      <c r="BL315" s="16" t="s">
        <v>147</v>
      </c>
      <c r="BM315" s="144" t="s">
        <v>436</v>
      </c>
    </row>
    <row r="316" spans="2:65" s="1" customFormat="1" ht="18">
      <c r="B316" s="31"/>
      <c r="D316" s="146" t="s">
        <v>148</v>
      </c>
      <c r="F316" s="147" t="s">
        <v>1120</v>
      </c>
      <c r="I316" s="148"/>
      <c r="L316" s="31"/>
      <c r="M316" s="149"/>
      <c r="T316" s="55"/>
      <c r="AT316" s="16" t="s">
        <v>148</v>
      </c>
      <c r="AU316" s="16" t="s">
        <v>162</v>
      </c>
    </row>
    <row r="317" spans="2:65" s="1" customFormat="1" ht="37.75" customHeight="1">
      <c r="B317" s="31"/>
      <c r="C317" s="132" t="s">
        <v>73</v>
      </c>
      <c r="D317" s="132" t="s">
        <v>143</v>
      </c>
      <c r="E317" s="133" t="s">
        <v>1121</v>
      </c>
      <c r="F317" s="134" t="s">
        <v>1122</v>
      </c>
      <c r="G317" s="135" t="s">
        <v>1083</v>
      </c>
      <c r="H317" s="136">
        <v>2</v>
      </c>
      <c r="I317" s="137"/>
      <c r="J317" s="138">
        <f>ROUND(I317*H317,2)</f>
        <v>0</v>
      </c>
      <c r="K317" s="139"/>
      <c r="L317" s="31"/>
      <c r="M317" s="140" t="s">
        <v>1</v>
      </c>
      <c r="N317" s="141" t="s">
        <v>38</v>
      </c>
      <c r="P317" s="142">
        <f>O317*H317</f>
        <v>0</v>
      </c>
      <c r="Q317" s="142">
        <v>0</v>
      </c>
      <c r="R317" s="142">
        <f>Q317*H317</f>
        <v>0</v>
      </c>
      <c r="S317" s="142">
        <v>0</v>
      </c>
      <c r="T317" s="143">
        <f>S317*H317</f>
        <v>0</v>
      </c>
      <c r="AR317" s="144" t="s">
        <v>147</v>
      </c>
      <c r="AT317" s="144" t="s">
        <v>143</v>
      </c>
      <c r="AU317" s="144" t="s">
        <v>162</v>
      </c>
      <c r="AY317" s="16" t="s">
        <v>140</v>
      </c>
      <c r="BE317" s="145">
        <f>IF(N317="základní",J317,0)</f>
        <v>0</v>
      </c>
      <c r="BF317" s="145">
        <f>IF(N317="snížená",J317,0)</f>
        <v>0</v>
      </c>
      <c r="BG317" s="145">
        <f>IF(N317="zákl. přenesená",J317,0)</f>
        <v>0</v>
      </c>
      <c r="BH317" s="145">
        <f>IF(N317="sníž. přenesená",J317,0)</f>
        <v>0</v>
      </c>
      <c r="BI317" s="145">
        <f>IF(N317="nulová",J317,0)</f>
        <v>0</v>
      </c>
      <c r="BJ317" s="16" t="s">
        <v>14</v>
      </c>
      <c r="BK317" s="145">
        <f>ROUND(I317*H317,2)</f>
        <v>0</v>
      </c>
      <c r="BL317" s="16" t="s">
        <v>147</v>
      </c>
      <c r="BM317" s="144" t="s">
        <v>437</v>
      </c>
    </row>
    <row r="318" spans="2:65" s="1" customFormat="1" ht="18">
      <c r="B318" s="31"/>
      <c r="D318" s="146" t="s">
        <v>148</v>
      </c>
      <c r="F318" s="147" t="s">
        <v>1122</v>
      </c>
      <c r="I318" s="148"/>
      <c r="L318" s="31"/>
      <c r="M318" s="149"/>
      <c r="T318" s="55"/>
      <c r="AT318" s="16" t="s">
        <v>148</v>
      </c>
      <c r="AU318" s="16" t="s">
        <v>162</v>
      </c>
    </row>
    <row r="319" spans="2:65" s="11" customFormat="1" ht="20.9" customHeight="1">
      <c r="B319" s="120"/>
      <c r="D319" s="121" t="s">
        <v>72</v>
      </c>
      <c r="E319" s="130" t="s">
        <v>1123</v>
      </c>
      <c r="F319" s="130" t="s">
        <v>1124</v>
      </c>
      <c r="I319" s="123"/>
      <c r="J319" s="131">
        <f>BK319</f>
        <v>0</v>
      </c>
      <c r="L319" s="120"/>
      <c r="M319" s="125"/>
      <c r="P319" s="126">
        <f>SUM(P320:P339)</f>
        <v>0</v>
      </c>
      <c r="R319" s="126">
        <f>SUM(R320:R339)</f>
        <v>0</v>
      </c>
      <c r="T319" s="127">
        <f>SUM(T320:T339)</f>
        <v>0</v>
      </c>
      <c r="AR319" s="121" t="s">
        <v>14</v>
      </c>
      <c r="AT319" s="128" t="s">
        <v>72</v>
      </c>
      <c r="AU319" s="128" t="s">
        <v>82</v>
      </c>
      <c r="AY319" s="121" t="s">
        <v>140</v>
      </c>
      <c r="BK319" s="129">
        <f>SUM(BK320:BK339)</f>
        <v>0</v>
      </c>
    </row>
    <row r="320" spans="2:65" s="1" customFormat="1" ht="49" customHeight="1">
      <c r="B320" s="31"/>
      <c r="C320" s="132" t="s">
        <v>73</v>
      </c>
      <c r="D320" s="132" t="s">
        <v>143</v>
      </c>
      <c r="E320" s="133" t="s">
        <v>1125</v>
      </c>
      <c r="F320" s="134" t="s">
        <v>1126</v>
      </c>
      <c r="G320" s="135" t="s">
        <v>1083</v>
      </c>
      <c r="H320" s="136">
        <v>1</v>
      </c>
      <c r="I320" s="137"/>
      <c r="J320" s="138">
        <f>ROUND(I320*H320,2)</f>
        <v>0</v>
      </c>
      <c r="K320" s="139"/>
      <c r="L320" s="31"/>
      <c r="M320" s="140" t="s">
        <v>1</v>
      </c>
      <c r="N320" s="141" t="s">
        <v>38</v>
      </c>
      <c r="P320" s="142">
        <f>O320*H320</f>
        <v>0</v>
      </c>
      <c r="Q320" s="142">
        <v>0</v>
      </c>
      <c r="R320" s="142">
        <f>Q320*H320</f>
        <v>0</v>
      </c>
      <c r="S320" s="142">
        <v>0</v>
      </c>
      <c r="T320" s="143">
        <f>S320*H320</f>
        <v>0</v>
      </c>
      <c r="AR320" s="144" t="s">
        <v>147</v>
      </c>
      <c r="AT320" s="144" t="s">
        <v>143</v>
      </c>
      <c r="AU320" s="144" t="s">
        <v>162</v>
      </c>
      <c r="AY320" s="16" t="s">
        <v>140</v>
      </c>
      <c r="BE320" s="145">
        <f>IF(N320="základní",J320,0)</f>
        <v>0</v>
      </c>
      <c r="BF320" s="145">
        <f>IF(N320="snížená",J320,0)</f>
        <v>0</v>
      </c>
      <c r="BG320" s="145">
        <f>IF(N320="zákl. přenesená",J320,0)</f>
        <v>0</v>
      </c>
      <c r="BH320" s="145">
        <f>IF(N320="sníž. přenesená",J320,0)</f>
        <v>0</v>
      </c>
      <c r="BI320" s="145">
        <f>IF(N320="nulová",J320,0)</f>
        <v>0</v>
      </c>
      <c r="BJ320" s="16" t="s">
        <v>14</v>
      </c>
      <c r="BK320" s="145">
        <f>ROUND(I320*H320,2)</f>
        <v>0</v>
      </c>
      <c r="BL320" s="16" t="s">
        <v>147</v>
      </c>
      <c r="BM320" s="144" t="s">
        <v>439</v>
      </c>
    </row>
    <row r="321" spans="2:65" s="1" customFormat="1" ht="27">
      <c r="B321" s="31"/>
      <c r="D321" s="146" t="s">
        <v>148</v>
      </c>
      <c r="F321" s="147" t="s">
        <v>1126</v>
      </c>
      <c r="I321" s="148"/>
      <c r="L321" s="31"/>
      <c r="M321" s="149"/>
      <c r="T321" s="55"/>
      <c r="AT321" s="16" t="s">
        <v>148</v>
      </c>
      <c r="AU321" s="16" t="s">
        <v>162</v>
      </c>
    </row>
    <row r="322" spans="2:65" s="1" customFormat="1" ht="37.75" customHeight="1">
      <c r="B322" s="31"/>
      <c r="C322" s="132" t="s">
        <v>73</v>
      </c>
      <c r="D322" s="132" t="s">
        <v>143</v>
      </c>
      <c r="E322" s="133" t="s">
        <v>1210</v>
      </c>
      <c r="F322" s="134" t="s">
        <v>1211</v>
      </c>
      <c r="G322" s="135" t="s">
        <v>1083</v>
      </c>
      <c r="H322" s="136">
        <v>15</v>
      </c>
      <c r="I322" s="137"/>
      <c r="J322" s="138">
        <f>ROUND(I322*H322,2)</f>
        <v>0</v>
      </c>
      <c r="K322" s="139"/>
      <c r="L322" s="31"/>
      <c r="M322" s="140" t="s">
        <v>1</v>
      </c>
      <c r="N322" s="141" t="s">
        <v>38</v>
      </c>
      <c r="P322" s="142">
        <f>O322*H322</f>
        <v>0</v>
      </c>
      <c r="Q322" s="142">
        <v>0</v>
      </c>
      <c r="R322" s="142">
        <f>Q322*H322</f>
        <v>0</v>
      </c>
      <c r="S322" s="142">
        <v>0</v>
      </c>
      <c r="T322" s="143">
        <f>S322*H322</f>
        <v>0</v>
      </c>
      <c r="AR322" s="144" t="s">
        <v>147</v>
      </c>
      <c r="AT322" s="144" t="s">
        <v>143</v>
      </c>
      <c r="AU322" s="144" t="s">
        <v>162</v>
      </c>
      <c r="AY322" s="16" t="s">
        <v>140</v>
      </c>
      <c r="BE322" s="145">
        <f>IF(N322="základní",J322,0)</f>
        <v>0</v>
      </c>
      <c r="BF322" s="145">
        <f>IF(N322="snížená",J322,0)</f>
        <v>0</v>
      </c>
      <c r="BG322" s="145">
        <f>IF(N322="zákl. přenesená",J322,0)</f>
        <v>0</v>
      </c>
      <c r="BH322" s="145">
        <f>IF(N322="sníž. přenesená",J322,0)</f>
        <v>0</v>
      </c>
      <c r="BI322" s="145">
        <f>IF(N322="nulová",J322,0)</f>
        <v>0</v>
      </c>
      <c r="BJ322" s="16" t="s">
        <v>14</v>
      </c>
      <c r="BK322" s="145">
        <f>ROUND(I322*H322,2)</f>
        <v>0</v>
      </c>
      <c r="BL322" s="16" t="s">
        <v>147</v>
      </c>
      <c r="BM322" s="144" t="s">
        <v>440</v>
      </c>
    </row>
    <row r="323" spans="2:65" s="1" customFormat="1" ht="18">
      <c r="B323" s="31"/>
      <c r="D323" s="146" t="s">
        <v>148</v>
      </c>
      <c r="F323" s="147" t="s">
        <v>1211</v>
      </c>
      <c r="I323" s="148"/>
      <c r="L323" s="31"/>
      <c r="M323" s="149"/>
      <c r="T323" s="55"/>
      <c r="AT323" s="16" t="s">
        <v>148</v>
      </c>
      <c r="AU323" s="16" t="s">
        <v>162</v>
      </c>
    </row>
    <row r="324" spans="2:65" s="1" customFormat="1" ht="66.75" customHeight="1">
      <c r="B324" s="31"/>
      <c r="C324" s="132" t="s">
        <v>73</v>
      </c>
      <c r="D324" s="132" t="s">
        <v>143</v>
      </c>
      <c r="E324" s="133" t="s">
        <v>1212</v>
      </c>
      <c r="F324" s="134" t="s">
        <v>1213</v>
      </c>
      <c r="G324" s="135" t="s">
        <v>1083</v>
      </c>
      <c r="H324" s="136">
        <v>1</v>
      </c>
      <c r="I324" s="137"/>
      <c r="J324" s="138">
        <f>ROUND(I324*H324,2)</f>
        <v>0</v>
      </c>
      <c r="K324" s="139"/>
      <c r="L324" s="31"/>
      <c r="M324" s="140" t="s">
        <v>1</v>
      </c>
      <c r="N324" s="141" t="s">
        <v>38</v>
      </c>
      <c r="P324" s="142">
        <f>O324*H324</f>
        <v>0</v>
      </c>
      <c r="Q324" s="142">
        <v>0</v>
      </c>
      <c r="R324" s="142">
        <f>Q324*H324</f>
        <v>0</v>
      </c>
      <c r="S324" s="142">
        <v>0</v>
      </c>
      <c r="T324" s="143">
        <f>S324*H324</f>
        <v>0</v>
      </c>
      <c r="AR324" s="144" t="s">
        <v>147</v>
      </c>
      <c r="AT324" s="144" t="s">
        <v>143</v>
      </c>
      <c r="AU324" s="144" t="s">
        <v>162</v>
      </c>
      <c r="AY324" s="16" t="s">
        <v>140</v>
      </c>
      <c r="BE324" s="145">
        <f>IF(N324="základní",J324,0)</f>
        <v>0</v>
      </c>
      <c r="BF324" s="145">
        <f>IF(N324="snížená",J324,0)</f>
        <v>0</v>
      </c>
      <c r="BG324" s="145">
        <f>IF(N324="zákl. přenesená",J324,0)</f>
        <v>0</v>
      </c>
      <c r="BH324" s="145">
        <f>IF(N324="sníž. přenesená",J324,0)</f>
        <v>0</v>
      </c>
      <c r="BI324" s="145">
        <f>IF(N324="nulová",J324,0)</f>
        <v>0</v>
      </c>
      <c r="BJ324" s="16" t="s">
        <v>14</v>
      </c>
      <c r="BK324" s="145">
        <f>ROUND(I324*H324,2)</f>
        <v>0</v>
      </c>
      <c r="BL324" s="16" t="s">
        <v>147</v>
      </c>
      <c r="BM324" s="144" t="s">
        <v>446</v>
      </c>
    </row>
    <row r="325" spans="2:65" s="1" customFormat="1" ht="54">
      <c r="B325" s="31"/>
      <c r="D325" s="146" t="s">
        <v>148</v>
      </c>
      <c r="F325" s="147" t="s">
        <v>1214</v>
      </c>
      <c r="I325" s="148"/>
      <c r="L325" s="31"/>
      <c r="M325" s="149"/>
      <c r="T325" s="55"/>
      <c r="AT325" s="16" t="s">
        <v>148</v>
      </c>
      <c r="AU325" s="16" t="s">
        <v>162</v>
      </c>
    </row>
    <row r="326" spans="2:65" s="1" customFormat="1" ht="16.5" customHeight="1">
      <c r="B326" s="31"/>
      <c r="C326" s="132" t="s">
        <v>73</v>
      </c>
      <c r="D326" s="132" t="s">
        <v>143</v>
      </c>
      <c r="E326" s="133" t="s">
        <v>1215</v>
      </c>
      <c r="F326" s="134" t="s">
        <v>1216</v>
      </c>
      <c r="G326" s="135" t="s">
        <v>1083</v>
      </c>
      <c r="H326" s="136">
        <v>30</v>
      </c>
      <c r="I326" s="137"/>
      <c r="J326" s="138">
        <f>ROUND(I326*H326,2)</f>
        <v>0</v>
      </c>
      <c r="K326" s="139"/>
      <c r="L326" s="31"/>
      <c r="M326" s="140" t="s">
        <v>1</v>
      </c>
      <c r="N326" s="141" t="s">
        <v>38</v>
      </c>
      <c r="P326" s="142">
        <f>O326*H326</f>
        <v>0</v>
      </c>
      <c r="Q326" s="142">
        <v>0</v>
      </c>
      <c r="R326" s="142">
        <f>Q326*H326</f>
        <v>0</v>
      </c>
      <c r="S326" s="142">
        <v>0</v>
      </c>
      <c r="T326" s="143">
        <f>S326*H326</f>
        <v>0</v>
      </c>
      <c r="AR326" s="144" t="s">
        <v>147</v>
      </c>
      <c r="AT326" s="144" t="s">
        <v>143</v>
      </c>
      <c r="AU326" s="144" t="s">
        <v>162</v>
      </c>
      <c r="AY326" s="16" t="s">
        <v>140</v>
      </c>
      <c r="BE326" s="145">
        <f>IF(N326="základní",J326,0)</f>
        <v>0</v>
      </c>
      <c r="BF326" s="145">
        <f>IF(N326="snížená",J326,0)</f>
        <v>0</v>
      </c>
      <c r="BG326" s="145">
        <f>IF(N326="zákl. přenesená",J326,0)</f>
        <v>0</v>
      </c>
      <c r="BH326" s="145">
        <f>IF(N326="sníž. přenesená",J326,0)</f>
        <v>0</v>
      </c>
      <c r="BI326" s="145">
        <f>IF(N326="nulová",J326,0)</f>
        <v>0</v>
      </c>
      <c r="BJ326" s="16" t="s">
        <v>14</v>
      </c>
      <c r="BK326" s="145">
        <f>ROUND(I326*H326,2)</f>
        <v>0</v>
      </c>
      <c r="BL326" s="16" t="s">
        <v>147</v>
      </c>
      <c r="BM326" s="144" t="s">
        <v>449</v>
      </c>
    </row>
    <row r="327" spans="2:65" s="1" customFormat="1" ht="10">
      <c r="B327" s="31"/>
      <c r="D327" s="146" t="s">
        <v>148</v>
      </c>
      <c r="F327" s="147" t="s">
        <v>1216</v>
      </c>
      <c r="I327" s="148"/>
      <c r="L327" s="31"/>
      <c r="M327" s="149"/>
      <c r="T327" s="55"/>
      <c r="AT327" s="16" t="s">
        <v>148</v>
      </c>
      <c r="AU327" s="16" t="s">
        <v>162</v>
      </c>
    </row>
    <row r="328" spans="2:65" s="1" customFormat="1" ht="16.5" customHeight="1">
      <c r="B328" s="31"/>
      <c r="C328" s="132" t="s">
        <v>73</v>
      </c>
      <c r="D328" s="132" t="s">
        <v>143</v>
      </c>
      <c r="E328" s="133" t="s">
        <v>1217</v>
      </c>
      <c r="F328" s="134" t="s">
        <v>1218</v>
      </c>
      <c r="G328" s="135" t="s">
        <v>1083</v>
      </c>
      <c r="H328" s="136">
        <v>1</v>
      </c>
      <c r="I328" s="137"/>
      <c r="J328" s="138">
        <f>ROUND(I328*H328,2)</f>
        <v>0</v>
      </c>
      <c r="K328" s="139"/>
      <c r="L328" s="31"/>
      <c r="M328" s="140" t="s">
        <v>1</v>
      </c>
      <c r="N328" s="141" t="s">
        <v>38</v>
      </c>
      <c r="P328" s="142">
        <f>O328*H328</f>
        <v>0</v>
      </c>
      <c r="Q328" s="142">
        <v>0</v>
      </c>
      <c r="R328" s="142">
        <f>Q328*H328</f>
        <v>0</v>
      </c>
      <c r="S328" s="142">
        <v>0</v>
      </c>
      <c r="T328" s="143">
        <f>S328*H328</f>
        <v>0</v>
      </c>
      <c r="AR328" s="144" t="s">
        <v>147</v>
      </c>
      <c r="AT328" s="144" t="s">
        <v>143</v>
      </c>
      <c r="AU328" s="144" t="s">
        <v>162</v>
      </c>
      <c r="AY328" s="16" t="s">
        <v>140</v>
      </c>
      <c r="BE328" s="145">
        <f>IF(N328="základní",J328,0)</f>
        <v>0</v>
      </c>
      <c r="BF328" s="145">
        <f>IF(N328="snížená",J328,0)</f>
        <v>0</v>
      </c>
      <c r="BG328" s="145">
        <f>IF(N328="zákl. přenesená",J328,0)</f>
        <v>0</v>
      </c>
      <c r="BH328" s="145">
        <f>IF(N328="sníž. přenesená",J328,0)</f>
        <v>0</v>
      </c>
      <c r="BI328" s="145">
        <f>IF(N328="nulová",J328,0)</f>
        <v>0</v>
      </c>
      <c r="BJ328" s="16" t="s">
        <v>14</v>
      </c>
      <c r="BK328" s="145">
        <f>ROUND(I328*H328,2)</f>
        <v>0</v>
      </c>
      <c r="BL328" s="16" t="s">
        <v>147</v>
      </c>
      <c r="BM328" s="144" t="s">
        <v>451</v>
      </c>
    </row>
    <row r="329" spans="2:65" s="1" customFormat="1" ht="10">
      <c r="B329" s="31"/>
      <c r="D329" s="146" t="s">
        <v>148</v>
      </c>
      <c r="F329" s="147" t="s">
        <v>1218</v>
      </c>
      <c r="I329" s="148"/>
      <c r="L329" s="31"/>
      <c r="M329" s="149"/>
      <c r="T329" s="55"/>
      <c r="AT329" s="16" t="s">
        <v>148</v>
      </c>
      <c r="AU329" s="16" t="s">
        <v>162</v>
      </c>
    </row>
    <row r="330" spans="2:65" s="1" customFormat="1" ht="37.75" customHeight="1">
      <c r="B330" s="31"/>
      <c r="C330" s="132" t="s">
        <v>73</v>
      </c>
      <c r="D330" s="132" t="s">
        <v>143</v>
      </c>
      <c r="E330" s="133" t="s">
        <v>1129</v>
      </c>
      <c r="F330" s="134" t="s">
        <v>1130</v>
      </c>
      <c r="G330" s="135" t="s">
        <v>1083</v>
      </c>
      <c r="H330" s="136">
        <v>1</v>
      </c>
      <c r="I330" s="137"/>
      <c r="J330" s="138">
        <f>ROUND(I330*H330,2)</f>
        <v>0</v>
      </c>
      <c r="K330" s="139"/>
      <c r="L330" s="31"/>
      <c r="M330" s="140" t="s">
        <v>1</v>
      </c>
      <c r="N330" s="141" t="s">
        <v>38</v>
      </c>
      <c r="P330" s="142">
        <f>O330*H330</f>
        <v>0</v>
      </c>
      <c r="Q330" s="142">
        <v>0</v>
      </c>
      <c r="R330" s="142">
        <f>Q330*H330</f>
        <v>0</v>
      </c>
      <c r="S330" s="142">
        <v>0</v>
      </c>
      <c r="T330" s="143">
        <f>S330*H330</f>
        <v>0</v>
      </c>
      <c r="AR330" s="144" t="s">
        <v>147</v>
      </c>
      <c r="AT330" s="144" t="s">
        <v>143</v>
      </c>
      <c r="AU330" s="144" t="s">
        <v>162</v>
      </c>
      <c r="AY330" s="16" t="s">
        <v>140</v>
      </c>
      <c r="BE330" s="145">
        <f>IF(N330="základní",J330,0)</f>
        <v>0</v>
      </c>
      <c r="BF330" s="145">
        <f>IF(N330="snížená",J330,0)</f>
        <v>0</v>
      </c>
      <c r="BG330" s="145">
        <f>IF(N330="zákl. přenesená",J330,0)</f>
        <v>0</v>
      </c>
      <c r="BH330" s="145">
        <f>IF(N330="sníž. přenesená",J330,0)</f>
        <v>0</v>
      </c>
      <c r="BI330" s="145">
        <f>IF(N330="nulová",J330,0)</f>
        <v>0</v>
      </c>
      <c r="BJ330" s="16" t="s">
        <v>14</v>
      </c>
      <c r="BK330" s="145">
        <f>ROUND(I330*H330,2)</f>
        <v>0</v>
      </c>
      <c r="BL330" s="16" t="s">
        <v>147</v>
      </c>
      <c r="BM330" s="144" t="s">
        <v>453</v>
      </c>
    </row>
    <row r="331" spans="2:65" s="1" customFormat="1" ht="18">
      <c r="B331" s="31"/>
      <c r="D331" s="146" t="s">
        <v>148</v>
      </c>
      <c r="F331" s="147" t="s">
        <v>1130</v>
      </c>
      <c r="I331" s="148"/>
      <c r="L331" s="31"/>
      <c r="M331" s="149"/>
      <c r="T331" s="55"/>
      <c r="AT331" s="16" t="s">
        <v>148</v>
      </c>
      <c r="AU331" s="16" t="s">
        <v>162</v>
      </c>
    </row>
    <row r="332" spans="2:65" s="1" customFormat="1" ht="16.5" customHeight="1">
      <c r="B332" s="31"/>
      <c r="C332" s="132" t="s">
        <v>73</v>
      </c>
      <c r="D332" s="132" t="s">
        <v>143</v>
      </c>
      <c r="E332" s="133" t="s">
        <v>1219</v>
      </c>
      <c r="F332" s="134" t="s">
        <v>1220</v>
      </c>
      <c r="G332" s="135" t="s">
        <v>1083</v>
      </c>
      <c r="H332" s="136">
        <v>1</v>
      </c>
      <c r="I332" s="137"/>
      <c r="J332" s="138">
        <f>ROUND(I332*H332,2)</f>
        <v>0</v>
      </c>
      <c r="K332" s="139"/>
      <c r="L332" s="31"/>
      <c r="M332" s="140" t="s">
        <v>1</v>
      </c>
      <c r="N332" s="141" t="s">
        <v>38</v>
      </c>
      <c r="P332" s="142">
        <f>O332*H332</f>
        <v>0</v>
      </c>
      <c r="Q332" s="142">
        <v>0</v>
      </c>
      <c r="R332" s="142">
        <f>Q332*H332</f>
        <v>0</v>
      </c>
      <c r="S332" s="142">
        <v>0</v>
      </c>
      <c r="T332" s="143">
        <f>S332*H332</f>
        <v>0</v>
      </c>
      <c r="AR332" s="144" t="s">
        <v>147</v>
      </c>
      <c r="AT332" s="144" t="s">
        <v>143</v>
      </c>
      <c r="AU332" s="144" t="s">
        <v>162</v>
      </c>
      <c r="AY332" s="16" t="s">
        <v>140</v>
      </c>
      <c r="BE332" s="145">
        <f>IF(N332="základní",J332,0)</f>
        <v>0</v>
      </c>
      <c r="BF332" s="145">
        <f>IF(N332="snížená",J332,0)</f>
        <v>0</v>
      </c>
      <c r="BG332" s="145">
        <f>IF(N332="zákl. přenesená",J332,0)</f>
        <v>0</v>
      </c>
      <c r="BH332" s="145">
        <f>IF(N332="sníž. přenesená",J332,0)</f>
        <v>0</v>
      </c>
      <c r="BI332" s="145">
        <f>IF(N332="nulová",J332,0)</f>
        <v>0</v>
      </c>
      <c r="BJ332" s="16" t="s">
        <v>14</v>
      </c>
      <c r="BK332" s="145">
        <f>ROUND(I332*H332,2)</f>
        <v>0</v>
      </c>
      <c r="BL332" s="16" t="s">
        <v>147</v>
      </c>
      <c r="BM332" s="144" t="s">
        <v>454</v>
      </c>
    </row>
    <row r="333" spans="2:65" s="1" customFormat="1" ht="10">
      <c r="B333" s="31"/>
      <c r="D333" s="146" t="s">
        <v>148</v>
      </c>
      <c r="F333" s="147" t="s">
        <v>1220</v>
      </c>
      <c r="I333" s="148"/>
      <c r="L333" s="31"/>
      <c r="M333" s="149"/>
      <c r="T333" s="55"/>
      <c r="AT333" s="16" t="s">
        <v>148</v>
      </c>
      <c r="AU333" s="16" t="s">
        <v>162</v>
      </c>
    </row>
    <row r="334" spans="2:65" s="1" customFormat="1" ht="24.15" customHeight="1">
      <c r="B334" s="31"/>
      <c r="C334" s="132" t="s">
        <v>73</v>
      </c>
      <c r="D334" s="132" t="s">
        <v>143</v>
      </c>
      <c r="E334" s="133" t="s">
        <v>1221</v>
      </c>
      <c r="F334" s="134" t="s">
        <v>1222</v>
      </c>
      <c r="G334" s="135" t="s">
        <v>1083</v>
      </c>
      <c r="H334" s="136">
        <v>1</v>
      </c>
      <c r="I334" s="137"/>
      <c r="J334" s="138">
        <f>ROUND(I334*H334,2)</f>
        <v>0</v>
      </c>
      <c r="K334" s="139"/>
      <c r="L334" s="31"/>
      <c r="M334" s="140" t="s">
        <v>1</v>
      </c>
      <c r="N334" s="141" t="s">
        <v>38</v>
      </c>
      <c r="P334" s="142">
        <f>O334*H334</f>
        <v>0</v>
      </c>
      <c r="Q334" s="142">
        <v>0</v>
      </c>
      <c r="R334" s="142">
        <f>Q334*H334</f>
        <v>0</v>
      </c>
      <c r="S334" s="142">
        <v>0</v>
      </c>
      <c r="T334" s="143">
        <f>S334*H334</f>
        <v>0</v>
      </c>
      <c r="AR334" s="144" t="s">
        <v>147</v>
      </c>
      <c r="AT334" s="144" t="s">
        <v>143</v>
      </c>
      <c r="AU334" s="144" t="s">
        <v>162</v>
      </c>
      <c r="AY334" s="16" t="s">
        <v>140</v>
      </c>
      <c r="BE334" s="145">
        <f>IF(N334="základní",J334,0)</f>
        <v>0</v>
      </c>
      <c r="BF334" s="145">
        <f>IF(N334="snížená",J334,0)</f>
        <v>0</v>
      </c>
      <c r="BG334" s="145">
        <f>IF(N334="zákl. přenesená",J334,0)</f>
        <v>0</v>
      </c>
      <c r="BH334" s="145">
        <f>IF(N334="sníž. přenesená",J334,0)</f>
        <v>0</v>
      </c>
      <c r="BI334" s="145">
        <f>IF(N334="nulová",J334,0)</f>
        <v>0</v>
      </c>
      <c r="BJ334" s="16" t="s">
        <v>14</v>
      </c>
      <c r="BK334" s="145">
        <f>ROUND(I334*H334,2)</f>
        <v>0</v>
      </c>
      <c r="BL334" s="16" t="s">
        <v>147</v>
      </c>
      <c r="BM334" s="144" t="s">
        <v>456</v>
      </c>
    </row>
    <row r="335" spans="2:65" s="1" customFormat="1" ht="10">
      <c r="B335" s="31"/>
      <c r="D335" s="146" t="s">
        <v>148</v>
      </c>
      <c r="F335" s="147" t="s">
        <v>1222</v>
      </c>
      <c r="I335" s="148"/>
      <c r="L335" s="31"/>
      <c r="M335" s="149"/>
      <c r="T335" s="55"/>
      <c r="AT335" s="16" t="s">
        <v>148</v>
      </c>
      <c r="AU335" s="16" t="s">
        <v>162</v>
      </c>
    </row>
    <row r="336" spans="2:65" s="1" customFormat="1" ht="24.15" customHeight="1">
      <c r="B336" s="31"/>
      <c r="C336" s="132" t="s">
        <v>73</v>
      </c>
      <c r="D336" s="132" t="s">
        <v>143</v>
      </c>
      <c r="E336" s="133" t="s">
        <v>1223</v>
      </c>
      <c r="F336" s="134" t="s">
        <v>1224</v>
      </c>
      <c r="G336" s="135" t="s">
        <v>1083</v>
      </c>
      <c r="H336" s="136">
        <v>1</v>
      </c>
      <c r="I336" s="137"/>
      <c r="J336" s="138">
        <f>ROUND(I336*H336,2)</f>
        <v>0</v>
      </c>
      <c r="K336" s="139"/>
      <c r="L336" s="31"/>
      <c r="M336" s="140" t="s">
        <v>1</v>
      </c>
      <c r="N336" s="141" t="s">
        <v>38</v>
      </c>
      <c r="P336" s="142">
        <f>O336*H336</f>
        <v>0</v>
      </c>
      <c r="Q336" s="142">
        <v>0</v>
      </c>
      <c r="R336" s="142">
        <f>Q336*H336</f>
        <v>0</v>
      </c>
      <c r="S336" s="142">
        <v>0</v>
      </c>
      <c r="T336" s="143">
        <f>S336*H336</f>
        <v>0</v>
      </c>
      <c r="AR336" s="144" t="s">
        <v>147</v>
      </c>
      <c r="AT336" s="144" t="s">
        <v>143</v>
      </c>
      <c r="AU336" s="144" t="s">
        <v>162</v>
      </c>
      <c r="AY336" s="16" t="s">
        <v>140</v>
      </c>
      <c r="BE336" s="145">
        <f>IF(N336="základní",J336,0)</f>
        <v>0</v>
      </c>
      <c r="BF336" s="145">
        <f>IF(N336="snížená",J336,0)</f>
        <v>0</v>
      </c>
      <c r="BG336" s="145">
        <f>IF(N336="zákl. přenesená",J336,0)</f>
        <v>0</v>
      </c>
      <c r="BH336" s="145">
        <f>IF(N336="sníž. přenesená",J336,0)</f>
        <v>0</v>
      </c>
      <c r="BI336" s="145">
        <f>IF(N336="nulová",J336,0)</f>
        <v>0</v>
      </c>
      <c r="BJ336" s="16" t="s">
        <v>14</v>
      </c>
      <c r="BK336" s="145">
        <f>ROUND(I336*H336,2)</f>
        <v>0</v>
      </c>
      <c r="BL336" s="16" t="s">
        <v>147</v>
      </c>
      <c r="BM336" s="144" t="s">
        <v>457</v>
      </c>
    </row>
    <row r="337" spans="2:65" s="1" customFormat="1" ht="18">
      <c r="B337" s="31"/>
      <c r="D337" s="146" t="s">
        <v>148</v>
      </c>
      <c r="F337" s="147" t="s">
        <v>1224</v>
      </c>
      <c r="I337" s="148"/>
      <c r="L337" s="31"/>
      <c r="M337" s="149"/>
      <c r="T337" s="55"/>
      <c r="AT337" s="16" t="s">
        <v>148</v>
      </c>
      <c r="AU337" s="16" t="s">
        <v>162</v>
      </c>
    </row>
    <row r="338" spans="2:65" s="1" customFormat="1" ht="16.5" customHeight="1">
      <c r="B338" s="31"/>
      <c r="C338" s="132" t="s">
        <v>73</v>
      </c>
      <c r="D338" s="132" t="s">
        <v>143</v>
      </c>
      <c r="E338" s="133" t="s">
        <v>1225</v>
      </c>
      <c r="F338" s="134" t="s">
        <v>1226</v>
      </c>
      <c r="G338" s="135" t="s">
        <v>1083</v>
      </c>
      <c r="H338" s="136">
        <v>2</v>
      </c>
      <c r="I338" s="137"/>
      <c r="J338" s="138">
        <f>ROUND(I338*H338,2)</f>
        <v>0</v>
      </c>
      <c r="K338" s="139"/>
      <c r="L338" s="31"/>
      <c r="M338" s="140" t="s">
        <v>1</v>
      </c>
      <c r="N338" s="141" t="s">
        <v>38</v>
      </c>
      <c r="P338" s="142">
        <f>O338*H338</f>
        <v>0</v>
      </c>
      <c r="Q338" s="142">
        <v>0</v>
      </c>
      <c r="R338" s="142">
        <f>Q338*H338</f>
        <v>0</v>
      </c>
      <c r="S338" s="142">
        <v>0</v>
      </c>
      <c r="T338" s="143">
        <f>S338*H338</f>
        <v>0</v>
      </c>
      <c r="AR338" s="144" t="s">
        <v>147</v>
      </c>
      <c r="AT338" s="144" t="s">
        <v>143</v>
      </c>
      <c r="AU338" s="144" t="s">
        <v>162</v>
      </c>
      <c r="AY338" s="16" t="s">
        <v>140</v>
      </c>
      <c r="BE338" s="145">
        <f>IF(N338="základní",J338,0)</f>
        <v>0</v>
      </c>
      <c r="BF338" s="145">
        <f>IF(N338="snížená",J338,0)</f>
        <v>0</v>
      </c>
      <c r="BG338" s="145">
        <f>IF(N338="zákl. přenesená",J338,0)</f>
        <v>0</v>
      </c>
      <c r="BH338" s="145">
        <f>IF(N338="sníž. přenesená",J338,0)</f>
        <v>0</v>
      </c>
      <c r="BI338" s="145">
        <f>IF(N338="nulová",J338,0)</f>
        <v>0</v>
      </c>
      <c r="BJ338" s="16" t="s">
        <v>14</v>
      </c>
      <c r="BK338" s="145">
        <f>ROUND(I338*H338,2)</f>
        <v>0</v>
      </c>
      <c r="BL338" s="16" t="s">
        <v>147</v>
      </c>
      <c r="BM338" s="144" t="s">
        <v>459</v>
      </c>
    </row>
    <row r="339" spans="2:65" s="1" customFormat="1" ht="10">
      <c r="B339" s="31"/>
      <c r="D339" s="146" t="s">
        <v>148</v>
      </c>
      <c r="F339" s="147" t="s">
        <v>1226</v>
      </c>
      <c r="I339" s="148"/>
      <c r="L339" s="31"/>
      <c r="M339" s="149"/>
      <c r="T339" s="55"/>
      <c r="AT339" s="16" t="s">
        <v>148</v>
      </c>
      <c r="AU339" s="16" t="s">
        <v>162</v>
      </c>
    </row>
    <row r="340" spans="2:65" s="11" customFormat="1" ht="20.9" customHeight="1">
      <c r="B340" s="120"/>
      <c r="D340" s="121" t="s">
        <v>72</v>
      </c>
      <c r="E340" s="130" t="s">
        <v>1133</v>
      </c>
      <c r="F340" s="130" t="s">
        <v>1134</v>
      </c>
      <c r="I340" s="123"/>
      <c r="J340" s="131">
        <f>BK340</f>
        <v>0</v>
      </c>
      <c r="L340" s="120"/>
      <c r="M340" s="125"/>
      <c r="P340" s="126">
        <f>SUM(P341:P354)</f>
        <v>0</v>
      </c>
      <c r="R340" s="126">
        <f>SUM(R341:R354)</f>
        <v>0</v>
      </c>
      <c r="T340" s="127">
        <f>SUM(T341:T354)</f>
        <v>0</v>
      </c>
      <c r="AR340" s="121" t="s">
        <v>14</v>
      </c>
      <c r="AT340" s="128" t="s">
        <v>72</v>
      </c>
      <c r="AU340" s="128" t="s">
        <v>82</v>
      </c>
      <c r="AY340" s="121" t="s">
        <v>140</v>
      </c>
      <c r="BK340" s="129">
        <f>SUM(BK341:BK354)</f>
        <v>0</v>
      </c>
    </row>
    <row r="341" spans="2:65" s="1" customFormat="1" ht="16.5" customHeight="1">
      <c r="B341" s="31"/>
      <c r="C341" s="132" t="s">
        <v>73</v>
      </c>
      <c r="D341" s="132" t="s">
        <v>143</v>
      </c>
      <c r="E341" s="133" t="s">
        <v>1135</v>
      </c>
      <c r="F341" s="134" t="s">
        <v>1136</v>
      </c>
      <c r="G341" s="135" t="s">
        <v>226</v>
      </c>
      <c r="H341" s="136">
        <v>150</v>
      </c>
      <c r="I341" s="137"/>
      <c r="J341" s="138">
        <f>ROUND(I341*H341,2)</f>
        <v>0</v>
      </c>
      <c r="K341" s="139"/>
      <c r="L341" s="31"/>
      <c r="M341" s="140" t="s">
        <v>1</v>
      </c>
      <c r="N341" s="141" t="s">
        <v>38</v>
      </c>
      <c r="P341" s="142">
        <f>O341*H341</f>
        <v>0</v>
      </c>
      <c r="Q341" s="142">
        <v>0</v>
      </c>
      <c r="R341" s="142">
        <f>Q341*H341</f>
        <v>0</v>
      </c>
      <c r="S341" s="142">
        <v>0</v>
      </c>
      <c r="T341" s="143">
        <f>S341*H341</f>
        <v>0</v>
      </c>
      <c r="AR341" s="144" t="s">
        <v>147</v>
      </c>
      <c r="AT341" s="144" t="s">
        <v>143</v>
      </c>
      <c r="AU341" s="144" t="s">
        <v>162</v>
      </c>
      <c r="AY341" s="16" t="s">
        <v>140</v>
      </c>
      <c r="BE341" s="145">
        <f>IF(N341="základní",J341,0)</f>
        <v>0</v>
      </c>
      <c r="BF341" s="145">
        <f>IF(N341="snížená",J341,0)</f>
        <v>0</v>
      </c>
      <c r="BG341" s="145">
        <f>IF(N341="zákl. přenesená",J341,0)</f>
        <v>0</v>
      </c>
      <c r="BH341" s="145">
        <f>IF(N341="sníž. přenesená",J341,0)</f>
        <v>0</v>
      </c>
      <c r="BI341" s="145">
        <f>IF(N341="nulová",J341,0)</f>
        <v>0</v>
      </c>
      <c r="BJ341" s="16" t="s">
        <v>14</v>
      </c>
      <c r="BK341" s="145">
        <f>ROUND(I341*H341,2)</f>
        <v>0</v>
      </c>
      <c r="BL341" s="16" t="s">
        <v>147</v>
      </c>
      <c r="BM341" s="144" t="s">
        <v>460</v>
      </c>
    </row>
    <row r="342" spans="2:65" s="1" customFormat="1" ht="10">
      <c r="B342" s="31"/>
      <c r="D342" s="146" t="s">
        <v>148</v>
      </c>
      <c r="F342" s="147" t="s">
        <v>1136</v>
      </c>
      <c r="I342" s="148"/>
      <c r="L342" s="31"/>
      <c r="M342" s="149"/>
      <c r="T342" s="55"/>
      <c r="AT342" s="16" t="s">
        <v>148</v>
      </c>
      <c r="AU342" s="16" t="s">
        <v>162</v>
      </c>
    </row>
    <row r="343" spans="2:65" s="1" customFormat="1" ht="16.5" customHeight="1">
      <c r="B343" s="31"/>
      <c r="C343" s="132" t="s">
        <v>73</v>
      </c>
      <c r="D343" s="132" t="s">
        <v>143</v>
      </c>
      <c r="E343" s="133" t="s">
        <v>1227</v>
      </c>
      <c r="F343" s="134" t="s">
        <v>1228</v>
      </c>
      <c r="G343" s="135" t="s">
        <v>226</v>
      </c>
      <c r="H343" s="136">
        <v>30</v>
      </c>
      <c r="I343" s="137"/>
      <c r="J343" s="138">
        <f>ROUND(I343*H343,2)</f>
        <v>0</v>
      </c>
      <c r="K343" s="139"/>
      <c r="L343" s="31"/>
      <c r="M343" s="140" t="s">
        <v>1</v>
      </c>
      <c r="N343" s="141" t="s">
        <v>38</v>
      </c>
      <c r="P343" s="142">
        <f>O343*H343</f>
        <v>0</v>
      </c>
      <c r="Q343" s="142">
        <v>0</v>
      </c>
      <c r="R343" s="142">
        <f>Q343*H343</f>
        <v>0</v>
      </c>
      <c r="S343" s="142">
        <v>0</v>
      </c>
      <c r="T343" s="143">
        <f>S343*H343</f>
        <v>0</v>
      </c>
      <c r="AR343" s="144" t="s">
        <v>147</v>
      </c>
      <c r="AT343" s="144" t="s">
        <v>143</v>
      </c>
      <c r="AU343" s="144" t="s">
        <v>162</v>
      </c>
      <c r="AY343" s="16" t="s">
        <v>140</v>
      </c>
      <c r="BE343" s="145">
        <f>IF(N343="základní",J343,0)</f>
        <v>0</v>
      </c>
      <c r="BF343" s="145">
        <f>IF(N343="snížená",J343,0)</f>
        <v>0</v>
      </c>
      <c r="BG343" s="145">
        <f>IF(N343="zákl. přenesená",J343,0)</f>
        <v>0</v>
      </c>
      <c r="BH343" s="145">
        <f>IF(N343="sníž. přenesená",J343,0)</f>
        <v>0</v>
      </c>
      <c r="BI343" s="145">
        <f>IF(N343="nulová",J343,0)</f>
        <v>0</v>
      </c>
      <c r="BJ343" s="16" t="s">
        <v>14</v>
      </c>
      <c r="BK343" s="145">
        <f>ROUND(I343*H343,2)</f>
        <v>0</v>
      </c>
      <c r="BL343" s="16" t="s">
        <v>147</v>
      </c>
      <c r="BM343" s="144" t="s">
        <v>462</v>
      </c>
    </row>
    <row r="344" spans="2:65" s="1" customFormat="1" ht="10">
      <c r="B344" s="31"/>
      <c r="D344" s="146" t="s">
        <v>148</v>
      </c>
      <c r="F344" s="147" t="s">
        <v>1228</v>
      </c>
      <c r="I344" s="148"/>
      <c r="L344" s="31"/>
      <c r="M344" s="149"/>
      <c r="T344" s="55"/>
      <c r="AT344" s="16" t="s">
        <v>148</v>
      </c>
      <c r="AU344" s="16" t="s">
        <v>162</v>
      </c>
    </row>
    <row r="345" spans="2:65" s="1" customFormat="1" ht="16.5" customHeight="1">
      <c r="B345" s="31"/>
      <c r="C345" s="132" t="s">
        <v>73</v>
      </c>
      <c r="D345" s="132" t="s">
        <v>143</v>
      </c>
      <c r="E345" s="133" t="s">
        <v>1137</v>
      </c>
      <c r="F345" s="134" t="s">
        <v>1138</v>
      </c>
      <c r="G345" s="135" t="s">
        <v>226</v>
      </c>
      <c r="H345" s="136">
        <v>350</v>
      </c>
      <c r="I345" s="137"/>
      <c r="J345" s="138">
        <f>ROUND(I345*H345,2)</f>
        <v>0</v>
      </c>
      <c r="K345" s="139"/>
      <c r="L345" s="31"/>
      <c r="M345" s="140" t="s">
        <v>1</v>
      </c>
      <c r="N345" s="141" t="s">
        <v>38</v>
      </c>
      <c r="P345" s="142">
        <f>O345*H345</f>
        <v>0</v>
      </c>
      <c r="Q345" s="142">
        <v>0</v>
      </c>
      <c r="R345" s="142">
        <f>Q345*H345</f>
        <v>0</v>
      </c>
      <c r="S345" s="142">
        <v>0</v>
      </c>
      <c r="T345" s="143">
        <f>S345*H345</f>
        <v>0</v>
      </c>
      <c r="AR345" s="144" t="s">
        <v>147</v>
      </c>
      <c r="AT345" s="144" t="s">
        <v>143</v>
      </c>
      <c r="AU345" s="144" t="s">
        <v>162</v>
      </c>
      <c r="AY345" s="16" t="s">
        <v>140</v>
      </c>
      <c r="BE345" s="145">
        <f>IF(N345="základní",J345,0)</f>
        <v>0</v>
      </c>
      <c r="BF345" s="145">
        <f>IF(N345="snížená",J345,0)</f>
        <v>0</v>
      </c>
      <c r="BG345" s="145">
        <f>IF(N345="zákl. přenesená",J345,0)</f>
        <v>0</v>
      </c>
      <c r="BH345" s="145">
        <f>IF(N345="sníž. přenesená",J345,0)</f>
        <v>0</v>
      </c>
      <c r="BI345" s="145">
        <f>IF(N345="nulová",J345,0)</f>
        <v>0</v>
      </c>
      <c r="BJ345" s="16" t="s">
        <v>14</v>
      </c>
      <c r="BK345" s="145">
        <f>ROUND(I345*H345,2)</f>
        <v>0</v>
      </c>
      <c r="BL345" s="16" t="s">
        <v>147</v>
      </c>
      <c r="BM345" s="144" t="s">
        <v>464</v>
      </c>
    </row>
    <row r="346" spans="2:65" s="1" customFormat="1" ht="10">
      <c r="B346" s="31"/>
      <c r="D346" s="146" t="s">
        <v>148</v>
      </c>
      <c r="F346" s="147" t="s">
        <v>1138</v>
      </c>
      <c r="I346" s="148"/>
      <c r="L346" s="31"/>
      <c r="M346" s="149"/>
      <c r="T346" s="55"/>
      <c r="AT346" s="16" t="s">
        <v>148</v>
      </c>
      <c r="AU346" s="16" t="s">
        <v>162</v>
      </c>
    </row>
    <row r="347" spans="2:65" s="1" customFormat="1" ht="16.5" customHeight="1">
      <c r="B347" s="31"/>
      <c r="C347" s="132" t="s">
        <v>73</v>
      </c>
      <c r="D347" s="132" t="s">
        <v>143</v>
      </c>
      <c r="E347" s="133" t="s">
        <v>1139</v>
      </c>
      <c r="F347" s="134" t="s">
        <v>1140</v>
      </c>
      <c r="G347" s="135" t="s">
        <v>226</v>
      </c>
      <c r="H347" s="136">
        <v>30</v>
      </c>
      <c r="I347" s="137"/>
      <c r="J347" s="138">
        <f>ROUND(I347*H347,2)</f>
        <v>0</v>
      </c>
      <c r="K347" s="139"/>
      <c r="L347" s="31"/>
      <c r="M347" s="140" t="s">
        <v>1</v>
      </c>
      <c r="N347" s="141" t="s">
        <v>38</v>
      </c>
      <c r="P347" s="142">
        <f>O347*H347</f>
        <v>0</v>
      </c>
      <c r="Q347" s="142">
        <v>0</v>
      </c>
      <c r="R347" s="142">
        <f>Q347*H347</f>
        <v>0</v>
      </c>
      <c r="S347" s="142">
        <v>0</v>
      </c>
      <c r="T347" s="143">
        <f>S347*H347</f>
        <v>0</v>
      </c>
      <c r="AR347" s="144" t="s">
        <v>147</v>
      </c>
      <c r="AT347" s="144" t="s">
        <v>143</v>
      </c>
      <c r="AU347" s="144" t="s">
        <v>162</v>
      </c>
      <c r="AY347" s="16" t="s">
        <v>140</v>
      </c>
      <c r="BE347" s="145">
        <f>IF(N347="základní",J347,0)</f>
        <v>0</v>
      </c>
      <c r="BF347" s="145">
        <f>IF(N347="snížená",J347,0)</f>
        <v>0</v>
      </c>
      <c r="BG347" s="145">
        <f>IF(N347="zákl. přenesená",J347,0)</f>
        <v>0</v>
      </c>
      <c r="BH347" s="145">
        <f>IF(N347="sníž. přenesená",J347,0)</f>
        <v>0</v>
      </c>
      <c r="BI347" s="145">
        <f>IF(N347="nulová",J347,0)</f>
        <v>0</v>
      </c>
      <c r="BJ347" s="16" t="s">
        <v>14</v>
      </c>
      <c r="BK347" s="145">
        <f>ROUND(I347*H347,2)</f>
        <v>0</v>
      </c>
      <c r="BL347" s="16" t="s">
        <v>147</v>
      </c>
      <c r="BM347" s="144" t="s">
        <v>466</v>
      </c>
    </row>
    <row r="348" spans="2:65" s="1" customFormat="1" ht="10">
      <c r="B348" s="31"/>
      <c r="D348" s="146" t="s">
        <v>148</v>
      </c>
      <c r="F348" s="147" t="s">
        <v>1140</v>
      </c>
      <c r="I348" s="148"/>
      <c r="L348" s="31"/>
      <c r="M348" s="149"/>
      <c r="T348" s="55"/>
      <c r="AT348" s="16" t="s">
        <v>148</v>
      </c>
      <c r="AU348" s="16" t="s">
        <v>162</v>
      </c>
    </row>
    <row r="349" spans="2:65" s="1" customFormat="1" ht="16.5" customHeight="1">
      <c r="B349" s="31"/>
      <c r="C349" s="132" t="s">
        <v>73</v>
      </c>
      <c r="D349" s="132" t="s">
        <v>143</v>
      </c>
      <c r="E349" s="133" t="s">
        <v>1141</v>
      </c>
      <c r="F349" s="134" t="s">
        <v>1142</v>
      </c>
      <c r="G349" s="135" t="s">
        <v>226</v>
      </c>
      <c r="H349" s="136">
        <v>100</v>
      </c>
      <c r="I349" s="137"/>
      <c r="J349" s="138">
        <f>ROUND(I349*H349,2)</f>
        <v>0</v>
      </c>
      <c r="K349" s="139"/>
      <c r="L349" s="31"/>
      <c r="M349" s="140" t="s">
        <v>1</v>
      </c>
      <c r="N349" s="141" t="s">
        <v>38</v>
      </c>
      <c r="P349" s="142">
        <f>O349*H349</f>
        <v>0</v>
      </c>
      <c r="Q349" s="142">
        <v>0</v>
      </c>
      <c r="R349" s="142">
        <f>Q349*H349</f>
        <v>0</v>
      </c>
      <c r="S349" s="142">
        <v>0</v>
      </c>
      <c r="T349" s="143">
        <f>S349*H349</f>
        <v>0</v>
      </c>
      <c r="AR349" s="144" t="s">
        <v>147</v>
      </c>
      <c r="AT349" s="144" t="s">
        <v>143</v>
      </c>
      <c r="AU349" s="144" t="s">
        <v>162</v>
      </c>
      <c r="AY349" s="16" t="s">
        <v>140</v>
      </c>
      <c r="BE349" s="145">
        <f>IF(N349="základní",J349,0)</f>
        <v>0</v>
      </c>
      <c r="BF349" s="145">
        <f>IF(N349="snížená",J349,0)</f>
        <v>0</v>
      </c>
      <c r="BG349" s="145">
        <f>IF(N349="zákl. přenesená",J349,0)</f>
        <v>0</v>
      </c>
      <c r="BH349" s="145">
        <f>IF(N349="sníž. přenesená",J349,0)</f>
        <v>0</v>
      </c>
      <c r="BI349" s="145">
        <f>IF(N349="nulová",J349,0)</f>
        <v>0</v>
      </c>
      <c r="BJ349" s="16" t="s">
        <v>14</v>
      </c>
      <c r="BK349" s="145">
        <f>ROUND(I349*H349,2)</f>
        <v>0</v>
      </c>
      <c r="BL349" s="16" t="s">
        <v>147</v>
      </c>
      <c r="BM349" s="144" t="s">
        <v>469</v>
      </c>
    </row>
    <row r="350" spans="2:65" s="1" customFormat="1" ht="10">
      <c r="B350" s="31"/>
      <c r="D350" s="146" t="s">
        <v>148</v>
      </c>
      <c r="F350" s="147" t="s">
        <v>1142</v>
      </c>
      <c r="I350" s="148"/>
      <c r="L350" s="31"/>
      <c r="M350" s="149"/>
      <c r="T350" s="55"/>
      <c r="AT350" s="16" t="s">
        <v>148</v>
      </c>
      <c r="AU350" s="16" t="s">
        <v>162</v>
      </c>
    </row>
    <row r="351" spans="2:65" s="1" customFormat="1" ht="24.15" customHeight="1">
      <c r="B351" s="31"/>
      <c r="C351" s="132" t="s">
        <v>73</v>
      </c>
      <c r="D351" s="132" t="s">
        <v>143</v>
      </c>
      <c r="E351" s="133" t="s">
        <v>1143</v>
      </c>
      <c r="F351" s="134" t="s">
        <v>1144</v>
      </c>
      <c r="G351" s="135" t="s">
        <v>226</v>
      </c>
      <c r="H351" s="136">
        <v>500</v>
      </c>
      <c r="I351" s="137"/>
      <c r="J351" s="138">
        <f>ROUND(I351*H351,2)</f>
        <v>0</v>
      </c>
      <c r="K351" s="139"/>
      <c r="L351" s="31"/>
      <c r="M351" s="140" t="s">
        <v>1</v>
      </c>
      <c r="N351" s="141" t="s">
        <v>38</v>
      </c>
      <c r="P351" s="142">
        <f>O351*H351</f>
        <v>0</v>
      </c>
      <c r="Q351" s="142">
        <v>0</v>
      </c>
      <c r="R351" s="142">
        <f>Q351*H351</f>
        <v>0</v>
      </c>
      <c r="S351" s="142">
        <v>0</v>
      </c>
      <c r="T351" s="143">
        <f>S351*H351</f>
        <v>0</v>
      </c>
      <c r="AR351" s="144" t="s">
        <v>147</v>
      </c>
      <c r="AT351" s="144" t="s">
        <v>143</v>
      </c>
      <c r="AU351" s="144" t="s">
        <v>162</v>
      </c>
      <c r="AY351" s="16" t="s">
        <v>140</v>
      </c>
      <c r="BE351" s="145">
        <f>IF(N351="základní",J351,0)</f>
        <v>0</v>
      </c>
      <c r="BF351" s="145">
        <f>IF(N351="snížená",J351,0)</f>
        <v>0</v>
      </c>
      <c r="BG351" s="145">
        <f>IF(N351="zákl. přenesená",J351,0)</f>
        <v>0</v>
      </c>
      <c r="BH351" s="145">
        <f>IF(N351="sníž. přenesená",J351,0)</f>
        <v>0</v>
      </c>
      <c r="BI351" s="145">
        <f>IF(N351="nulová",J351,0)</f>
        <v>0</v>
      </c>
      <c r="BJ351" s="16" t="s">
        <v>14</v>
      </c>
      <c r="BK351" s="145">
        <f>ROUND(I351*H351,2)</f>
        <v>0</v>
      </c>
      <c r="BL351" s="16" t="s">
        <v>147</v>
      </c>
      <c r="BM351" s="144" t="s">
        <v>474</v>
      </c>
    </row>
    <row r="352" spans="2:65" s="1" customFormat="1" ht="18">
      <c r="B352" s="31"/>
      <c r="D352" s="146" t="s">
        <v>148</v>
      </c>
      <c r="F352" s="147" t="s">
        <v>1144</v>
      </c>
      <c r="I352" s="148"/>
      <c r="L352" s="31"/>
      <c r="M352" s="149"/>
      <c r="T352" s="55"/>
      <c r="AT352" s="16" t="s">
        <v>148</v>
      </c>
      <c r="AU352" s="16" t="s">
        <v>162</v>
      </c>
    </row>
    <row r="353" spans="2:65" s="1" customFormat="1" ht="24.15" customHeight="1">
      <c r="B353" s="31"/>
      <c r="C353" s="132" t="s">
        <v>73</v>
      </c>
      <c r="D353" s="132" t="s">
        <v>143</v>
      </c>
      <c r="E353" s="133" t="s">
        <v>1145</v>
      </c>
      <c r="F353" s="134" t="s">
        <v>1146</v>
      </c>
      <c r="G353" s="135" t="s">
        <v>226</v>
      </c>
      <c r="H353" s="136">
        <v>900</v>
      </c>
      <c r="I353" s="137"/>
      <c r="J353" s="138">
        <f>ROUND(I353*H353,2)</f>
        <v>0</v>
      </c>
      <c r="K353" s="139"/>
      <c r="L353" s="31"/>
      <c r="M353" s="140" t="s">
        <v>1</v>
      </c>
      <c r="N353" s="141" t="s">
        <v>38</v>
      </c>
      <c r="P353" s="142">
        <f>O353*H353</f>
        <v>0</v>
      </c>
      <c r="Q353" s="142">
        <v>0</v>
      </c>
      <c r="R353" s="142">
        <f>Q353*H353</f>
        <v>0</v>
      </c>
      <c r="S353" s="142">
        <v>0</v>
      </c>
      <c r="T353" s="143">
        <f>S353*H353</f>
        <v>0</v>
      </c>
      <c r="AR353" s="144" t="s">
        <v>147</v>
      </c>
      <c r="AT353" s="144" t="s">
        <v>143</v>
      </c>
      <c r="AU353" s="144" t="s">
        <v>162</v>
      </c>
      <c r="AY353" s="16" t="s">
        <v>140</v>
      </c>
      <c r="BE353" s="145">
        <f>IF(N353="základní",J353,0)</f>
        <v>0</v>
      </c>
      <c r="BF353" s="145">
        <f>IF(N353="snížená",J353,0)</f>
        <v>0</v>
      </c>
      <c r="BG353" s="145">
        <f>IF(N353="zákl. přenesená",J353,0)</f>
        <v>0</v>
      </c>
      <c r="BH353" s="145">
        <f>IF(N353="sníž. přenesená",J353,0)</f>
        <v>0</v>
      </c>
      <c r="BI353" s="145">
        <f>IF(N353="nulová",J353,0)</f>
        <v>0</v>
      </c>
      <c r="BJ353" s="16" t="s">
        <v>14</v>
      </c>
      <c r="BK353" s="145">
        <f>ROUND(I353*H353,2)</f>
        <v>0</v>
      </c>
      <c r="BL353" s="16" t="s">
        <v>147</v>
      </c>
      <c r="BM353" s="144" t="s">
        <v>478</v>
      </c>
    </row>
    <row r="354" spans="2:65" s="1" customFormat="1" ht="10">
      <c r="B354" s="31"/>
      <c r="D354" s="146" t="s">
        <v>148</v>
      </c>
      <c r="F354" s="147" t="s">
        <v>1146</v>
      </c>
      <c r="I354" s="148"/>
      <c r="L354" s="31"/>
      <c r="M354" s="149"/>
      <c r="T354" s="55"/>
      <c r="AT354" s="16" t="s">
        <v>148</v>
      </c>
      <c r="AU354" s="16" t="s">
        <v>162</v>
      </c>
    </row>
    <row r="355" spans="2:65" s="11" customFormat="1" ht="20.9" customHeight="1">
      <c r="B355" s="120"/>
      <c r="D355" s="121" t="s">
        <v>72</v>
      </c>
      <c r="E355" s="130" t="s">
        <v>1147</v>
      </c>
      <c r="F355" s="130" t="s">
        <v>1148</v>
      </c>
      <c r="I355" s="123"/>
      <c r="J355" s="131">
        <f>BK355</f>
        <v>0</v>
      </c>
      <c r="L355" s="120"/>
      <c r="M355" s="125"/>
      <c r="P355" s="126">
        <f>SUM(P356:P389)</f>
        <v>0</v>
      </c>
      <c r="R355" s="126">
        <f>SUM(R356:R389)</f>
        <v>0</v>
      </c>
      <c r="T355" s="127">
        <f>SUM(T356:T389)</f>
        <v>0</v>
      </c>
      <c r="AR355" s="121" t="s">
        <v>14</v>
      </c>
      <c r="AT355" s="128" t="s">
        <v>72</v>
      </c>
      <c r="AU355" s="128" t="s">
        <v>82</v>
      </c>
      <c r="AY355" s="121" t="s">
        <v>140</v>
      </c>
      <c r="BK355" s="129">
        <f>SUM(BK356:BK389)</f>
        <v>0</v>
      </c>
    </row>
    <row r="356" spans="2:65" s="1" customFormat="1" ht="16.5" customHeight="1">
      <c r="B356" s="31"/>
      <c r="C356" s="132" t="s">
        <v>73</v>
      </c>
      <c r="D356" s="132" t="s">
        <v>143</v>
      </c>
      <c r="E356" s="133" t="s">
        <v>1149</v>
      </c>
      <c r="F356" s="134" t="s">
        <v>1150</v>
      </c>
      <c r="G356" s="135" t="s">
        <v>1151</v>
      </c>
      <c r="H356" s="136">
        <v>8</v>
      </c>
      <c r="I356" s="137"/>
      <c r="J356" s="138">
        <f>ROUND(I356*H356,2)</f>
        <v>0</v>
      </c>
      <c r="K356" s="139"/>
      <c r="L356" s="31"/>
      <c r="M356" s="140" t="s">
        <v>1</v>
      </c>
      <c r="N356" s="141" t="s">
        <v>38</v>
      </c>
      <c r="P356" s="142">
        <f>O356*H356</f>
        <v>0</v>
      </c>
      <c r="Q356" s="142">
        <v>0</v>
      </c>
      <c r="R356" s="142">
        <f>Q356*H356</f>
        <v>0</v>
      </c>
      <c r="S356" s="142">
        <v>0</v>
      </c>
      <c r="T356" s="143">
        <f>S356*H356</f>
        <v>0</v>
      </c>
      <c r="AR356" s="144" t="s">
        <v>147</v>
      </c>
      <c r="AT356" s="144" t="s">
        <v>143</v>
      </c>
      <c r="AU356" s="144" t="s">
        <v>162</v>
      </c>
      <c r="AY356" s="16" t="s">
        <v>140</v>
      </c>
      <c r="BE356" s="145">
        <f>IF(N356="základní",J356,0)</f>
        <v>0</v>
      </c>
      <c r="BF356" s="145">
        <f>IF(N356="snížená",J356,0)</f>
        <v>0</v>
      </c>
      <c r="BG356" s="145">
        <f>IF(N356="zákl. přenesená",J356,0)</f>
        <v>0</v>
      </c>
      <c r="BH356" s="145">
        <f>IF(N356="sníž. přenesená",J356,0)</f>
        <v>0</v>
      </c>
      <c r="BI356" s="145">
        <f>IF(N356="nulová",J356,0)</f>
        <v>0</v>
      </c>
      <c r="BJ356" s="16" t="s">
        <v>14</v>
      </c>
      <c r="BK356" s="145">
        <f>ROUND(I356*H356,2)</f>
        <v>0</v>
      </c>
      <c r="BL356" s="16" t="s">
        <v>147</v>
      </c>
      <c r="BM356" s="144" t="s">
        <v>483</v>
      </c>
    </row>
    <row r="357" spans="2:65" s="1" customFormat="1" ht="10">
      <c r="B357" s="31"/>
      <c r="D357" s="146" t="s">
        <v>148</v>
      </c>
      <c r="F357" s="147" t="s">
        <v>1150</v>
      </c>
      <c r="I357" s="148"/>
      <c r="L357" s="31"/>
      <c r="M357" s="149"/>
      <c r="T357" s="55"/>
      <c r="AT357" s="16" t="s">
        <v>148</v>
      </c>
      <c r="AU357" s="16" t="s">
        <v>162</v>
      </c>
    </row>
    <row r="358" spans="2:65" s="1" customFormat="1" ht="21.75" customHeight="1">
      <c r="B358" s="31"/>
      <c r="C358" s="132" t="s">
        <v>73</v>
      </c>
      <c r="D358" s="132" t="s">
        <v>143</v>
      </c>
      <c r="E358" s="133" t="s">
        <v>1152</v>
      </c>
      <c r="F358" s="134" t="s">
        <v>1153</v>
      </c>
      <c r="G358" s="135" t="s">
        <v>1083</v>
      </c>
      <c r="H358" s="136">
        <v>1</v>
      </c>
      <c r="I358" s="137"/>
      <c r="J358" s="138">
        <f>ROUND(I358*H358,2)</f>
        <v>0</v>
      </c>
      <c r="K358" s="139"/>
      <c r="L358" s="31"/>
      <c r="M358" s="140" t="s">
        <v>1</v>
      </c>
      <c r="N358" s="141" t="s">
        <v>38</v>
      </c>
      <c r="P358" s="142">
        <f>O358*H358</f>
        <v>0</v>
      </c>
      <c r="Q358" s="142">
        <v>0</v>
      </c>
      <c r="R358" s="142">
        <f>Q358*H358</f>
        <v>0</v>
      </c>
      <c r="S358" s="142">
        <v>0</v>
      </c>
      <c r="T358" s="143">
        <f>S358*H358</f>
        <v>0</v>
      </c>
      <c r="AR358" s="144" t="s">
        <v>147</v>
      </c>
      <c r="AT358" s="144" t="s">
        <v>143</v>
      </c>
      <c r="AU358" s="144" t="s">
        <v>162</v>
      </c>
      <c r="AY358" s="16" t="s">
        <v>140</v>
      </c>
      <c r="BE358" s="145">
        <f>IF(N358="základní",J358,0)</f>
        <v>0</v>
      </c>
      <c r="BF358" s="145">
        <f>IF(N358="snížená",J358,0)</f>
        <v>0</v>
      </c>
      <c r="BG358" s="145">
        <f>IF(N358="zákl. přenesená",J358,0)</f>
        <v>0</v>
      </c>
      <c r="BH358" s="145">
        <f>IF(N358="sníž. přenesená",J358,0)</f>
        <v>0</v>
      </c>
      <c r="BI358" s="145">
        <f>IF(N358="nulová",J358,0)</f>
        <v>0</v>
      </c>
      <c r="BJ358" s="16" t="s">
        <v>14</v>
      </c>
      <c r="BK358" s="145">
        <f>ROUND(I358*H358,2)</f>
        <v>0</v>
      </c>
      <c r="BL358" s="16" t="s">
        <v>147</v>
      </c>
      <c r="BM358" s="144" t="s">
        <v>485</v>
      </c>
    </row>
    <row r="359" spans="2:65" s="1" customFormat="1" ht="10">
      <c r="B359" s="31"/>
      <c r="D359" s="146" t="s">
        <v>148</v>
      </c>
      <c r="F359" s="147" t="s">
        <v>1153</v>
      </c>
      <c r="I359" s="148"/>
      <c r="L359" s="31"/>
      <c r="M359" s="149"/>
      <c r="T359" s="55"/>
      <c r="AT359" s="16" t="s">
        <v>148</v>
      </c>
      <c r="AU359" s="16" t="s">
        <v>162</v>
      </c>
    </row>
    <row r="360" spans="2:65" s="1" customFormat="1" ht="21.75" customHeight="1">
      <c r="B360" s="31"/>
      <c r="C360" s="132" t="s">
        <v>73</v>
      </c>
      <c r="D360" s="132" t="s">
        <v>143</v>
      </c>
      <c r="E360" s="133" t="s">
        <v>1154</v>
      </c>
      <c r="F360" s="134" t="s">
        <v>1155</v>
      </c>
      <c r="G360" s="135" t="s">
        <v>1083</v>
      </c>
      <c r="H360" s="136">
        <v>1</v>
      </c>
      <c r="I360" s="137"/>
      <c r="J360" s="138">
        <f>ROUND(I360*H360,2)</f>
        <v>0</v>
      </c>
      <c r="K360" s="139"/>
      <c r="L360" s="31"/>
      <c r="M360" s="140" t="s">
        <v>1</v>
      </c>
      <c r="N360" s="141" t="s">
        <v>38</v>
      </c>
      <c r="P360" s="142">
        <f>O360*H360</f>
        <v>0</v>
      </c>
      <c r="Q360" s="142">
        <v>0</v>
      </c>
      <c r="R360" s="142">
        <f>Q360*H360</f>
        <v>0</v>
      </c>
      <c r="S360" s="142">
        <v>0</v>
      </c>
      <c r="T360" s="143">
        <f>S360*H360</f>
        <v>0</v>
      </c>
      <c r="AR360" s="144" t="s">
        <v>147</v>
      </c>
      <c r="AT360" s="144" t="s">
        <v>143</v>
      </c>
      <c r="AU360" s="144" t="s">
        <v>162</v>
      </c>
      <c r="AY360" s="16" t="s">
        <v>140</v>
      </c>
      <c r="BE360" s="145">
        <f>IF(N360="základní",J360,0)</f>
        <v>0</v>
      </c>
      <c r="BF360" s="145">
        <f>IF(N360="snížená",J360,0)</f>
        <v>0</v>
      </c>
      <c r="BG360" s="145">
        <f>IF(N360="zákl. přenesená",J360,0)</f>
        <v>0</v>
      </c>
      <c r="BH360" s="145">
        <f>IF(N360="sníž. přenesená",J360,0)</f>
        <v>0</v>
      </c>
      <c r="BI360" s="145">
        <f>IF(N360="nulová",J360,0)</f>
        <v>0</v>
      </c>
      <c r="BJ360" s="16" t="s">
        <v>14</v>
      </c>
      <c r="BK360" s="145">
        <f>ROUND(I360*H360,2)</f>
        <v>0</v>
      </c>
      <c r="BL360" s="16" t="s">
        <v>147</v>
      </c>
      <c r="BM360" s="144" t="s">
        <v>487</v>
      </c>
    </row>
    <row r="361" spans="2:65" s="1" customFormat="1" ht="10">
      <c r="B361" s="31"/>
      <c r="D361" s="146" t="s">
        <v>148</v>
      </c>
      <c r="F361" s="147" t="s">
        <v>1155</v>
      </c>
      <c r="I361" s="148"/>
      <c r="L361" s="31"/>
      <c r="M361" s="149"/>
      <c r="T361" s="55"/>
      <c r="AT361" s="16" t="s">
        <v>148</v>
      </c>
      <c r="AU361" s="16" t="s">
        <v>162</v>
      </c>
    </row>
    <row r="362" spans="2:65" s="1" customFormat="1" ht="16.5" customHeight="1">
      <c r="B362" s="31"/>
      <c r="C362" s="132" t="s">
        <v>73</v>
      </c>
      <c r="D362" s="132" t="s">
        <v>143</v>
      </c>
      <c r="E362" s="133" t="s">
        <v>1156</v>
      </c>
      <c r="F362" s="134" t="s">
        <v>1157</v>
      </c>
      <c r="G362" s="135" t="s">
        <v>1083</v>
      </c>
      <c r="H362" s="136">
        <v>2</v>
      </c>
      <c r="I362" s="137"/>
      <c r="J362" s="138">
        <f>ROUND(I362*H362,2)</f>
        <v>0</v>
      </c>
      <c r="K362" s="139"/>
      <c r="L362" s="31"/>
      <c r="M362" s="140" t="s">
        <v>1</v>
      </c>
      <c r="N362" s="141" t="s">
        <v>38</v>
      </c>
      <c r="P362" s="142">
        <f>O362*H362</f>
        <v>0</v>
      </c>
      <c r="Q362" s="142">
        <v>0</v>
      </c>
      <c r="R362" s="142">
        <f>Q362*H362</f>
        <v>0</v>
      </c>
      <c r="S362" s="142">
        <v>0</v>
      </c>
      <c r="T362" s="143">
        <f>S362*H362</f>
        <v>0</v>
      </c>
      <c r="AR362" s="144" t="s">
        <v>147</v>
      </c>
      <c r="AT362" s="144" t="s">
        <v>143</v>
      </c>
      <c r="AU362" s="144" t="s">
        <v>162</v>
      </c>
      <c r="AY362" s="16" t="s">
        <v>140</v>
      </c>
      <c r="BE362" s="145">
        <f>IF(N362="základní",J362,0)</f>
        <v>0</v>
      </c>
      <c r="BF362" s="145">
        <f>IF(N362="snížená",J362,0)</f>
        <v>0</v>
      </c>
      <c r="BG362" s="145">
        <f>IF(N362="zákl. přenesená",J362,0)</f>
        <v>0</v>
      </c>
      <c r="BH362" s="145">
        <f>IF(N362="sníž. přenesená",J362,0)</f>
        <v>0</v>
      </c>
      <c r="BI362" s="145">
        <f>IF(N362="nulová",J362,0)</f>
        <v>0</v>
      </c>
      <c r="BJ362" s="16" t="s">
        <v>14</v>
      </c>
      <c r="BK362" s="145">
        <f>ROUND(I362*H362,2)</f>
        <v>0</v>
      </c>
      <c r="BL362" s="16" t="s">
        <v>147</v>
      </c>
      <c r="BM362" s="144" t="s">
        <v>489</v>
      </c>
    </row>
    <row r="363" spans="2:65" s="1" customFormat="1" ht="10">
      <c r="B363" s="31"/>
      <c r="D363" s="146" t="s">
        <v>148</v>
      </c>
      <c r="F363" s="147" t="s">
        <v>1157</v>
      </c>
      <c r="I363" s="148"/>
      <c r="L363" s="31"/>
      <c r="M363" s="149"/>
      <c r="T363" s="55"/>
      <c r="AT363" s="16" t="s">
        <v>148</v>
      </c>
      <c r="AU363" s="16" t="s">
        <v>162</v>
      </c>
    </row>
    <row r="364" spans="2:65" s="1" customFormat="1" ht="33" customHeight="1">
      <c r="B364" s="31"/>
      <c r="C364" s="132" t="s">
        <v>73</v>
      </c>
      <c r="D364" s="132" t="s">
        <v>143</v>
      </c>
      <c r="E364" s="133" t="s">
        <v>1160</v>
      </c>
      <c r="F364" s="134" t="s">
        <v>1161</v>
      </c>
      <c r="G364" s="135" t="s">
        <v>226</v>
      </c>
      <c r="H364" s="136">
        <v>200</v>
      </c>
      <c r="I364" s="137"/>
      <c r="J364" s="138">
        <f>ROUND(I364*H364,2)</f>
        <v>0</v>
      </c>
      <c r="K364" s="139"/>
      <c r="L364" s="31"/>
      <c r="M364" s="140" t="s">
        <v>1</v>
      </c>
      <c r="N364" s="141" t="s">
        <v>38</v>
      </c>
      <c r="P364" s="142">
        <f>O364*H364</f>
        <v>0</v>
      </c>
      <c r="Q364" s="142">
        <v>0</v>
      </c>
      <c r="R364" s="142">
        <f>Q364*H364</f>
        <v>0</v>
      </c>
      <c r="S364" s="142">
        <v>0</v>
      </c>
      <c r="T364" s="143">
        <f>S364*H364</f>
        <v>0</v>
      </c>
      <c r="AR364" s="144" t="s">
        <v>147</v>
      </c>
      <c r="AT364" s="144" t="s">
        <v>143</v>
      </c>
      <c r="AU364" s="144" t="s">
        <v>162</v>
      </c>
      <c r="AY364" s="16" t="s">
        <v>140</v>
      </c>
      <c r="BE364" s="145">
        <f>IF(N364="základní",J364,0)</f>
        <v>0</v>
      </c>
      <c r="BF364" s="145">
        <f>IF(N364="snížená",J364,0)</f>
        <v>0</v>
      </c>
      <c r="BG364" s="145">
        <f>IF(N364="zákl. přenesená",J364,0)</f>
        <v>0</v>
      </c>
      <c r="BH364" s="145">
        <f>IF(N364="sníž. přenesená",J364,0)</f>
        <v>0</v>
      </c>
      <c r="BI364" s="145">
        <f>IF(N364="nulová",J364,0)</f>
        <v>0</v>
      </c>
      <c r="BJ364" s="16" t="s">
        <v>14</v>
      </c>
      <c r="BK364" s="145">
        <f>ROUND(I364*H364,2)</f>
        <v>0</v>
      </c>
      <c r="BL364" s="16" t="s">
        <v>147</v>
      </c>
      <c r="BM364" s="144" t="s">
        <v>491</v>
      </c>
    </row>
    <row r="365" spans="2:65" s="1" customFormat="1" ht="18">
      <c r="B365" s="31"/>
      <c r="D365" s="146" t="s">
        <v>148</v>
      </c>
      <c r="F365" s="147" t="s">
        <v>1161</v>
      </c>
      <c r="I365" s="148"/>
      <c r="L365" s="31"/>
      <c r="M365" s="149"/>
      <c r="T365" s="55"/>
      <c r="AT365" s="16" t="s">
        <v>148</v>
      </c>
      <c r="AU365" s="16" t="s">
        <v>162</v>
      </c>
    </row>
    <row r="366" spans="2:65" s="1" customFormat="1" ht="24.15" customHeight="1">
      <c r="B366" s="31"/>
      <c r="C366" s="132" t="s">
        <v>73</v>
      </c>
      <c r="D366" s="132" t="s">
        <v>143</v>
      </c>
      <c r="E366" s="133" t="s">
        <v>1162</v>
      </c>
      <c r="F366" s="134" t="s">
        <v>1163</v>
      </c>
      <c r="G366" s="135" t="s">
        <v>1151</v>
      </c>
      <c r="H366" s="136">
        <v>40</v>
      </c>
      <c r="I366" s="137"/>
      <c r="J366" s="138">
        <f>ROUND(I366*H366,2)</f>
        <v>0</v>
      </c>
      <c r="K366" s="139"/>
      <c r="L366" s="31"/>
      <c r="M366" s="140" t="s">
        <v>1</v>
      </c>
      <c r="N366" s="141" t="s">
        <v>38</v>
      </c>
      <c r="P366" s="142">
        <f>O366*H366</f>
        <v>0</v>
      </c>
      <c r="Q366" s="142">
        <v>0</v>
      </c>
      <c r="R366" s="142">
        <f>Q366*H366</f>
        <v>0</v>
      </c>
      <c r="S366" s="142">
        <v>0</v>
      </c>
      <c r="T366" s="143">
        <f>S366*H366</f>
        <v>0</v>
      </c>
      <c r="AR366" s="144" t="s">
        <v>147</v>
      </c>
      <c r="AT366" s="144" t="s">
        <v>143</v>
      </c>
      <c r="AU366" s="144" t="s">
        <v>162</v>
      </c>
      <c r="AY366" s="16" t="s">
        <v>140</v>
      </c>
      <c r="BE366" s="145">
        <f>IF(N366="základní",J366,0)</f>
        <v>0</v>
      </c>
      <c r="BF366" s="145">
        <f>IF(N366="snížená",J366,0)</f>
        <v>0</v>
      </c>
      <c r="BG366" s="145">
        <f>IF(N366="zákl. přenesená",J366,0)</f>
        <v>0</v>
      </c>
      <c r="BH366" s="145">
        <f>IF(N366="sníž. přenesená",J366,0)</f>
        <v>0</v>
      </c>
      <c r="BI366" s="145">
        <f>IF(N366="nulová",J366,0)</f>
        <v>0</v>
      </c>
      <c r="BJ366" s="16" t="s">
        <v>14</v>
      </c>
      <c r="BK366" s="145">
        <f>ROUND(I366*H366,2)</f>
        <v>0</v>
      </c>
      <c r="BL366" s="16" t="s">
        <v>147</v>
      </c>
      <c r="BM366" s="144" t="s">
        <v>492</v>
      </c>
    </row>
    <row r="367" spans="2:65" s="1" customFormat="1" ht="18">
      <c r="B367" s="31"/>
      <c r="D367" s="146" t="s">
        <v>148</v>
      </c>
      <c r="F367" s="147" t="s">
        <v>1163</v>
      </c>
      <c r="I367" s="148"/>
      <c r="L367" s="31"/>
      <c r="M367" s="149"/>
      <c r="T367" s="55"/>
      <c r="AT367" s="16" t="s">
        <v>148</v>
      </c>
      <c r="AU367" s="16" t="s">
        <v>162</v>
      </c>
    </row>
    <row r="368" spans="2:65" s="1" customFormat="1" ht="16.5" customHeight="1">
      <c r="B368" s="31"/>
      <c r="C368" s="132" t="s">
        <v>73</v>
      </c>
      <c r="D368" s="132" t="s">
        <v>143</v>
      </c>
      <c r="E368" s="133" t="s">
        <v>1164</v>
      </c>
      <c r="F368" s="134" t="s">
        <v>1165</v>
      </c>
      <c r="G368" s="135" t="s">
        <v>1151</v>
      </c>
      <c r="H368" s="136">
        <v>16</v>
      </c>
      <c r="I368" s="137"/>
      <c r="J368" s="138">
        <f>ROUND(I368*H368,2)</f>
        <v>0</v>
      </c>
      <c r="K368" s="139"/>
      <c r="L368" s="31"/>
      <c r="M368" s="140" t="s">
        <v>1</v>
      </c>
      <c r="N368" s="141" t="s">
        <v>38</v>
      </c>
      <c r="P368" s="142">
        <f>O368*H368</f>
        <v>0</v>
      </c>
      <c r="Q368" s="142">
        <v>0</v>
      </c>
      <c r="R368" s="142">
        <f>Q368*H368</f>
        <v>0</v>
      </c>
      <c r="S368" s="142">
        <v>0</v>
      </c>
      <c r="T368" s="143">
        <f>S368*H368</f>
        <v>0</v>
      </c>
      <c r="AR368" s="144" t="s">
        <v>147</v>
      </c>
      <c r="AT368" s="144" t="s">
        <v>143</v>
      </c>
      <c r="AU368" s="144" t="s">
        <v>162</v>
      </c>
      <c r="AY368" s="16" t="s">
        <v>140</v>
      </c>
      <c r="BE368" s="145">
        <f>IF(N368="základní",J368,0)</f>
        <v>0</v>
      </c>
      <c r="BF368" s="145">
        <f>IF(N368="snížená",J368,0)</f>
        <v>0</v>
      </c>
      <c r="BG368" s="145">
        <f>IF(N368="zákl. přenesená",J368,0)</f>
        <v>0</v>
      </c>
      <c r="BH368" s="145">
        <f>IF(N368="sníž. přenesená",J368,0)</f>
        <v>0</v>
      </c>
      <c r="BI368" s="145">
        <f>IF(N368="nulová",J368,0)</f>
        <v>0</v>
      </c>
      <c r="BJ368" s="16" t="s">
        <v>14</v>
      </c>
      <c r="BK368" s="145">
        <f>ROUND(I368*H368,2)</f>
        <v>0</v>
      </c>
      <c r="BL368" s="16" t="s">
        <v>147</v>
      </c>
      <c r="BM368" s="144" t="s">
        <v>494</v>
      </c>
    </row>
    <row r="369" spans="2:65" s="1" customFormat="1" ht="10">
      <c r="B369" s="31"/>
      <c r="D369" s="146" t="s">
        <v>148</v>
      </c>
      <c r="F369" s="147" t="s">
        <v>1165</v>
      </c>
      <c r="I369" s="148"/>
      <c r="L369" s="31"/>
      <c r="M369" s="149"/>
      <c r="T369" s="55"/>
      <c r="AT369" s="16" t="s">
        <v>148</v>
      </c>
      <c r="AU369" s="16" t="s">
        <v>162</v>
      </c>
    </row>
    <row r="370" spans="2:65" s="1" customFormat="1" ht="16.5" customHeight="1">
      <c r="B370" s="31"/>
      <c r="C370" s="132" t="s">
        <v>73</v>
      </c>
      <c r="D370" s="132" t="s">
        <v>143</v>
      </c>
      <c r="E370" s="133" t="s">
        <v>1166</v>
      </c>
      <c r="F370" s="134" t="s">
        <v>1167</v>
      </c>
      <c r="G370" s="135" t="s">
        <v>1083</v>
      </c>
      <c r="H370" s="136">
        <v>19</v>
      </c>
      <c r="I370" s="137"/>
      <c r="J370" s="138">
        <f>ROUND(I370*H370,2)</f>
        <v>0</v>
      </c>
      <c r="K370" s="139"/>
      <c r="L370" s="31"/>
      <c r="M370" s="140" t="s">
        <v>1</v>
      </c>
      <c r="N370" s="141" t="s">
        <v>38</v>
      </c>
      <c r="P370" s="142">
        <f>O370*H370</f>
        <v>0</v>
      </c>
      <c r="Q370" s="142">
        <v>0</v>
      </c>
      <c r="R370" s="142">
        <f>Q370*H370</f>
        <v>0</v>
      </c>
      <c r="S370" s="142">
        <v>0</v>
      </c>
      <c r="T370" s="143">
        <f>S370*H370</f>
        <v>0</v>
      </c>
      <c r="AR370" s="144" t="s">
        <v>147</v>
      </c>
      <c r="AT370" s="144" t="s">
        <v>143</v>
      </c>
      <c r="AU370" s="144" t="s">
        <v>162</v>
      </c>
      <c r="AY370" s="16" t="s">
        <v>140</v>
      </c>
      <c r="BE370" s="145">
        <f>IF(N370="základní",J370,0)</f>
        <v>0</v>
      </c>
      <c r="BF370" s="145">
        <f>IF(N370="snížená",J370,0)</f>
        <v>0</v>
      </c>
      <c r="BG370" s="145">
        <f>IF(N370="zákl. přenesená",J370,0)</f>
        <v>0</v>
      </c>
      <c r="BH370" s="145">
        <f>IF(N370="sníž. přenesená",J370,0)</f>
        <v>0</v>
      </c>
      <c r="BI370" s="145">
        <f>IF(N370="nulová",J370,0)</f>
        <v>0</v>
      </c>
      <c r="BJ370" s="16" t="s">
        <v>14</v>
      </c>
      <c r="BK370" s="145">
        <f>ROUND(I370*H370,2)</f>
        <v>0</v>
      </c>
      <c r="BL370" s="16" t="s">
        <v>147</v>
      </c>
      <c r="BM370" s="144" t="s">
        <v>495</v>
      </c>
    </row>
    <row r="371" spans="2:65" s="1" customFormat="1" ht="10">
      <c r="B371" s="31"/>
      <c r="D371" s="146" t="s">
        <v>148</v>
      </c>
      <c r="F371" s="147" t="s">
        <v>1167</v>
      </c>
      <c r="I371" s="148"/>
      <c r="L371" s="31"/>
      <c r="M371" s="149"/>
      <c r="T371" s="55"/>
      <c r="AT371" s="16" t="s">
        <v>148</v>
      </c>
      <c r="AU371" s="16" t="s">
        <v>162</v>
      </c>
    </row>
    <row r="372" spans="2:65" s="1" customFormat="1" ht="24.15" customHeight="1">
      <c r="B372" s="31"/>
      <c r="C372" s="132" t="s">
        <v>73</v>
      </c>
      <c r="D372" s="132" t="s">
        <v>143</v>
      </c>
      <c r="E372" s="133" t="s">
        <v>1168</v>
      </c>
      <c r="F372" s="134" t="s">
        <v>1169</v>
      </c>
      <c r="G372" s="135" t="s">
        <v>1083</v>
      </c>
      <c r="H372" s="136">
        <v>15</v>
      </c>
      <c r="I372" s="137"/>
      <c r="J372" s="138">
        <f>ROUND(I372*H372,2)</f>
        <v>0</v>
      </c>
      <c r="K372" s="139"/>
      <c r="L372" s="31"/>
      <c r="M372" s="140" t="s">
        <v>1</v>
      </c>
      <c r="N372" s="141" t="s">
        <v>38</v>
      </c>
      <c r="P372" s="142">
        <f>O372*H372</f>
        <v>0</v>
      </c>
      <c r="Q372" s="142">
        <v>0</v>
      </c>
      <c r="R372" s="142">
        <f>Q372*H372</f>
        <v>0</v>
      </c>
      <c r="S372" s="142">
        <v>0</v>
      </c>
      <c r="T372" s="143">
        <f>S372*H372</f>
        <v>0</v>
      </c>
      <c r="AR372" s="144" t="s">
        <v>147</v>
      </c>
      <c r="AT372" s="144" t="s">
        <v>143</v>
      </c>
      <c r="AU372" s="144" t="s">
        <v>162</v>
      </c>
      <c r="AY372" s="16" t="s">
        <v>140</v>
      </c>
      <c r="BE372" s="145">
        <f>IF(N372="základní",J372,0)</f>
        <v>0</v>
      </c>
      <c r="BF372" s="145">
        <f>IF(N372="snížená",J372,0)</f>
        <v>0</v>
      </c>
      <c r="BG372" s="145">
        <f>IF(N372="zákl. přenesená",J372,0)</f>
        <v>0</v>
      </c>
      <c r="BH372" s="145">
        <f>IF(N372="sníž. přenesená",J372,0)</f>
        <v>0</v>
      </c>
      <c r="BI372" s="145">
        <f>IF(N372="nulová",J372,0)</f>
        <v>0</v>
      </c>
      <c r="BJ372" s="16" t="s">
        <v>14</v>
      </c>
      <c r="BK372" s="145">
        <f>ROUND(I372*H372,2)</f>
        <v>0</v>
      </c>
      <c r="BL372" s="16" t="s">
        <v>147</v>
      </c>
      <c r="BM372" s="144" t="s">
        <v>497</v>
      </c>
    </row>
    <row r="373" spans="2:65" s="1" customFormat="1" ht="18">
      <c r="B373" s="31"/>
      <c r="D373" s="146" t="s">
        <v>148</v>
      </c>
      <c r="F373" s="147" t="s">
        <v>1169</v>
      </c>
      <c r="I373" s="148"/>
      <c r="L373" s="31"/>
      <c r="M373" s="149"/>
      <c r="T373" s="55"/>
      <c r="AT373" s="16" t="s">
        <v>148</v>
      </c>
      <c r="AU373" s="16" t="s">
        <v>162</v>
      </c>
    </row>
    <row r="374" spans="2:65" s="1" customFormat="1" ht="24.15" customHeight="1">
      <c r="B374" s="31"/>
      <c r="C374" s="132" t="s">
        <v>73</v>
      </c>
      <c r="D374" s="132" t="s">
        <v>143</v>
      </c>
      <c r="E374" s="133" t="s">
        <v>1170</v>
      </c>
      <c r="F374" s="134" t="s">
        <v>1171</v>
      </c>
      <c r="G374" s="135" t="s">
        <v>1151</v>
      </c>
      <c r="H374" s="136">
        <v>8</v>
      </c>
      <c r="I374" s="137"/>
      <c r="J374" s="138">
        <f>ROUND(I374*H374,2)</f>
        <v>0</v>
      </c>
      <c r="K374" s="139"/>
      <c r="L374" s="31"/>
      <c r="M374" s="140" t="s">
        <v>1</v>
      </c>
      <c r="N374" s="141" t="s">
        <v>38</v>
      </c>
      <c r="P374" s="142">
        <f>O374*H374</f>
        <v>0</v>
      </c>
      <c r="Q374" s="142">
        <v>0</v>
      </c>
      <c r="R374" s="142">
        <f>Q374*H374</f>
        <v>0</v>
      </c>
      <c r="S374" s="142">
        <v>0</v>
      </c>
      <c r="T374" s="143">
        <f>S374*H374</f>
        <v>0</v>
      </c>
      <c r="AR374" s="144" t="s">
        <v>147</v>
      </c>
      <c r="AT374" s="144" t="s">
        <v>143</v>
      </c>
      <c r="AU374" s="144" t="s">
        <v>162</v>
      </c>
      <c r="AY374" s="16" t="s">
        <v>140</v>
      </c>
      <c r="BE374" s="145">
        <f>IF(N374="základní",J374,0)</f>
        <v>0</v>
      </c>
      <c r="BF374" s="145">
        <f>IF(N374="snížená",J374,0)</f>
        <v>0</v>
      </c>
      <c r="BG374" s="145">
        <f>IF(N374="zákl. přenesená",J374,0)</f>
        <v>0</v>
      </c>
      <c r="BH374" s="145">
        <f>IF(N374="sníž. přenesená",J374,0)</f>
        <v>0</v>
      </c>
      <c r="BI374" s="145">
        <f>IF(N374="nulová",J374,0)</f>
        <v>0</v>
      </c>
      <c r="BJ374" s="16" t="s">
        <v>14</v>
      </c>
      <c r="BK374" s="145">
        <f>ROUND(I374*H374,2)</f>
        <v>0</v>
      </c>
      <c r="BL374" s="16" t="s">
        <v>147</v>
      </c>
      <c r="BM374" s="144" t="s">
        <v>499</v>
      </c>
    </row>
    <row r="375" spans="2:65" s="1" customFormat="1" ht="18">
      <c r="B375" s="31"/>
      <c r="D375" s="146" t="s">
        <v>148</v>
      </c>
      <c r="F375" s="147" t="s">
        <v>1171</v>
      </c>
      <c r="I375" s="148"/>
      <c r="L375" s="31"/>
      <c r="M375" s="149"/>
      <c r="T375" s="55"/>
      <c r="AT375" s="16" t="s">
        <v>148</v>
      </c>
      <c r="AU375" s="16" t="s">
        <v>162</v>
      </c>
    </row>
    <row r="376" spans="2:65" s="1" customFormat="1" ht="16.5" customHeight="1">
      <c r="B376" s="31"/>
      <c r="C376" s="132" t="s">
        <v>73</v>
      </c>
      <c r="D376" s="132" t="s">
        <v>143</v>
      </c>
      <c r="E376" s="133" t="s">
        <v>1172</v>
      </c>
      <c r="F376" s="134" t="s">
        <v>1173</v>
      </c>
      <c r="G376" s="135" t="s">
        <v>1151</v>
      </c>
      <c r="H376" s="136">
        <v>16</v>
      </c>
      <c r="I376" s="137"/>
      <c r="J376" s="138">
        <f>ROUND(I376*H376,2)</f>
        <v>0</v>
      </c>
      <c r="K376" s="139"/>
      <c r="L376" s="31"/>
      <c r="M376" s="140" t="s">
        <v>1</v>
      </c>
      <c r="N376" s="141" t="s">
        <v>38</v>
      </c>
      <c r="P376" s="142">
        <f>O376*H376</f>
        <v>0</v>
      </c>
      <c r="Q376" s="142">
        <v>0</v>
      </c>
      <c r="R376" s="142">
        <f>Q376*H376</f>
        <v>0</v>
      </c>
      <c r="S376" s="142">
        <v>0</v>
      </c>
      <c r="T376" s="143">
        <f>S376*H376</f>
        <v>0</v>
      </c>
      <c r="AR376" s="144" t="s">
        <v>147</v>
      </c>
      <c r="AT376" s="144" t="s">
        <v>143</v>
      </c>
      <c r="AU376" s="144" t="s">
        <v>162</v>
      </c>
      <c r="AY376" s="16" t="s">
        <v>140</v>
      </c>
      <c r="BE376" s="145">
        <f>IF(N376="základní",J376,0)</f>
        <v>0</v>
      </c>
      <c r="BF376" s="145">
        <f>IF(N376="snížená",J376,0)</f>
        <v>0</v>
      </c>
      <c r="BG376" s="145">
        <f>IF(N376="zákl. přenesená",J376,0)</f>
        <v>0</v>
      </c>
      <c r="BH376" s="145">
        <f>IF(N376="sníž. přenesená",J376,0)</f>
        <v>0</v>
      </c>
      <c r="BI376" s="145">
        <f>IF(N376="nulová",J376,0)</f>
        <v>0</v>
      </c>
      <c r="BJ376" s="16" t="s">
        <v>14</v>
      </c>
      <c r="BK376" s="145">
        <f>ROUND(I376*H376,2)</f>
        <v>0</v>
      </c>
      <c r="BL376" s="16" t="s">
        <v>147</v>
      </c>
      <c r="BM376" s="144" t="s">
        <v>502</v>
      </c>
    </row>
    <row r="377" spans="2:65" s="1" customFormat="1" ht="10">
      <c r="B377" s="31"/>
      <c r="D377" s="146" t="s">
        <v>148</v>
      </c>
      <c r="F377" s="147" t="s">
        <v>1173</v>
      </c>
      <c r="I377" s="148"/>
      <c r="L377" s="31"/>
      <c r="M377" s="149"/>
      <c r="T377" s="55"/>
      <c r="AT377" s="16" t="s">
        <v>148</v>
      </c>
      <c r="AU377" s="16" t="s">
        <v>162</v>
      </c>
    </row>
    <row r="378" spans="2:65" s="1" customFormat="1" ht="24.15" customHeight="1">
      <c r="B378" s="31"/>
      <c r="C378" s="132" t="s">
        <v>73</v>
      </c>
      <c r="D378" s="132" t="s">
        <v>143</v>
      </c>
      <c r="E378" s="133" t="s">
        <v>1174</v>
      </c>
      <c r="F378" s="134" t="s">
        <v>1175</v>
      </c>
      <c r="G378" s="135" t="s">
        <v>1083</v>
      </c>
      <c r="H378" s="136">
        <v>8</v>
      </c>
      <c r="I378" s="137"/>
      <c r="J378" s="138">
        <f>ROUND(I378*H378,2)</f>
        <v>0</v>
      </c>
      <c r="K378" s="139"/>
      <c r="L378" s="31"/>
      <c r="M378" s="140" t="s">
        <v>1</v>
      </c>
      <c r="N378" s="141" t="s">
        <v>38</v>
      </c>
      <c r="P378" s="142">
        <f>O378*H378</f>
        <v>0</v>
      </c>
      <c r="Q378" s="142">
        <v>0</v>
      </c>
      <c r="R378" s="142">
        <f>Q378*H378</f>
        <v>0</v>
      </c>
      <c r="S378" s="142">
        <v>0</v>
      </c>
      <c r="T378" s="143">
        <f>S378*H378</f>
        <v>0</v>
      </c>
      <c r="AR378" s="144" t="s">
        <v>147</v>
      </c>
      <c r="AT378" s="144" t="s">
        <v>143</v>
      </c>
      <c r="AU378" s="144" t="s">
        <v>162</v>
      </c>
      <c r="AY378" s="16" t="s">
        <v>140</v>
      </c>
      <c r="BE378" s="145">
        <f>IF(N378="základní",J378,0)</f>
        <v>0</v>
      </c>
      <c r="BF378" s="145">
        <f>IF(N378="snížená",J378,0)</f>
        <v>0</v>
      </c>
      <c r="BG378" s="145">
        <f>IF(N378="zákl. přenesená",J378,0)</f>
        <v>0</v>
      </c>
      <c r="BH378" s="145">
        <f>IF(N378="sníž. přenesená",J378,0)</f>
        <v>0</v>
      </c>
      <c r="BI378" s="145">
        <f>IF(N378="nulová",J378,0)</f>
        <v>0</v>
      </c>
      <c r="BJ378" s="16" t="s">
        <v>14</v>
      </c>
      <c r="BK378" s="145">
        <f>ROUND(I378*H378,2)</f>
        <v>0</v>
      </c>
      <c r="BL378" s="16" t="s">
        <v>147</v>
      </c>
      <c r="BM378" s="144" t="s">
        <v>503</v>
      </c>
    </row>
    <row r="379" spans="2:65" s="1" customFormat="1" ht="18">
      <c r="B379" s="31"/>
      <c r="D379" s="146" t="s">
        <v>148</v>
      </c>
      <c r="F379" s="147" t="s">
        <v>1175</v>
      </c>
      <c r="I379" s="148"/>
      <c r="L379" s="31"/>
      <c r="M379" s="149"/>
      <c r="T379" s="55"/>
      <c r="AT379" s="16" t="s">
        <v>148</v>
      </c>
      <c r="AU379" s="16" t="s">
        <v>162</v>
      </c>
    </row>
    <row r="380" spans="2:65" s="1" customFormat="1" ht="24.15" customHeight="1">
      <c r="B380" s="31"/>
      <c r="C380" s="132" t="s">
        <v>73</v>
      </c>
      <c r="D380" s="132" t="s">
        <v>143</v>
      </c>
      <c r="E380" s="133" t="s">
        <v>1176</v>
      </c>
      <c r="F380" s="134" t="s">
        <v>1177</v>
      </c>
      <c r="G380" s="135" t="s">
        <v>1151</v>
      </c>
      <c r="H380" s="136">
        <v>4</v>
      </c>
      <c r="I380" s="137"/>
      <c r="J380" s="138">
        <f>ROUND(I380*H380,2)</f>
        <v>0</v>
      </c>
      <c r="K380" s="139"/>
      <c r="L380" s="31"/>
      <c r="M380" s="140" t="s">
        <v>1</v>
      </c>
      <c r="N380" s="141" t="s">
        <v>38</v>
      </c>
      <c r="P380" s="142">
        <f>O380*H380</f>
        <v>0</v>
      </c>
      <c r="Q380" s="142">
        <v>0</v>
      </c>
      <c r="R380" s="142">
        <f>Q380*H380</f>
        <v>0</v>
      </c>
      <c r="S380" s="142">
        <v>0</v>
      </c>
      <c r="T380" s="143">
        <f>S380*H380</f>
        <v>0</v>
      </c>
      <c r="AR380" s="144" t="s">
        <v>147</v>
      </c>
      <c r="AT380" s="144" t="s">
        <v>143</v>
      </c>
      <c r="AU380" s="144" t="s">
        <v>162</v>
      </c>
      <c r="AY380" s="16" t="s">
        <v>140</v>
      </c>
      <c r="BE380" s="145">
        <f>IF(N380="základní",J380,0)</f>
        <v>0</v>
      </c>
      <c r="BF380" s="145">
        <f>IF(N380="snížená",J380,0)</f>
        <v>0</v>
      </c>
      <c r="BG380" s="145">
        <f>IF(N380="zákl. přenesená",J380,0)</f>
        <v>0</v>
      </c>
      <c r="BH380" s="145">
        <f>IF(N380="sníž. přenesená",J380,0)</f>
        <v>0</v>
      </c>
      <c r="BI380" s="145">
        <f>IF(N380="nulová",J380,0)</f>
        <v>0</v>
      </c>
      <c r="BJ380" s="16" t="s">
        <v>14</v>
      </c>
      <c r="BK380" s="145">
        <f>ROUND(I380*H380,2)</f>
        <v>0</v>
      </c>
      <c r="BL380" s="16" t="s">
        <v>147</v>
      </c>
      <c r="BM380" s="144" t="s">
        <v>506</v>
      </c>
    </row>
    <row r="381" spans="2:65" s="1" customFormat="1" ht="18">
      <c r="B381" s="31"/>
      <c r="D381" s="146" t="s">
        <v>148</v>
      </c>
      <c r="F381" s="147" t="s">
        <v>1177</v>
      </c>
      <c r="I381" s="148"/>
      <c r="L381" s="31"/>
      <c r="M381" s="149"/>
      <c r="T381" s="55"/>
      <c r="AT381" s="16" t="s">
        <v>148</v>
      </c>
      <c r="AU381" s="16" t="s">
        <v>162</v>
      </c>
    </row>
    <row r="382" spans="2:65" s="1" customFormat="1" ht="24.15" customHeight="1">
      <c r="B382" s="31"/>
      <c r="C382" s="132" t="s">
        <v>73</v>
      </c>
      <c r="D382" s="132" t="s">
        <v>143</v>
      </c>
      <c r="E382" s="133" t="s">
        <v>1178</v>
      </c>
      <c r="F382" s="134" t="s">
        <v>1179</v>
      </c>
      <c r="G382" s="135" t="s">
        <v>1151</v>
      </c>
      <c r="H382" s="136">
        <v>4</v>
      </c>
      <c r="I382" s="137"/>
      <c r="J382" s="138">
        <f>ROUND(I382*H382,2)</f>
        <v>0</v>
      </c>
      <c r="K382" s="139"/>
      <c r="L382" s="31"/>
      <c r="M382" s="140" t="s">
        <v>1</v>
      </c>
      <c r="N382" s="141" t="s">
        <v>38</v>
      </c>
      <c r="P382" s="142">
        <f>O382*H382</f>
        <v>0</v>
      </c>
      <c r="Q382" s="142">
        <v>0</v>
      </c>
      <c r="R382" s="142">
        <f>Q382*H382</f>
        <v>0</v>
      </c>
      <c r="S382" s="142">
        <v>0</v>
      </c>
      <c r="T382" s="143">
        <f>S382*H382</f>
        <v>0</v>
      </c>
      <c r="AR382" s="144" t="s">
        <v>147</v>
      </c>
      <c r="AT382" s="144" t="s">
        <v>143</v>
      </c>
      <c r="AU382" s="144" t="s">
        <v>162</v>
      </c>
      <c r="AY382" s="16" t="s">
        <v>140</v>
      </c>
      <c r="BE382" s="145">
        <f>IF(N382="základní",J382,0)</f>
        <v>0</v>
      </c>
      <c r="BF382" s="145">
        <f>IF(N382="snížená",J382,0)</f>
        <v>0</v>
      </c>
      <c r="BG382" s="145">
        <f>IF(N382="zákl. přenesená",J382,0)</f>
        <v>0</v>
      </c>
      <c r="BH382" s="145">
        <f>IF(N382="sníž. přenesená",J382,0)</f>
        <v>0</v>
      </c>
      <c r="BI382" s="145">
        <f>IF(N382="nulová",J382,0)</f>
        <v>0</v>
      </c>
      <c r="BJ382" s="16" t="s">
        <v>14</v>
      </c>
      <c r="BK382" s="145">
        <f>ROUND(I382*H382,2)</f>
        <v>0</v>
      </c>
      <c r="BL382" s="16" t="s">
        <v>147</v>
      </c>
      <c r="BM382" s="144" t="s">
        <v>507</v>
      </c>
    </row>
    <row r="383" spans="2:65" s="1" customFormat="1" ht="10">
      <c r="B383" s="31"/>
      <c r="D383" s="146" t="s">
        <v>148</v>
      </c>
      <c r="F383" s="147" t="s">
        <v>1179</v>
      </c>
      <c r="I383" s="148"/>
      <c r="L383" s="31"/>
      <c r="M383" s="149"/>
      <c r="T383" s="55"/>
      <c r="AT383" s="16" t="s">
        <v>148</v>
      </c>
      <c r="AU383" s="16" t="s">
        <v>162</v>
      </c>
    </row>
    <row r="384" spans="2:65" s="1" customFormat="1" ht="16.5" customHeight="1">
      <c r="B384" s="31"/>
      <c r="C384" s="132" t="s">
        <v>73</v>
      </c>
      <c r="D384" s="132" t="s">
        <v>143</v>
      </c>
      <c r="E384" s="133" t="s">
        <v>1180</v>
      </c>
      <c r="F384" s="134" t="s">
        <v>1181</v>
      </c>
      <c r="G384" s="135" t="s">
        <v>1083</v>
      </c>
      <c r="H384" s="136">
        <v>1</v>
      </c>
      <c r="I384" s="137"/>
      <c r="J384" s="138">
        <f>ROUND(I384*H384,2)</f>
        <v>0</v>
      </c>
      <c r="K384" s="139"/>
      <c r="L384" s="31"/>
      <c r="M384" s="140" t="s">
        <v>1</v>
      </c>
      <c r="N384" s="141" t="s">
        <v>38</v>
      </c>
      <c r="P384" s="142">
        <f>O384*H384</f>
        <v>0</v>
      </c>
      <c r="Q384" s="142">
        <v>0</v>
      </c>
      <c r="R384" s="142">
        <f>Q384*H384</f>
        <v>0</v>
      </c>
      <c r="S384" s="142">
        <v>0</v>
      </c>
      <c r="T384" s="143">
        <f>S384*H384</f>
        <v>0</v>
      </c>
      <c r="AR384" s="144" t="s">
        <v>147</v>
      </c>
      <c r="AT384" s="144" t="s">
        <v>143</v>
      </c>
      <c r="AU384" s="144" t="s">
        <v>162</v>
      </c>
      <c r="AY384" s="16" t="s">
        <v>140</v>
      </c>
      <c r="BE384" s="145">
        <f>IF(N384="základní",J384,0)</f>
        <v>0</v>
      </c>
      <c r="BF384" s="145">
        <f>IF(N384="snížená",J384,0)</f>
        <v>0</v>
      </c>
      <c r="BG384" s="145">
        <f>IF(N384="zákl. přenesená",J384,0)</f>
        <v>0</v>
      </c>
      <c r="BH384" s="145">
        <f>IF(N384="sníž. přenesená",J384,0)</f>
        <v>0</v>
      </c>
      <c r="BI384" s="145">
        <f>IF(N384="nulová",J384,0)</f>
        <v>0</v>
      </c>
      <c r="BJ384" s="16" t="s">
        <v>14</v>
      </c>
      <c r="BK384" s="145">
        <f>ROUND(I384*H384,2)</f>
        <v>0</v>
      </c>
      <c r="BL384" s="16" t="s">
        <v>147</v>
      </c>
      <c r="BM384" s="144" t="s">
        <v>509</v>
      </c>
    </row>
    <row r="385" spans="2:65" s="1" customFormat="1" ht="10">
      <c r="B385" s="31"/>
      <c r="D385" s="146" t="s">
        <v>148</v>
      </c>
      <c r="F385" s="147" t="s">
        <v>1181</v>
      </c>
      <c r="I385" s="148"/>
      <c r="L385" s="31"/>
      <c r="M385" s="149"/>
      <c r="T385" s="55"/>
      <c r="AT385" s="16" t="s">
        <v>148</v>
      </c>
      <c r="AU385" s="16" t="s">
        <v>162</v>
      </c>
    </row>
    <row r="386" spans="2:65" s="1" customFormat="1" ht="24.15" customHeight="1">
      <c r="B386" s="31"/>
      <c r="C386" s="132" t="s">
        <v>73</v>
      </c>
      <c r="D386" s="132" t="s">
        <v>143</v>
      </c>
      <c r="E386" s="133" t="s">
        <v>1182</v>
      </c>
      <c r="F386" s="134" t="s">
        <v>1183</v>
      </c>
      <c r="G386" s="135" t="s">
        <v>1151</v>
      </c>
      <c r="H386" s="136">
        <v>2</v>
      </c>
      <c r="I386" s="137"/>
      <c r="J386" s="138">
        <f>ROUND(I386*H386,2)</f>
        <v>0</v>
      </c>
      <c r="K386" s="139"/>
      <c r="L386" s="31"/>
      <c r="M386" s="140" t="s">
        <v>1</v>
      </c>
      <c r="N386" s="141" t="s">
        <v>38</v>
      </c>
      <c r="P386" s="142">
        <f>O386*H386</f>
        <v>0</v>
      </c>
      <c r="Q386" s="142">
        <v>0</v>
      </c>
      <c r="R386" s="142">
        <f>Q386*H386</f>
        <v>0</v>
      </c>
      <c r="S386" s="142">
        <v>0</v>
      </c>
      <c r="T386" s="143">
        <f>S386*H386</f>
        <v>0</v>
      </c>
      <c r="AR386" s="144" t="s">
        <v>147</v>
      </c>
      <c r="AT386" s="144" t="s">
        <v>143</v>
      </c>
      <c r="AU386" s="144" t="s">
        <v>162</v>
      </c>
      <c r="AY386" s="16" t="s">
        <v>140</v>
      </c>
      <c r="BE386" s="145">
        <f>IF(N386="základní",J386,0)</f>
        <v>0</v>
      </c>
      <c r="BF386" s="145">
        <f>IF(N386="snížená",J386,0)</f>
        <v>0</v>
      </c>
      <c r="BG386" s="145">
        <f>IF(N386="zákl. přenesená",J386,0)</f>
        <v>0</v>
      </c>
      <c r="BH386" s="145">
        <f>IF(N386="sníž. přenesená",J386,0)</f>
        <v>0</v>
      </c>
      <c r="BI386" s="145">
        <f>IF(N386="nulová",J386,0)</f>
        <v>0</v>
      </c>
      <c r="BJ386" s="16" t="s">
        <v>14</v>
      </c>
      <c r="BK386" s="145">
        <f>ROUND(I386*H386,2)</f>
        <v>0</v>
      </c>
      <c r="BL386" s="16" t="s">
        <v>147</v>
      </c>
      <c r="BM386" s="144" t="s">
        <v>510</v>
      </c>
    </row>
    <row r="387" spans="2:65" s="1" customFormat="1" ht="18">
      <c r="B387" s="31"/>
      <c r="D387" s="146" t="s">
        <v>148</v>
      </c>
      <c r="F387" s="147" t="s">
        <v>1183</v>
      </c>
      <c r="I387" s="148"/>
      <c r="L387" s="31"/>
      <c r="M387" s="149"/>
      <c r="T387" s="55"/>
      <c r="AT387" s="16" t="s">
        <v>148</v>
      </c>
      <c r="AU387" s="16" t="s">
        <v>162</v>
      </c>
    </row>
    <row r="388" spans="2:65" s="1" customFormat="1" ht="24.15" customHeight="1">
      <c r="B388" s="31"/>
      <c r="C388" s="132" t="s">
        <v>73</v>
      </c>
      <c r="D388" s="132" t="s">
        <v>143</v>
      </c>
      <c r="E388" s="133" t="s">
        <v>1184</v>
      </c>
      <c r="F388" s="134" t="s">
        <v>1185</v>
      </c>
      <c r="G388" s="135" t="s">
        <v>1151</v>
      </c>
      <c r="H388" s="136">
        <v>8</v>
      </c>
      <c r="I388" s="137"/>
      <c r="J388" s="138">
        <f>ROUND(I388*H388,2)</f>
        <v>0</v>
      </c>
      <c r="K388" s="139"/>
      <c r="L388" s="31"/>
      <c r="M388" s="140" t="s">
        <v>1</v>
      </c>
      <c r="N388" s="141" t="s">
        <v>38</v>
      </c>
      <c r="P388" s="142">
        <f>O388*H388</f>
        <v>0</v>
      </c>
      <c r="Q388" s="142">
        <v>0</v>
      </c>
      <c r="R388" s="142">
        <f>Q388*H388</f>
        <v>0</v>
      </c>
      <c r="S388" s="142">
        <v>0</v>
      </c>
      <c r="T388" s="143">
        <f>S388*H388</f>
        <v>0</v>
      </c>
      <c r="AR388" s="144" t="s">
        <v>147</v>
      </c>
      <c r="AT388" s="144" t="s">
        <v>143</v>
      </c>
      <c r="AU388" s="144" t="s">
        <v>162</v>
      </c>
      <c r="AY388" s="16" t="s">
        <v>140</v>
      </c>
      <c r="BE388" s="145">
        <f>IF(N388="základní",J388,0)</f>
        <v>0</v>
      </c>
      <c r="BF388" s="145">
        <f>IF(N388="snížená",J388,0)</f>
        <v>0</v>
      </c>
      <c r="BG388" s="145">
        <f>IF(N388="zákl. přenesená",J388,0)</f>
        <v>0</v>
      </c>
      <c r="BH388" s="145">
        <f>IF(N388="sníž. přenesená",J388,0)</f>
        <v>0</v>
      </c>
      <c r="BI388" s="145">
        <f>IF(N388="nulová",J388,0)</f>
        <v>0</v>
      </c>
      <c r="BJ388" s="16" t="s">
        <v>14</v>
      </c>
      <c r="BK388" s="145">
        <f>ROUND(I388*H388,2)</f>
        <v>0</v>
      </c>
      <c r="BL388" s="16" t="s">
        <v>147</v>
      </c>
      <c r="BM388" s="144" t="s">
        <v>512</v>
      </c>
    </row>
    <row r="389" spans="2:65" s="1" customFormat="1" ht="10">
      <c r="B389" s="31"/>
      <c r="D389" s="146" t="s">
        <v>148</v>
      </c>
      <c r="F389" s="147" t="s">
        <v>1185</v>
      </c>
      <c r="I389" s="148"/>
      <c r="L389" s="31"/>
      <c r="M389" s="149"/>
      <c r="T389" s="55"/>
      <c r="AT389" s="16" t="s">
        <v>148</v>
      </c>
      <c r="AU389" s="16" t="s">
        <v>162</v>
      </c>
    </row>
    <row r="390" spans="2:65" s="11" customFormat="1" ht="20.9" customHeight="1">
      <c r="B390" s="120"/>
      <c r="D390" s="121" t="s">
        <v>72</v>
      </c>
      <c r="E390" s="130" t="s">
        <v>1186</v>
      </c>
      <c r="F390" s="130" t="s">
        <v>1187</v>
      </c>
      <c r="I390" s="123"/>
      <c r="J390" s="131">
        <f>BK390</f>
        <v>0</v>
      </c>
      <c r="L390" s="120"/>
      <c r="M390" s="125"/>
      <c r="P390" s="126">
        <f>SUM(P391:P404)</f>
        <v>0</v>
      </c>
      <c r="R390" s="126">
        <f>SUM(R391:R404)</f>
        <v>0</v>
      </c>
      <c r="T390" s="127">
        <f>SUM(T391:T404)</f>
        <v>0</v>
      </c>
      <c r="AR390" s="121" t="s">
        <v>14</v>
      </c>
      <c r="AT390" s="128" t="s">
        <v>72</v>
      </c>
      <c r="AU390" s="128" t="s">
        <v>82</v>
      </c>
      <c r="AY390" s="121" t="s">
        <v>140</v>
      </c>
      <c r="BK390" s="129">
        <f>SUM(BK391:BK404)</f>
        <v>0</v>
      </c>
    </row>
    <row r="391" spans="2:65" s="1" customFormat="1" ht="16.5" customHeight="1">
      <c r="B391" s="31"/>
      <c r="C391" s="132" t="s">
        <v>73</v>
      </c>
      <c r="D391" s="132" t="s">
        <v>143</v>
      </c>
      <c r="E391" s="133" t="s">
        <v>1188</v>
      </c>
      <c r="F391" s="134" t="s">
        <v>1189</v>
      </c>
      <c r="G391" s="135" t="s">
        <v>1151</v>
      </c>
      <c r="H391" s="136">
        <v>8</v>
      </c>
      <c r="I391" s="137"/>
      <c r="J391" s="138">
        <f>ROUND(I391*H391,2)</f>
        <v>0</v>
      </c>
      <c r="K391" s="139"/>
      <c r="L391" s="31"/>
      <c r="M391" s="140" t="s">
        <v>1</v>
      </c>
      <c r="N391" s="141" t="s">
        <v>38</v>
      </c>
      <c r="P391" s="142">
        <f>O391*H391</f>
        <v>0</v>
      </c>
      <c r="Q391" s="142">
        <v>0</v>
      </c>
      <c r="R391" s="142">
        <f>Q391*H391</f>
        <v>0</v>
      </c>
      <c r="S391" s="142">
        <v>0</v>
      </c>
      <c r="T391" s="143">
        <f>S391*H391</f>
        <v>0</v>
      </c>
      <c r="AR391" s="144" t="s">
        <v>147</v>
      </c>
      <c r="AT391" s="144" t="s">
        <v>143</v>
      </c>
      <c r="AU391" s="144" t="s">
        <v>162</v>
      </c>
      <c r="AY391" s="16" t="s">
        <v>140</v>
      </c>
      <c r="BE391" s="145">
        <f>IF(N391="základní",J391,0)</f>
        <v>0</v>
      </c>
      <c r="BF391" s="145">
        <f>IF(N391="snížená",J391,0)</f>
        <v>0</v>
      </c>
      <c r="BG391" s="145">
        <f>IF(N391="zákl. přenesená",J391,0)</f>
        <v>0</v>
      </c>
      <c r="BH391" s="145">
        <f>IF(N391="sníž. přenesená",J391,0)</f>
        <v>0</v>
      </c>
      <c r="BI391" s="145">
        <f>IF(N391="nulová",J391,0)</f>
        <v>0</v>
      </c>
      <c r="BJ391" s="16" t="s">
        <v>14</v>
      </c>
      <c r="BK391" s="145">
        <f>ROUND(I391*H391,2)</f>
        <v>0</v>
      </c>
      <c r="BL391" s="16" t="s">
        <v>147</v>
      </c>
      <c r="BM391" s="144" t="s">
        <v>513</v>
      </c>
    </row>
    <row r="392" spans="2:65" s="1" customFormat="1" ht="10">
      <c r="B392" s="31"/>
      <c r="D392" s="146" t="s">
        <v>148</v>
      </c>
      <c r="F392" s="147" t="s">
        <v>1189</v>
      </c>
      <c r="I392" s="148"/>
      <c r="L392" s="31"/>
      <c r="M392" s="149"/>
      <c r="T392" s="55"/>
      <c r="AT392" s="16" t="s">
        <v>148</v>
      </c>
      <c r="AU392" s="16" t="s">
        <v>162</v>
      </c>
    </row>
    <row r="393" spans="2:65" s="1" customFormat="1" ht="16.5" customHeight="1">
      <c r="B393" s="31"/>
      <c r="C393" s="132" t="s">
        <v>73</v>
      </c>
      <c r="D393" s="132" t="s">
        <v>143</v>
      </c>
      <c r="E393" s="133" t="s">
        <v>1190</v>
      </c>
      <c r="F393" s="134" t="s">
        <v>1191</v>
      </c>
      <c r="G393" s="135" t="s">
        <v>1083</v>
      </c>
      <c r="H393" s="136">
        <v>1</v>
      </c>
      <c r="I393" s="137"/>
      <c r="J393" s="138">
        <f>ROUND(I393*H393,2)</f>
        <v>0</v>
      </c>
      <c r="K393" s="139"/>
      <c r="L393" s="31"/>
      <c r="M393" s="140" t="s">
        <v>1</v>
      </c>
      <c r="N393" s="141" t="s">
        <v>38</v>
      </c>
      <c r="P393" s="142">
        <f>O393*H393</f>
        <v>0</v>
      </c>
      <c r="Q393" s="142">
        <v>0</v>
      </c>
      <c r="R393" s="142">
        <f>Q393*H393</f>
        <v>0</v>
      </c>
      <c r="S393" s="142">
        <v>0</v>
      </c>
      <c r="T393" s="143">
        <f>S393*H393</f>
        <v>0</v>
      </c>
      <c r="AR393" s="144" t="s">
        <v>147</v>
      </c>
      <c r="AT393" s="144" t="s">
        <v>143</v>
      </c>
      <c r="AU393" s="144" t="s">
        <v>162</v>
      </c>
      <c r="AY393" s="16" t="s">
        <v>140</v>
      </c>
      <c r="BE393" s="145">
        <f>IF(N393="základní",J393,0)</f>
        <v>0</v>
      </c>
      <c r="BF393" s="145">
        <f>IF(N393="snížená",J393,0)</f>
        <v>0</v>
      </c>
      <c r="BG393" s="145">
        <f>IF(N393="zákl. přenesená",J393,0)</f>
        <v>0</v>
      </c>
      <c r="BH393" s="145">
        <f>IF(N393="sníž. přenesená",J393,0)</f>
        <v>0</v>
      </c>
      <c r="BI393" s="145">
        <f>IF(N393="nulová",J393,0)</f>
        <v>0</v>
      </c>
      <c r="BJ393" s="16" t="s">
        <v>14</v>
      </c>
      <c r="BK393" s="145">
        <f>ROUND(I393*H393,2)</f>
        <v>0</v>
      </c>
      <c r="BL393" s="16" t="s">
        <v>147</v>
      </c>
      <c r="BM393" s="144" t="s">
        <v>517</v>
      </c>
    </row>
    <row r="394" spans="2:65" s="1" customFormat="1" ht="10">
      <c r="B394" s="31"/>
      <c r="D394" s="146" t="s">
        <v>148</v>
      </c>
      <c r="F394" s="147" t="s">
        <v>1191</v>
      </c>
      <c r="I394" s="148"/>
      <c r="L394" s="31"/>
      <c r="M394" s="149"/>
      <c r="T394" s="55"/>
      <c r="AT394" s="16" t="s">
        <v>148</v>
      </c>
      <c r="AU394" s="16" t="s">
        <v>162</v>
      </c>
    </row>
    <row r="395" spans="2:65" s="1" customFormat="1" ht="16.5" customHeight="1">
      <c r="B395" s="31"/>
      <c r="C395" s="132" t="s">
        <v>73</v>
      </c>
      <c r="D395" s="132" t="s">
        <v>143</v>
      </c>
      <c r="E395" s="133" t="s">
        <v>1192</v>
      </c>
      <c r="F395" s="134" t="s">
        <v>1193</v>
      </c>
      <c r="G395" s="135" t="s">
        <v>1083</v>
      </c>
      <c r="H395" s="136">
        <v>1</v>
      </c>
      <c r="I395" s="137"/>
      <c r="J395" s="138">
        <f>ROUND(I395*H395,2)</f>
        <v>0</v>
      </c>
      <c r="K395" s="139"/>
      <c r="L395" s="31"/>
      <c r="M395" s="140" t="s">
        <v>1</v>
      </c>
      <c r="N395" s="141" t="s">
        <v>38</v>
      </c>
      <c r="P395" s="142">
        <f>O395*H395</f>
        <v>0</v>
      </c>
      <c r="Q395" s="142">
        <v>0</v>
      </c>
      <c r="R395" s="142">
        <f>Q395*H395</f>
        <v>0</v>
      </c>
      <c r="S395" s="142">
        <v>0</v>
      </c>
      <c r="T395" s="143">
        <f>S395*H395</f>
        <v>0</v>
      </c>
      <c r="AR395" s="144" t="s">
        <v>147</v>
      </c>
      <c r="AT395" s="144" t="s">
        <v>143</v>
      </c>
      <c r="AU395" s="144" t="s">
        <v>162</v>
      </c>
      <c r="AY395" s="16" t="s">
        <v>140</v>
      </c>
      <c r="BE395" s="145">
        <f>IF(N395="základní",J395,0)</f>
        <v>0</v>
      </c>
      <c r="BF395" s="145">
        <f>IF(N395="snížená",J395,0)</f>
        <v>0</v>
      </c>
      <c r="BG395" s="145">
        <f>IF(N395="zákl. přenesená",J395,0)</f>
        <v>0</v>
      </c>
      <c r="BH395" s="145">
        <f>IF(N395="sníž. přenesená",J395,0)</f>
        <v>0</v>
      </c>
      <c r="BI395" s="145">
        <f>IF(N395="nulová",J395,0)</f>
        <v>0</v>
      </c>
      <c r="BJ395" s="16" t="s">
        <v>14</v>
      </c>
      <c r="BK395" s="145">
        <f>ROUND(I395*H395,2)</f>
        <v>0</v>
      </c>
      <c r="BL395" s="16" t="s">
        <v>147</v>
      </c>
      <c r="BM395" s="144" t="s">
        <v>518</v>
      </c>
    </row>
    <row r="396" spans="2:65" s="1" customFormat="1" ht="10">
      <c r="B396" s="31"/>
      <c r="D396" s="146" t="s">
        <v>148</v>
      </c>
      <c r="F396" s="147" t="s">
        <v>1193</v>
      </c>
      <c r="I396" s="148"/>
      <c r="L396" s="31"/>
      <c r="M396" s="149"/>
      <c r="T396" s="55"/>
      <c r="AT396" s="16" t="s">
        <v>148</v>
      </c>
      <c r="AU396" s="16" t="s">
        <v>162</v>
      </c>
    </row>
    <row r="397" spans="2:65" s="1" customFormat="1" ht="16.5" customHeight="1">
      <c r="B397" s="31"/>
      <c r="C397" s="132" t="s">
        <v>73</v>
      </c>
      <c r="D397" s="132" t="s">
        <v>143</v>
      </c>
      <c r="E397" s="133" t="s">
        <v>1194</v>
      </c>
      <c r="F397" s="134" t="s">
        <v>1195</v>
      </c>
      <c r="G397" s="135" t="s">
        <v>1083</v>
      </c>
      <c r="H397" s="136">
        <v>2</v>
      </c>
      <c r="I397" s="137"/>
      <c r="J397" s="138">
        <f>ROUND(I397*H397,2)</f>
        <v>0</v>
      </c>
      <c r="K397" s="139"/>
      <c r="L397" s="31"/>
      <c r="M397" s="140" t="s">
        <v>1</v>
      </c>
      <c r="N397" s="141" t="s">
        <v>38</v>
      </c>
      <c r="P397" s="142">
        <f>O397*H397</f>
        <v>0</v>
      </c>
      <c r="Q397" s="142">
        <v>0</v>
      </c>
      <c r="R397" s="142">
        <f>Q397*H397</f>
        <v>0</v>
      </c>
      <c r="S397" s="142">
        <v>0</v>
      </c>
      <c r="T397" s="143">
        <f>S397*H397</f>
        <v>0</v>
      </c>
      <c r="AR397" s="144" t="s">
        <v>147</v>
      </c>
      <c r="AT397" s="144" t="s">
        <v>143</v>
      </c>
      <c r="AU397" s="144" t="s">
        <v>162</v>
      </c>
      <c r="AY397" s="16" t="s">
        <v>140</v>
      </c>
      <c r="BE397" s="145">
        <f>IF(N397="základní",J397,0)</f>
        <v>0</v>
      </c>
      <c r="BF397" s="145">
        <f>IF(N397="snížená",J397,0)</f>
        <v>0</v>
      </c>
      <c r="BG397" s="145">
        <f>IF(N397="zákl. přenesená",J397,0)</f>
        <v>0</v>
      </c>
      <c r="BH397" s="145">
        <f>IF(N397="sníž. přenesená",J397,0)</f>
        <v>0</v>
      </c>
      <c r="BI397" s="145">
        <f>IF(N397="nulová",J397,0)</f>
        <v>0</v>
      </c>
      <c r="BJ397" s="16" t="s">
        <v>14</v>
      </c>
      <c r="BK397" s="145">
        <f>ROUND(I397*H397,2)</f>
        <v>0</v>
      </c>
      <c r="BL397" s="16" t="s">
        <v>147</v>
      </c>
      <c r="BM397" s="144" t="s">
        <v>520</v>
      </c>
    </row>
    <row r="398" spans="2:65" s="1" customFormat="1" ht="10">
      <c r="B398" s="31"/>
      <c r="D398" s="146" t="s">
        <v>148</v>
      </c>
      <c r="F398" s="147" t="s">
        <v>1195</v>
      </c>
      <c r="I398" s="148"/>
      <c r="L398" s="31"/>
      <c r="M398" s="149"/>
      <c r="T398" s="55"/>
      <c r="AT398" s="16" t="s">
        <v>148</v>
      </c>
      <c r="AU398" s="16" t="s">
        <v>162</v>
      </c>
    </row>
    <row r="399" spans="2:65" s="1" customFormat="1" ht="16.5" customHeight="1">
      <c r="B399" s="31"/>
      <c r="C399" s="132" t="s">
        <v>73</v>
      </c>
      <c r="D399" s="132" t="s">
        <v>143</v>
      </c>
      <c r="E399" s="133" t="s">
        <v>1198</v>
      </c>
      <c r="F399" s="134" t="s">
        <v>1199</v>
      </c>
      <c r="G399" s="135" t="s">
        <v>1083</v>
      </c>
      <c r="H399" s="136">
        <v>18</v>
      </c>
      <c r="I399" s="137"/>
      <c r="J399" s="138">
        <f>ROUND(I399*H399,2)</f>
        <v>0</v>
      </c>
      <c r="K399" s="139"/>
      <c r="L399" s="31"/>
      <c r="M399" s="140" t="s">
        <v>1</v>
      </c>
      <c r="N399" s="141" t="s">
        <v>38</v>
      </c>
      <c r="P399" s="142">
        <f>O399*H399</f>
        <v>0</v>
      </c>
      <c r="Q399" s="142">
        <v>0</v>
      </c>
      <c r="R399" s="142">
        <f>Q399*H399</f>
        <v>0</v>
      </c>
      <c r="S399" s="142">
        <v>0</v>
      </c>
      <c r="T399" s="143">
        <f>S399*H399</f>
        <v>0</v>
      </c>
      <c r="AR399" s="144" t="s">
        <v>147</v>
      </c>
      <c r="AT399" s="144" t="s">
        <v>143</v>
      </c>
      <c r="AU399" s="144" t="s">
        <v>162</v>
      </c>
      <c r="AY399" s="16" t="s">
        <v>140</v>
      </c>
      <c r="BE399" s="145">
        <f>IF(N399="základní",J399,0)</f>
        <v>0</v>
      </c>
      <c r="BF399" s="145">
        <f>IF(N399="snížená",J399,0)</f>
        <v>0</v>
      </c>
      <c r="BG399" s="145">
        <f>IF(N399="zákl. přenesená",J399,0)</f>
        <v>0</v>
      </c>
      <c r="BH399" s="145">
        <f>IF(N399="sníž. přenesená",J399,0)</f>
        <v>0</v>
      </c>
      <c r="BI399" s="145">
        <f>IF(N399="nulová",J399,0)</f>
        <v>0</v>
      </c>
      <c r="BJ399" s="16" t="s">
        <v>14</v>
      </c>
      <c r="BK399" s="145">
        <f>ROUND(I399*H399,2)</f>
        <v>0</v>
      </c>
      <c r="BL399" s="16" t="s">
        <v>147</v>
      </c>
      <c r="BM399" s="144" t="s">
        <v>522</v>
      </c>
    </row>
    <row r="400" spans="2:65" s="1" customFormat="1" ht="10">
      <c r="B400" s="31"/>
      <c r="D400" s="146" t="s">
        <v>148</v>
      </c>
      <c r="F400" s="147" t="s">
        <v>1199</v>
      </c>
      <c r="I400" s="148"/>
      <c r="L400" s="31"/>
      <c r="M400" s="149"/>
      <c r="T400" s="55"/>
      <c r="AT400" s="16" t="s">
        <v>148</v>
      </c>
      <c r="AU400" s="16" t="s">
        <v>162</v>
      </c>
    </row>
    <row r="401" spans="2:65" s="1" customFormat="1" ht="16.5" customHeight="1">
      <c r="B401" s="31"/>
      <c r="C401" s="132" t="s">
        <v>73</v>
      </c>
      <c r="D401" s="132" t="s">
        <v>143</v>
      </c>
      <c r="E401" s="133" t="s">
        <v>1200</v>
      </c>
      <c r="F401" s="134" t="s">
        <v>1201</v>
      </c>
      <c r="G401" s="135" t="s">
        <v>1083</v>
      </c>
      <c r="H401" s="136">
        <v>6</v>
      </c>
      <c r="I401" s="137"/>
      <c r="J401" s="138">
        <f>ROUND(I401*H401,2)</f>
        <v>0</v>
      </c>
      <c r="K401" s="139"/>
      <c r="L401" s="31"/>
      <c r="M401" s="140" t="s">
        <v>1</v>
      </c>
      <c r="N401" s="141" t="s">
        <v>38</v>
      </c>
      <c r="P401" s="142">
        <f>O401*H401</f>
        <v>0</v>
      </c>
      <c r="Q401" s="142">
        <v>0</v>
      </c>
      <c r="R401" s="142">
        <f>Q401*H401</f>
        <v>0</v>
      </c>
      <c r="S401" s="142">
        <v>0</v>
      </c>
      <c r="T401" s="143">
        <f>S401*H401</f>
        <v>0</v>
      </c>
      <c r="AR401" s="144" t="s">
        <v>147</v>
      </c>
      <c r="AT401" s="144" t="s">
        <v>143</v>
      </c>
      <c r="AU401" s="144" t="s">
        <v>162</v>
      </c>
      <c r="AY401" s="16" t="s">
        <v>140</v>
      </c>
      <c r="BE401" s="145">
        <f>IF(N401="základní",J401,0)</f>
        <v>0</v>
      </c>
      <c r="BF401" s="145">
        <f>IF(N401="snížená",J401,0)</f>
        <v>0</v>
      </c>
      <c r="BG401" s="145">
        <f>IF(N401="zákl. přenesená",J401,0)</f>
        <v>0</v>
      </c>
      <c r="BH401" s="145">
        <f>IF(N401="sníž. přenesená",J401,0)</f>
        <v>0</v>
      </c>
      <c r="BI401" s="145">
        <f>IF(N401="nulová",J401,0)</f>
        <v>0</v>
      </c>
      <c r="BJ401" s="16" t="s">
        <v>14</v>
      </c>
      <c r="BK401" s="145">
        <f>ROUND(I401*H401,2)</f>
        <v>0</v>
      </c>
      <c r="BL401" s="16" t="s">
        <v>147</v>
      </c>
      <c r="BM401" s="144" t="s">
        <v>524</v>
      </c>
    </row>
    <row r="402" spans="2:65" s="1" customFormat="1" ht="10">
      <c r="B402" s="31"/>
      <c r="D402" s="146" t="s">
        <v>148</v>
      </c>
      <c r="F402" s="147" t="s">
        <v>1201</v>
      </c>
      <c r="I402" s="148"/>
      <c r="L402" s="31"/>
      <c r="M402" s="149"/>
      <c r="T402" s="55"/>
      <c r="AT402" s="16" t="s">
        <v>148</v>
      </c>
      <c r="AU402" s="16" t="s">
        <v>162</v>
      </c>
    </row>
    <row r="403" spans="2:65" s="1" customFormat="1" ht="16.5" customHeight="1">
      <c r="B403" s="31"/>
      <c r="C403" s="132" t="s">
        <v>73</v>
      </c>
      <c r="D403" s="132" t="s">
        <v>143</v>
      </c>
      <c r="E403" s="133" t="s">
        <v>1229</v>
      </c>
      <c r="F403" s="134" t="s">
        <v>1230</v>
      </c>
      <c r="G403" s="135" t="s">
        <v>1083</v>
      </c>
      <c r="H403" s="136">
        <v>11</v>
      </c>
      <c r="I403" s="137"/>
      <c r="J403" s="138">
        <f>ROUND(I403*H403,2)</f>
        <v>0</v>
      </c>
      <c r="K403" s="139"/>
      <c r="L403" s="31"/>
      <c r="M403" s="140" t="s">
        <v>1</v>
      </c>
      <c r="N403" s="141" t="s">
        <v>38</v>
      </c>
      <c r="P403" s="142">
        <f>O403*H403</f>
        <v>0</v>
      </c>
      <c r="Q403" s="142">
        <v>0</v>
      </c>
      <c r="R403" s="142">
        <f>Q403*H403</f>
        <v>0</v>
      </c>
      <c r="S403" s="142">
        <v>0</v>
      </c>
      <c r="T403" s="143">
        <f>S403*H403</f>
        <v>0</v>
      </c>
      <c r="AR403" s="144" t="s">
        <v>147</v>
      </c>
      <c r="AT403" s="144" t="s">
        <v>143</v>
      </c>
      <c r="AU403" s="144" t="s">
        <v>162</v>
      </c>
      <c r="AY403" s="16" t="s">
        <v>140</v>
      </c>
      <c r="BE403" s="145">
        <f>IF(N403="základní",J403,0)</f>
        <v>0</v>
      </c>
      <c r="BF403" s="145">
        <f>IF(N403="snížená",J403,0)</f>
        <v>0</v>
      </c>
      <c r="BG403" s="145">
        <f>IF(N403="zákl. přenesená",J403,0)</f>
        <v>0</v>
      </c>
      <c r="BH403" s="145">
        <f>IF(N403="sníž. přenesená",J403,0)</f>
        <v>0</v>
      </c>
      <c r="BI403" s="145">
        <f>IF(N403="nulová",J403,0)</f>
        <v>0</v>
      </c>
      <c r="BJ403" s="16" t="s">
        <v>14</v>
      </c>
      <c r="BK403" s="145">
        <f>ROUND(I403*H403,2)</f>
        <v>0</v>
      </c>
      <c r="BL403" s="16" t="s">
        <v>147</v>
      </c>
      <c r="BM403" s="144" t="s">
        <v>530</v>
      </c>
    </row>
    <row r="404" spans="2:65" s="1" customFormat="1" ht="10">
      <c r="B404" s="31"/>
      <c r="D404" s="146" t="s">
        <v>148</v>
      </c>
      <c r="F404" s="147" t="s">
        <v>1230</v>
      </c>
      <c r="I404" s="148"/>
      <c r="L404" s="31"/>
      <c r="M404" s="149"/>
      <c r="T404" s="55"/>
      <c r="AT404" s="16" t="s">
        <v>148</v>
      </c>
      <c r="AU404" s="16" t="s">
        <v>162</v>
      </c>
    </row>
    <row r="405" spans="2:65" s="11" customFormat="1" ht="22.75" customHeight="1">
      <c r="B405" s="120"/>
      <c r="D405" s="121" t="s">
        <v>72</v>
      </c>
      <c r="E405" s="130" t="s">
        <v>1231</v>
      </c>
      <c r="F405" s="130" t="s">
        <v>1232</v>
      </c>
      <c r="I405" s="123"/>
      <c r="J405" s="131">
        <f>BK405</f>
        <v>0</v>
      </c>
      <c r="L405" s="120"/>
      <c r="M405" s="125"/>
      <c r="P405" s="126">
        <f>P406+P451+P454+P459+P464+P475+P512</f>
        <v>0</v>
      </c>
      <c r="R405" s="126">
        <f>R406+R451+R454+R459+R464+R475+R512</f>
        <v>0</v>
      </c>
      <c r="T405" s="127">
        <f>T406+T451+T454+T459+T464+T475+T512</f>
        <v>0</v>
      </c>
      <c r="AR405" s="121" t="s">
        <v>14</v>
      </c>
      <c r="AT405" s="128" t="s">
        <v>72</v>
      </c>
      <c r="AU405" s="128" t="s">
        <v>14</v>
      </c>
      <c r="AY405" s="121" t="s">
        <v>140</v>
      </c>
      <c r="BK405" s="129">
        <f>BK406+BK451+BK454+BK459+BK464+BK475+BK512</f>
        <v>0</v>
      </c>
    </row>
    <row r="406" spans="2:65" s="11" customFormat="1" ht="20.9" customHeight="1">
      <c r="B406" s="120"/>
      <c r="D406" s="121" t="s">
        <v>72</v>
      </c>
      <c r="E406" s="130" t="s">
        <v>1079</v>
      </c>
      <c r="F406" s="130" t="s">
        <v>1080</v>
      </c>
      <c r="I406" s="123"/>
      <c r="J406" s="131">
        <f>BK406</f>
        <v>0</v>
      </c>
      <c r="L406" s="120"/>
      <c r="M406" s="125"/>
      <c r="P406" s="126">
        <f>SUM(P407:P450)</f>
        <v>0</v>
      </c>
      <c r="R406" s="126">
        <f>SUM(R407:R450)</f>
        <v>0</v>
      </c>
      <c r="T406" s="127">
        <f>SUM(T407:T450)</f>
        <v>0</v>
      </c>
      <c r="AR406" s="121" t="s">
        <v>14</v>
      </c>
      <c r="AT406" s="128" t="s">
        <v>72</v>
      </c>
      <c r="AU406" s="128" t="s">
        <v>82</v>
      </c>
      <c r="AY406" s="121" t="s">
        <v>140</v>
      </c>
      <c r="BK406" s="129">
        <f>SUM(BK407:BK450)</f>
        <v>0</v>
      </c>
    </row>
    <row r="407" spans="2:65" s="1" customFormat="1" ht="16.5" customHeight="1">
      <c r="B407" s="31"/>
      <c r="C407" s="132" t="s">
        <v>73</v>
      </c>
      <c r="D407" s="132" t="s">
        <v>143</v>
      </c>
      <c r="E407" s="133" t="s">
        <v>1233</v>
      </c>
      <c r="F407" s="134" t="s">
        <v>1234</v>
      </c>
      <c r="G407" s="135" t="s">
        <v>1083</v>
      </c>
      <c r="H407" s="136">
        <v>2</v>
      </c>
      <c r="I407" s="137"/>
      <c r="J407" s="138">
        <f>ROUND(I407*H407,2)</f>
        <v>0</v>
      </c>
      <c r="K407" s="139"/>
      <c r="L407" s="31"/>
      <c r="M407" s="140" t="s">
        <v>1</v>
      </c>
      <c r="N407" s="141" t="s">
        <v>38</v>
      </c>
      <c r="P407" s="142">
        <f>O407*H407</f>
        <v>0</v>
      </c>
      <c r="Q407" s="142">
        <v>0</v>
      </c>
      <c r="R407" s="142">
        <f>Q407*H407</f>
        <v>0</v>
      </c>
      <c r="S407" s="142">
        <v>0</v>
      </c>
      <c r="T407" s="143">
        <f>S407*H407</f>
        <v>0</v>
      </c>
      <c r="AR407" s="144" t="s">
        <v>147</v>
      </c>
      <c r="AT407" s="144" t="s">
        <v>143</v>
      </c>
      <c r="AU407" s="144" t="s">
        <v>162</v>
      </c>
      <c r="AY407" s="16" t="s">
        <v>140</v>
      </c>
      <c r="BE407" s="145">
        <f>IF(N407="základní",J407,0)</f>
        <v>0</v>
      </c>
      <c r="BF407" s="145">
        <f>IF(N407="snížená",J407,0)</f>
        <v>0</v>
      </c>
      <c r="BG407" s="145">
        <f>IF(N407="zákl. přenesená",J407,0)</f>
        <v>0</v>
      </c>
      <c r="BH407" s="145">
        <f>IF(N407="sníž. přenesená",J407,0)</f>
        <v>0</v>
      </c>
      <c r="BI407" s="145">
        <f>IF(N407="nulová",J407,0)</f>
        <v>0</v>
      </c>
      <c r="BJ407" s="16" t="s">
        <v>14</v>
      </c>
      <c r="BK407" s="145">
        <f>ROUND(I407*H407,2)</f>
        <v>0</v>
      </c>
      <c r="BL407" s="16" t="s">
        <v>147</v>
      </c>
      <c r="BM407" s="144" t="s">
        <v>532</v>
      </c>
    </row>
    <row r="408" spans="2:65" s="1" customFormat="1" ht="10">
      <c r="B408" s="31"/>
      <c r="D408" s="146" t="s">
        <v>148</v>
      </c>
      <c r="F408" s="147" t="s">
        <v>1234</v>
      </c>
      <c r="I408" s="148"/>
      <c r="L408" s="31"/>
      <c r="M408" s="149"/>
      <c r="T408" s="55"/>
      <c r="AT408" s="16" t="s">
        <v>148</v>
      </c>
      <c r="AU408" s="16" t="s">
        <v>162</v>
      </c>
    </row>
    <row r="409" spans="2:65" s="1" customFormat="1" ht="21.75" customHeight="1">
      <c r="B409" s="31"/>
      <c r="C409" s="132" t="s">
        <v>73</v>
      </c>
      <c r="D409" s="132" t="s">
        <v>143</v>
      </c>
      <c r="E409" s="133" t="s">
        <v>1203</v>
      </c>
      <c r="F409" s="134" t="s">
        <v>1204</v>
      </c>
      <c r="G409" s="135" t="s">
        <v>1083</v>
      </c>
      <c r="H409" s="136">
        <v>2</v>
      </c>
      <c r="I409" s="137"/>
      <c r="J409" s="138">
        <f>ROUND(I409*H409,2)</f>
        <v>0</v>
      </c>
      <c r="K409" s="139"/>
      <c r="L409" s="31"/>
      <c r="M409" s="140" t="s">
        <v>1</v>
      </c>
      <c r="N409" s="141" t="s">
        <v>38</v>
      </c>
      <c r="P409" s="142">
        <f>O409*H409</f>
        <v>0</v>
      </c>
      <c r="Q409" s="142">
        <v>0</v>
      </c>
      <c r="R409" s="142">
        <f>Q409*H409</f>
        <v>0</v>
      </c>
      <c r="S409" s="142">
        <v>0</v>
      </c>
      <c r="T409" s="143">
        <f>S409*H409</f>
        <v>0</v>
      </c>
      <c r="AR409" s="144" t="s">
        <v>147</v>
      </c>
      <c r="AT409" s="144" t="s">
        <v>143</v>
      </c>
      <c r="AU409" s="144" t="s">
        <v>162</v>
      </c>
      <c r="AY409" s="16" t="s">
        <v>140</v>
      </c>
      <c r="BE409" s="145">
        <f>IF(N409="základní",J409,0)</f>
        <v>0</v>
      </c>
      <c r="BF409" s="145">
        <f>IF(N409="snížená",J409,0)</f>
        <v>0</v>
      </c>
      <c r="BG409" s="145">
        <f>IF(N409="zákl. přenesená",J409,0)</f>
        <v>0</v>
      </c>
      <c r="BH409" s="145">
        <f>IF(N409="sníž. přenesená",J409,0)</f>
        <v>0</v>
      </c>
      <c r="BI409" s="145">
        <f>IF(N409="nulová",J409,0)</f>
        <v>0</v>
      </c>
      <c r="BJ409" s="16" t="s">
        <v>14</v>
      </c>
      <c r="BK409" s="145">
        <f>ROUND(I409*H409,2)</f>
        <v>0</v>
      </c>
      <c r="BL409" s="16" t="s">
        <v>147</v>
      </c>
      <c r="BM409" s="144" t="s">
        <v>540</v>
      </c>
    </row>
    <row r="410" spans="2:65" s="1" customFormat="1" ht="10">
      <c r="B410" s="31"/>
      <c r="D410" s="146" t="s">
        <v>148</v>
      </c>
      <c r="F410" s="147" t="s">
        <v>1204</v>
      </c>
      <c r="I410" s="148"/>
      <c r="L410" s="31"/>
      <c r="M410" s="149"/>
      <c r="T410" s="55"/>
      <c r="AT410" s="16" t="s">
        <v>148</v>
      </c>
      <c r="AU410" s="16" t="s">
        <v>162</v>
      </c>
    </row>
    <row r="411" spans="2:65" s="1" customFormat="1" ht="16.5" customHeight="1">
      <c r="B411" s="31"/>
      <c r="C411" s="132" t="s">
        <v>73</v>
      </c>
      <c r="D411" s="132" t="s">
        <v>143</v>
      </c>
      <c r="E411" s="133" t="s">
        <v>1081</v>
      </c>
      <c r="F411" s="134" t="s">
        <v>1082</v>
      </c>
      <c r="G411" s="135" t="s">
        <v>1083</v>
      </c>
      <c r="H411" s="136">
        <v>2</v>
      </c>
      <c r="I411" s="137"/>
      <c r="J411" s="138">
        <f>ROUND(I411*H411,2)</f>
        <v>0</v>
      </c>
      <c r="K411" s="139"/>
      <c r="L411" s="31"/>
      <c r="M411" s="140" t="s">
        <v>1</v>
      </c>
      <c r="N411" s="141" t="s">
        <v>38</v>
      </c>
      <c r="P411" s="142">
        <f>O411*H411</f>
        <v>0</v>
      </c>
      <c r="Q411" s="142">
        <v>0</v>
      </c>
      <c r="R411" s="142">
        <f>Q411*H411</f>
        <v>0</v>
      </c>
      <c r="S411" s="142">
        <v>0</v>
      </c>
      <c r="T411" s="143">
        <f>S411*H411</f>
        <v>0</v>
      </c>
      <c r="AR411" s="144" t="s">
        <v>147</v>
      </c>
      <c r="AT411" s="144" t="s">
        <v>143</v>
      </c>
      <c r="AU411" s="144" t="s">
        <v>162</v>
      </c>
      <c r="AY411" s="16" t="s">
        <v>140</v>
      </c>
      <c r="BE411" s="145">
        <f>IF(N411="základní",J411,0)</f>
        <v>0</v>
      </c>
      <c r="BF411" s="145">
        <f>IF(N411="snížená",J411,0)</f>
        <v>0</v>
      </c>
      <c r="BG411" s="145">
        <f>IF(N411="zákl. přenesená",J411,0)</f>
        <v>0</v>
      </c>
      <c r="BH411" s="145">
        <f>IF(N411="sníž. přenesená",J411,0)</f>
        <v>0</v>
      </c>
      <c r="BI411" s="145">
        <f>IF(N411="nulová",J411,0)</f>
        <v>0</v>
      </c>
      <c r="BJ411" s="16" t="s">
        <v>14</v>
      </c>
      <c r="BK411" s="145">
        <f>ROUND(I411*H411,2)</f>
        <v>0</v>
      </c>
      <c r="BL411" s="16" t="s">
        <v>147</v>
      </c>
      <c r="BM411" s="144" t="s">
        <v>546</v>
      </c>
    </row>
    <row r="412" spans="2:65" s="1" customFormat="1" ht="10">
      <c r="B412" s="31"/>
      <c r="D412" s="146" t="s">
        <v>148</v>
      </c>
      <c r="F412" s="147" t="s">
        <v>1082</v>
      </c>
      <c r="I412" s="148"/>
      <c r="L412" s="31"/>
      <c r="M412" s="149"/>
      <c r="T412" s="55"/>
      <c r="AT412" s="16" t="s">
        <v>148</v>
      </c>
      <c r="AU412" s="16" t="s">
        <v>162</v>
      </c>
    </row>
    <row r="413" spans="2:65" s="1" customFormat="1" ht="16.5" customHeight="1">
      <c r="B413" s="31"/>
      <c r="C413" s="132" t="s">
        <v>73</v>
      </c>
      <c r="D413" s="132" t="s">
        <v>143</v>
      </c>
      <c r="E413" s="133" t="s">
        <v>1084</v>
      </c>
      <c r="F413" s="134" t="s">
        <v>1085</v>
      </c>
      <c r="G413" s="135" t="s">
        <v>1083</v>
      </c>
      <c r="H413" s="136">
        <v>2</v>
      </c>
      <c r="I413" s="137"/>
      <c r="J413" s="138">
        <f>ROUND(I413*H413,2)</f>
        <v>0</v>
      </c>
      <c r="K413" s="139"/>
      <c r="L413" s="31"/>
      <c r="M413" s="140" t="s">
        <v>1</v>
      </c>
      <c r="N413" s="141" t="s">
        <v>38</v>
      </c>
      <c r="P413" s="142">
        <f>O413*H413</f>
        <v>0</v>
      </c>
      <c r="Q413" s="142">
        <v>0</v>
      </c>
      <c r="R413" s="142">
        <f>Q413*H413</f>
        <v>0</v>
      </c>
      <c r="S413" s="142">
        <v>0</v>
      </c>
      <c r="T413" s="143">
        <f>S413*H413</f>
        <v>0</v>
      </c>
      <c r="AR413" s="144" t="s">
        <v>147</v>
      </c>
      <c r="AT413" s="144" t="s">
        <v>143</v>
      </c>
      <c r="AU413" s="144" t="s">
        <v>162</v>
      </c>
      <c r="AY413" s="16" t="s">
        <v>140</v>
      </c>
      <c r="BE413" s="145">
        <f>IF(N413="základní",J413,0)</f>
        <v>0</v>
      </c>
      <c r="BF413" s="145">
        <f>IF(N413="snížená",J413,0)</f>
        <v>0</v>
      </c>
      <c r="BG413" s="145">
        <f>IF(N413="zákl. přenesená",J413,0)</f>
        <v>0</v>
      </c>
      <c r="BH413" s="145">
        <f>IF(N413="sníž. přenesená",J413,0)</f>
        <v>0</v>
      </c>
      <c r="BI413" s="145">
        <f>IF(N413="nulová",J413,0)</f>
        <v>0</v>
      </c>
      <c r="BJ413" s="16" t="s">
        <v>14</v>
      </c>
      <c r="BK413" s="145">
        <f>ROUND(I413*H413,2)</f>
        <v>0</v>
      </c>
      <c r="BL413" s="16" t="s">
        <v>147</v>
      </c>
      <c r="BM413" s="144" t="s">
        <v>551</v>
      </c>
    </row>
    <row r="414" spans="2:65" s="1" customFormat="1" ht="10">
      <c r="B414" s="31"/>
      <c r="D414" s="146" t="s">
        <v>148</v>
      </c>
      <c r="F414" s="147" t="s">
        <v>1085</v>
      </c>
      <c r="I414" s="148"/>
      <c r="L414" s="31"/>
      <c r="M414" s="149"/>
      <c r="T414" s="55"/>
      <c r="AT414" s="16" t="s">
        <v>148</v>
      </c>
      <c r="AU414" s="16" t="s">
        <v>162</v>
      </c>
    </row>
    <row r="415" spans="2:65" s="1" customFormat="1" ht="16.5" customHeight="1">
      <c r="B415" s="31"/>
      <c r="C415" s="132" t="s">
        <v>73</v>
      </c>
      <c r="D415" s="132" t="s">
        <v>143</v>
      </c>
      <c r="E415" s="133" t="s">
        <v>1086</v>
      </c>
      <c r="F415" s="134" t="s">
        <v>1087</v>
      </c>
      <c r="G415" s="135" t="s">
        <v>1083</v>
      </c>
      <c r="H415" s="136">
        <v>4</v>
      </c>
      <c r="I415" s="137"/>
      <c r="J415" s="138">
        <f>ROUND(I415*H415,2)</f>
        <v>0</v>
      </c>
      <c r="K415" s="139"/>
      <c r="L415" s="31"/>
      <c r="M415" s="140" t="s">
        <v>1</v>
      </c>
      <c r="N415" s="141" t="s">
        <v>38</v>
      </c>
      <c r="P415" s="142">
        <f>O415*H415</f>
        <v>0</v>
      </c>
      <c r="Q415" s="142">
        <v>0</v>
      </c>
      <c r="R415" s="142">
        <f>Q415*H415</f>
        <v>0</v>
      </c>
      <c r="S415" s="142">
        <v>0</v>
      </c>
      <c r="T415" s="143">
        <f>S415*H415</f>
        <v>0</v>
      </c>
      <c r="AR415" s="144" t="s">
        <v>147</v>
      </c>
      <c r="AT415" s="144" t="s">
        <v>143</v>
      </c>
      <c r="AU415" s="144" t="s">
        <v>162</v>
      </c>
      <c r="AY415" s="16" t="s">
        <v>140</v>
      </c>
      <c r="BE415" s="145">
        <f>IF(N415="základní",J415,0)</f>
        <v>0</v>
      </c>
      <c r="BF415" s="145">
        <f>IF(N415="snížená",J415,0)</f>
        <v>0</v>
      </c>
      <c r="BG415" s="145">
        <f>IF(N415="zákl. přenesená",J415,0)</f>
        <v>0</v>
      </c>
      <c r="BH415" s="145">
        <f>IF(N415="sníž. přenesená",J415,0)</f>
        <v>0</v>
      </c>
      <c r="BI415" s="145">
        <f>IF(N415="nulová",J415,0)</f>
        <v>0</v>
      </c>
      <c r="BJ415" s="16" t="s">
        <v>14</v>
      </c>
      <c r="BK415" s="145">
        <f>ROUND(I415*H415,2)</f>
        <v>0</v>
      </c>
      <c r="BL415" s="16" t="s">
        <v>147</v>
      </c>
      <c r="BM415" s="144" t="s">
        <v>555</v>
      </c>
    </row>
    <row r="416" spans="2:65" s="1" customFormat="1" ht="10">
      <c r="B416" s="31"/>
      <c r="D416" s="146" t="s">
        <v>148</v>
      </c>
      <c r="F416" s="147" t="s">
        <v>1087</v>
      </c>
      <c r="I416" s="148"/>
      <c r="L416" s="31"/>
      <c r="M416" s="149"/>
      <c r="T416" s="55"/>
      <c r="AT416" s="16" t="s">
        <v>148</v>
      </c>
      <c r="AU416" s="16" t="s">
        <v>162</v>
      </c>
    </row>
    <row r="417" spans="2:65" s="1" customFormat="1" ht="24.15" customHeight="1">
      <c r="B417" s="31"/>
      <c r="C417" s="132" t="s">
        <v>73</v>
      </c>
      <c r="D417" s="132" t="s">
        <v>143</v>
      </c>
      <c r="E417" s="133" t="s">
        <v>1235</v>
      </c>
      <c r="F417" s="134" t="s">
        <v>1236</v>
      </c>
      <c r="G417" s="135" t="s">
        <v>1083</v>
      </c>
      <c r="H417" s="136">
        <v>23</v>
      </c>
      <c r="I417" s="137"/>
      <c r="J417" s="138">
        <f>ROUND(I417*H417,2)</f>
        <v>0</v>
      </c>
      <c r="K417" s="139"/>
      <c r="L417" s="31"/>
      <c r="M417" s="140" t="s">
        <v>1</v>
      </c>
      <c r="N417" s="141" t="s">
        <v>38</v>
      </c>
      <c r="P417" s="142">
        <f>O417*H417</f>
        <v>0</v>
      </c>
      <c r="Q417" s="142">
        <v>0</v>
      </c>
      <c r="R417" s="142">
        <f>Q417*H417</f>
        <v>0</v>
      </c>
      <c r="S417" s="142">
        <v>0</v>
      </c>
      <c r="T417" s="143">
        <f>S417*H417</f>
        <v>0</v>
      </c>
      <c r="AR417" s="144" t="s">
        <v>147</v>
      </c>
      <c r="AT417" s="144" t="s">
        <v>143</v>
      </c>
      <c r="AU417" s="144" t="s">
        <v>162</v>
      </c>
      <c r="AY417" s="16" t="s">
        <v>140</v>
      </c>
      <c r="BE417" s="145">
        <f>IF(N417="základní",J417,0)</f>
        <v>0</v>
      </c>
      <c r="BF417" s="145">
        <f>IF(N417="snížená",J417,0)</f>
        <v>0</v>
      </c>
      <c r="BG417" s="145">
        <f>IF(N417="zákl. přenesená",J417,0)</f>
        <v>0</v>
      </c>
      <c r="BH417" s="145">
        <f>IF(N417="sníž. přenesená",J417,0)</f>
        <v>0</v>
      </c>
      <c r="BI417" s="145">
        <f>IF(N417="nulová",J417,0)</f>
        <v>0</v>
      </c>
      <c r="BJ417" s="16" t="s">
        <v>14</v>
      </c>
      <c r="BK417" s="145">
        <f>ROUND(I417*H417,2)</f>
        <v>0</v>
      </c>
      <c r="BL417" s="16" t="s">
        <v>147</v>
      </c>
      <c r="BM417" s="144" t="s">
        <v>560</v>
      </c>
    </row>
    <row r="418" spans="2:65" s="1" customFormat="1" ht="10">
      <c r="B418" s="31"/>
      <c r="D418" s="146" t="s">
        <v>148</v>
      </c>
      <c r="F418" s="147" t="s">
        <v>1236</v>
      </c>
      <c r="I418" s="148"/>
      <c r="L418" s="31"/>
      <c r="M418" s="149"/>
      <c r="T418" s="55"/>
      <c r="AT418" s="16" t="s">
        <v>148</v>
      </c>
      <c r="AU418" s="16" t="s">
        <v>162</v>
      </c>
    </row>
    <row r="419" spans="2:65" s="1" customFormat="1" ht="21.75" customHeight="1">
      <c r="B419" s="31"/>
      <c r="C419" s="132" t="s">
        <v>73</v>
      </c>
      <c r="D419" s="132" t="s">
        <v>143</v>
      </c>
      <c r="E419" s="133" t="s">
        <v>1088</v>
      </c>
      <c r="F419" s="134" t="s">
        <v>1089</v>
      </c>
      <c r="G419" s="135" t="s">
        <v>1083</v>
      </c>
      <c r="H419" s="136">
        <v>1</v>
      </c>
      <c r="I419" s="137"/>
      <c r="J419" s="138">
        <f>ROUND(I419*H419,2)</f>
        <v>0</v>
      </c>
      <c r="K419" s="139"/>
      <c r="L419" s="31"/>
      <c r="M419" s="140" t="s">
        <v>1</v>
      </c>
      <c r="N419" s="141" t="s">
        <v>38</v>
      </c>
      <c r="P419" s="142">
        <f>O419*H419</f>
        <v>0</v>
      </c>
      <c r="Q419" s="142">
        <v>0</v>
      </c>
      <c r="R419" s="142">
        <f>Q419*H419</f>
        <v>0</v>
      </c>
      <c r="S419" s="142">
        <v>0</v>
      </c>
      <c r="T419" s="143">
        <f>S419*H419</f>
        <v>0</v>
      </c>
      <c r="AR419" s="144" t="s">
        <v>147</v>
      </c>
      <c r="AT419" s="144" t="s">
        <v>143</v>
      </c>
      <c r="AU419" s="144" t="s">
        <v>162</v>
      </c>
      <c r="AY419" s="16" t="s">
        <v>140</v>
      </c>
      <c r="BE419" s="145">
        <f>IF(N419="základní",J419,0)</f>
        <v>0</v>
      </c>
      <c r="BF419" s="145">
        <f>IF(N419="snížená",J419,0)</f>
        <v>0</v>
      </c>
      <c r="BG419" s="145">
        <f>IF(N419="zákl. přenesená",J419,0)</f>
        <v>0</v>
      </c>
      <c r="BH419" s="145">
        <f>IF(N419="sníž. přenesená",J419,0)</f>
        <v>0</v>
      </c>
      <c r="BI419" s="145">
        <f>IF(N419="nulová",J419,0)</f>
        <v>0</v>
      </c>
      <c r="BJ419" s="16" t="s">
        <v>14</v>
      </c>
      <c r="BK419" s="145">
        <f>ROUND(I419*H419,2)</f>
        <v>0</v>
      </c>
      <c r="BL419" s="16" t="s">
        <v>147</v>
      </c>
      <c r="BM419" s="144" t="s">
        <v>564</v>
      </c>
    </row>
    <row r="420" spans="2:65" s="1" customFormat="1" ht="10">
      <c r="B420" s="31"/>
      <c r="D420" s="146" t="s">
        <v>148</v>
      </c>
      <c r="F420" s="147" t="s">
        <v>1089</v>
      </c>
      <c r="I420" s="148"/>
      <c r="L420" s="31"/>
      <c r="M420" s="149"/>
      <c r="T420" s="55"/>
      <c r="AT420" s="16" t="s">
        <v>148</v>
      </c>
      <c r="AU420" s="16" t="s">
        <v>162</v>
      </c>
    </row>
    <row r="421" spans="2:65" s="1" customFormat="1" ht="24.15" customHeight="1">
      <c r="B421" s="31"/>
      <c r="C421" s="132" t="s">
        <v>73</v>
      </c>
      <c r="D421" s="132" t="s">
        <v>143</v>
      </c>
      <c r="E421" s="133" t="s">
        <v>1090</v>
      </c>
      <c r="F421" s="134" t="s">
        <v>1091</v>
      </c>
      <c r="G421" s="135" t="s">
        <v>1083</v>
      </c>
      <c r="H421" s="136">
        <v>3</v>
      </c>
      <c r="I421" s="137"/>
      <c r="J421" s="138">
        <f>ROUND(I421*H421,2)</f>
        <v>0</v>
      </c>
      <c r="K421" s="139"/>
      <c r="L421" s="31"/>
      <c r="M421" s="140" t="s">
        <v>1</v>
      </c>
      <c r="N421" s="141" t="s">
        <v>38</v>
      </c>
      <c r="P421" s="142">
        <f>O421*H421</f>
        <v>0</v>
      </c>
      <c r="Q421" s="142">
        <v>0</v>
      </c>
      <c r="R421" s="142">
        <f>Q421*H421</f>
        <v>0</v>
      </c>
      <c r="S421" s="142">
        <v>0</v>
      </c>
      <c r="T421" s="143">
        <f>S421*H421</f>
        <v>0</v>
      </c>
      <c r="AR421" s="144" t="s">
        <v>147</v>
      </c>
      <c r="AT421" s="144" t="s">
        <v>143</v>
      </c>
      <c r="AU421" s="144" t="s">
        <v>162</v>
      </c>
      <c r="AY421" s="16" t="s">
        <v>140</v>
      </c>
      <c r="BE421" s="145">
        <f>IF(N421="základní",J421,0)</f>
        <v>0</v>
      </c>
      <c r="BF421" s="145">
        <f>IF(N421="snížená",J421,0)</f>
        <v>0</v>
      </c>
      <c r="BG421" s="145">
        <f>IF(N421="zákl. přenesená",J421,0)</f>
        <v>0</v>
      </c>
      <c r="BH421" s="145">
        <f>IF(N421="sníž. přenesená",J421,0)</f>
        <v>0</v>
      </c>
      <c r="BI421" s="145">
        <f>IF(N421="nulová",J421,0)</f>
        <v>0</v>
      </c>
      <c r="BJ421" s="16" t="s">
        <v>14</v>
      </c>
      <c r="BK421" s="145">
        <f>ROUND(I421*H421,2)</f>
        <v>0</v>
      </c>
      <c r="BL421" s="16" t="s">
        <v>147</v>
      </c>
      <c r="BM421" s="144" t="s">
        <v>572</v>
      </c>
    </row>
    <row r="422" spans="2:65" s="1" customFormat="1" ht="18">
      <c r="B422" s="31"/>
      <c r="D422" s="146" t="s">
        <v>148</v>
      </c>
      <c r="F422" s="147" t="s">
        <v>1091</v>
      </c>
      <c r="I422" s="148"/>
      <c r="L422" s="31"/>
      <c r="M422" s="149"/>
      <c r="T422" s="55"/>
      <c r="AT422" s="16" t="s">
        <v>148</v>
      </c>
      <c r="AU422" s="16" t="s">
        <v>162</v>
      </c>
    </row>
    <row r="423" spans="2:65" s="1" customFormat="1" ht="16.5" customHeight="1">
      <c r="B423" s="31"/>
      <c r="C423" s="132" t="s">
        <v>73</v>
      </c>
      <c r="D423" s="132" t="s">
        <v>143</v>
      </c>
      <c r="E423" s="133" t="s">
        <v>1237</v>
      </c>
      <c r="F423" s="134" t="s">
        <v>1238</v>
      </c>
      <c r="G423" s="135" t="s">
        <v>1083</v>
      </c>
      <c r="H423" s="136">
        <v>2</v>
      </c>
      <c r="I423" s="137"/>
      <c r="J423" s="138">
        <f>ROUND(I423*H423,2)</f>
        <v>0</v>
      </c>
      <c r="K423" s="139"/>
      <c r="L423" s="31"/>
      <c r="M423" s="140" t="s">
        <v>1</v>
      </c>
      <c r="N423" s="141" t="s">
        <v>38</v>
      </c>
      <c r="P423" s="142">
        <f>O423*H423</f>
        <v>0</v>
      </c>
      <c r="Q423" s="142">
        <v>0</v>
      </c>
      <c r="R423" s="142">
        <f>Q423*H423</f>
        <v>0</v>
      </c>
      <c r="S423" s="142">
        <v>0</v>
      </c>
      <c r="T423" s="143">
        <f>S423*H423</f>
        <v>0</v>
      </c>
      <c r="AR423" s="144" t="s">
        <v>147</v>
      </c>
      <c r="AT423" s="144" t="s">
        <v>143</v>
      </c>
      <c r="AU423" s="144" t="s">
        <v>162</v>
      </c>
      <c r="AY423" s="16" t="s">
        <v>140</v>
      </c>
      <c r="BE423" s="145">
        <f>IF(N423="základní",J423,0)</f>
        <v>0</v>
      </c>
      <c r="BF423" s="145">
        <f>IF(N423="snížená",J423,0)</f>
        <v>0</v>
      </c>
      <c r="BG423" s="145">
        <f>IF(N423="zákl. přenesená",J423,0)</f>
        <v>0</v>
      </c>
      <c r="BH423" s="145">
        <f>IF(N423="sníž. přenesená",J423,0)</f>
        <v>0</v>
      </c>
      <c r="BI423" s="145">
        <f>IF(N423="nulová",J423,0)</f>
        <v>0</v>
      </c>
      <c r="BJ423" s="16" t="s">
        <v>14</v>
      </c>
      <c r="BK423" s="145">
        <f>ROUND(I423*H423,2)</f>
        <v>0</v>
      </c>
      <c r="BL423" s="16" t="s">
        <v>147</v>
      </c>
      <c r="BM423" s="144" t="s">
        <v>574</v>
      </c>
    </row>
    <row r="424" spans="2:65" s="1" customFormat="1" ht="10">
      <c r="B424" s="31"/>
      <c r="D424" s="146" t="s">
        <v>148</v>
      </c>
      <c r="F424" s="147" t="s">
        <v>1238</v>
      </c>
      <c r="I424" s="148"/>
      <c r="L424" s="31"/>
      <c r="M424" s="149"/>
      <c r="T424" s="55"/>
      <c r="AT424" s="16" t="s">
        <v>148</v>
      </c>
      <c r="AU424" s="16" t="s">
        <v>162</v>
      </c>
    </row>
    <row r="425" spans="2:65" s="1" customFormat="1" ht="16.5" customHeight="1">
      <c r="B425" s="31"/>
      <c r="C425" s="132" t="s">
        <v>73</v>
      </c>
      <c r="D425" s="132" t="s">
        <v>143</v>
      </c>
      <c r="E425" s="133" t="s">
        <v>1206</v>
      </c>
      <c r="F425" s="134" t="s">
        <v>1207</v>
      </c>
      <c r="G425" s="135" t="s">
        <v>1083</v>
      </c>
      <c r="H425" s="136">
        <v>2</v>
      </c>
      <c r="I425" s="137"/>
      <c r="J425" s="138">
        <f>ROUND(I425*H425,2)</f>
        <v>0</v>
      </c>
      <c r="K425" s="139"/>
      <c r="L425" s="31"/>
      <c r="M425" s="140" t="s">
        <v>1</v>
      </c>
      <c r="N425" s="141" t="s">
        <v>38</v>
      </c>
      <c r="P425" s="142">
        <f>O425*H425</f>
        <v>0</v>
      </c>
      <c r="Q425" s="142">
        <v>0</v>
      </c>
      <c r="R425" s="142">
        <f>Q425*H425</f>
        <v>0</v>
      </c>
      <c r="S425" s="142">
        <v>0</v>
      </c>
      <c r="T425" s="143">
        <f>S425*H425</f>
        <v>0</v>
      </c>
      <c r="AR425" s="144" t="s">
        <v>147</v>
      </c>
      <c r="AT425" s="144" t="s">
        <v>143</v>
      </c>
      <c r="AU425" s="144" t="s">
        <v>162</v>
      </c>
      <c r="AY425" s="16" t="s">
        <v>140</v>
      </c>
      <c r="BE425" s="145">
        <f>IF(N425="základní",J425,0)</f>
        <v>0</v>
      </c>
      <c r="BF425" s="145">
        <f>IF(N425="snížená",J425,0)</f>
        <v>0</v>
      </c>
      <c r="BG425" s="145">
        <f>IF(N425="zákl. přenesená",J425,0)</f>
        <v>0</v>
      </c>
      <c r="BH425" s="145">
        <f>IF(N425="sníž. přenesená",J425,0)</f>
        <v>0</v>
      </c>
      <c r="BI425" s="145">
        <f>IF(N425="nulová",J425,0)</f>
        <v>0</v>
      </c>
      <c r="BJ425" s="16" t="s">
        <v>14</v>
      </c>
      <c r="BK425" s="145">
        <f>ROUND(I425*H425,2)</f>
        <v>0</v>
      </c>
      <c r="BL425" s="16" t="s">
        <v>147</v>
      </c>
      <c r="BM425" s="144" t="s">
        <v>581</v>
      </c>
    </row>
    <row r="426" spans="2:65" s="1" customFormat="1" ht="10">
      <c r="B426" s="31"/>
      <c r="D426" s="146" t="s">
        <v>148</v>
      </c>
      <c r="F426" s="147" t="s">
        <v>1207</v>
      </c>
      <c r="I426" s="148"/>
      <c r="L426" s="31"/>
      <c r="M426" s="149"/>
      <c r="T426" s="55"/>
      <c r="AT426" s="16" t="s">
        <v>148</v>
      </c>
      <c r="AU426" s="16" t="s">
        <v>162</v>
      </c>
    </row>
    <row r="427" spans="2:65" s="1" customFormat="1" ht="16.5" customHeight="1">
      <c r="B427" s="31"/>
      <c r="C427" s="132" t="s">
        <v>73</v>
      </c>
      <c r="D427" s="132" t="s">
        <v>143</v>
      </c>
      <c r="E427" s="133" t="s">
        <v>1092</v>
      </c>
      <c r="F427" s="134" t="s">
        <v>1093</v>
      </c>
      <c r="G427" s="135" t="s">
        <v>1083</v>
      </c>
      <c r="H427" s="136">
        <v>2</v>
      </c>
      <c r="I427" s="137"/>
      <c r="J427" s="138">
        <f>ROUND(I427*H427,2)</f>
        <v>0</v>
      </c>
      <c r="K427" s="139"/>
      <c r="L427" s="31"/>
      <c r="M427" s="140" t="s">
        <v>1</v>
      </c>
      <c r="N427" s="141" t="s">
        <v>38</v>
      </c>
      <c r="P427" s="142">
        <f>O427*H427</f>
        <v>0</v>
      </c>
      <c r="Q427" s="142">
        <v>0</v>
      </c>
      <c r="R427" s="142">
        <f>Q427*H427</f>
        <v>0</v>
      </c>
      <c r="S427" s="142">
        <v>0</v>
      </c>
      <c r="T427" s="143">
        <f>S427*H427</f>
        <v>0</v>
      </c>
      <c r="AR427" s="144" t="s">
        <v>147</v>
      </c>
      <c r="AT427" s="144" t="s">
        <v>143</v>
      </c>
      <c r="AU427" s="144" t="s">
        <v>162</v>
      </c>
      <c r="AY427" s="16" t="s">
        <v>140</v>
      </c>
      <c r="BE427" s="145">
        <f>IF(N427="základní",J427,0)</f>
        <v>0</v>
      </c>
      <c r="BF427" s="145">
        <f>IF(N427="snížená",J427,0)</f>
        <v>0</v>
      </c>
      <c r="BG427" s="145">
        <f>IF(N427="zákl. přenesená",J427,0)</f>
        <v>0</v>
      </c>
      <c r="BH427" s="145">
        <f>IF(N427="sníž. přenesená",J427,0)</f>
        <v>0</v>
      </c>
      <c r="BI427" s="145">
        <f>IF(N427="nulová",J427,0)</f>
        <v>0</v>
      </c>
      <c r="BJ427" s="16" t="s">
        <v>14</v>
      </c>
      <c r="BK427" s="145">
        <f>ROUND(I427*H427,2)</f>
        <v>0</v>
      </c>
      <c r="BL427" s="16" t="s">
        <v>147</v>
      </c>
      <c r="BM427" s="144" t="s">
        <v>584</v>
      </c>
    </row>
    <row r="428" spans="2:65" s="1" customFormat="1" ht="10">
      <c r="B428" s="31"/>
      <c r="D428" s="146" t="s">
        <v>148</v>
      </c>
      <c r="F428" s="147" t="s">
        <v>1093</v>
      </c>
      <c r="I428" s="148"/>
      <c r="L428" s="31"/>
      <c r="M428" s="149"/>
      <c r="T428" s="55"/>
      <c r="AT428" s="16" t="s">
        <v>148</v>
      </c>
      <c r="AU428" s="16" t="s">
        <v>162</v>
      </c>
    </row>
    <row r="429" spans="2:65" s="1" customFormat="1" ht="16.5" customHeight="1">
      <c r="B429" s="31"/>
      <c r="C429" s="132" t="s">
        <v>73</v>
      </c>
      <c r="D429" s="132" t="s">
        <v>143</v>
      </c>
      <c r="E429" s="133" t="s">
        <v>1096</v>
      </c>
      <c r="F429" s="134" t="s">
        <v>1097</v>
      </c>
      <c r="G429" s="135" t="s">
        <v>1083</v>
      </c>
      <c r="H429" s="136">
        <v>11</v>
      </c>
      <c r="I429" s="137"/>
      <c r="J429" s="138">
        <f>ROUND(I429*H429,2)</f>
        <v>0</v>
      </c>
      <c r="K429" s="139"/>
      <c r="L429" s="31"/>
      <c r="M429" s="140" t="s">
        <v>1</v>
      </c>
      <c r="N429" s="141" t="s">
        <v>38</v>
      </c>
      <c r="P429" s="142">
        <f>O429*H429</f>
        <v>0</v>
      </c>
      <c r="Q429" s="142">
        <v>0</v>
      </c>
      <c r="R429" s="142">
        <f>Q429*H429</f>
        <v>0</v>
      </c>
      <c r="S429" s="142">
        <v>0</v>
      </c>
      <c r="T429" s="143">
        <f>S429*H429</f>
        <v>0</v>
      </c>
      <c r="AR429" s="144" t="s">
        <v>147</v>
      </c>
      <c r="AT429" s="144" t="s">
        <v>143</v>
      </c>
      <c r="AU429" s="144" t="s">
        <v>162</v>
      </c>
      <c r="AY429" s="16" t="s">
        <v>140</v>
      </c>
      <c r="BE429" s="145">
        <f>IF(N429="základní",J429,0)</f>
        <v>0</v>
      </c>
      <c r="BF429" s="145">
        <f>IF(N429="snížená",J429,0)</f>
        <v>0</v>
      </c>
      <c r="BG429" s="145">
        <f>IF(N429="zákl. přenesená",J429,0)</f>
        <v>0</v>
      </c>
      <c r="BH429" s="145">
        <f>IF(N429="sníž. přenesená",J429,0)</f>
        <v>0</v>
      </c>
      <c r="BI429" s="145">
        <f>IF(N429="nulová",J429,0)</f>
        <v>0</v>
      </c>
      <c r="BJ429" s="16" t="s">
        <v>14</v>
      </c>
      <c r="BK429" s="145">
        <f>ROUND(I429*H429,2)</f>
        <v>0</v>
      </c>
      <c r="BL429" s="16" t="s">
        <v>147</v>
      </c>
      <c r="BM429" s="144" t="s">
        <v>590</v>
      </c>
    </row>
    <row r="430" spans="2:65" s="1" customFormat="1" ht="10">
      <c r="B430" s="31"/>
      <c r="D430" s="146" t="s">
        <v>148</v>
      </c>
      <c r="F430" s="147" t="s">
        <v>1097</v>
      </c>
      <c r="I430" s="148"/>
      <c r="L430" s="31"/>
      <c r="M430" s="149"/>
      <c r="T430" s="55"/>
      <c r="AT430" s="16" t="s">
        <v>148</v>
      </c>
      <c r="AU430" s="16" t="s">
        <v>162</v>
      </c>
    </row>
    <row r="431" spans="2:65" s="1" customFormat="1" ht="16.5" customHeight="1">
      <c r="B431" s="31"/>
      <c r="C431" s="132" t="s">
        <v>73</v>
      </c>
      <c r="D431" s="132" t="s">
        <v>143</v>
      </c>
      <c r="E431" s="133" t="s">
        <v>1098</v>
      </c>
      <c r="F431" s="134" t="s">
        <v>1099</v>
      </c>
      <c r="G431" s="135" t="s">
        <v>1083</v>
      </c>
      <c r="H431" s="136">
        <v>11</v>
      </c>
      <c r="I431" s="137"/>
      <c r="J431" s="138">
        <f>ROUND(I431*H431,2)</f>
        <v>0</v>
      </c>
      <c r="K431" s="139"/>
      <c r="L431" s="31"/>
      <c r="M431" s="140" t="s">
        <v>1</v>
      </c>
      <c r="N431" s="141" t="s">
        <v>38</v>
      </c>
      <c r="P431" s="142">
        <f>O431*H431</f>
        <v>0</v>
      </c>
      <c r="Q431" s="142">
        <v>0</v>
      </c>
      <c r="R431" s="142">
        <f>Q431*H431</f>
        <v>0</v>
      </c>
      <c r="S431" s="142">
        <v>0</v>
      </c>
      <c r="T431" s="143">
        <f>S431*H431</f>
        <v>0</v>
      </c>
      <c r="AR431" s="144" t="s">
        <v>147</v>
      </c>
      <c r="AT431" s="144" t="s">
        <v>143</v>
      </c>
      <c r="AU431" s="144" t="s">
        <v>162</v>
      </c>
      <c r="AY431" s="16" t="s">
        <v>140</v>
      </c>
      <c r="BE431" s="145">
        <f>IF(N431="základní",J431,0)</f>
        <v>0</v>
      </c>
      <c r="BF431" s="145">
        <f>IF(N431="snížená",J431,0)</f>
        <v>0</v>
      </c>
      <c r="BG431" s="145">
        <f>IF(N431="zákl. přenesená",J431,0)</f>
        <v>0</v>
      </c>
      <c r="BH431" s="145">
        <f>IF(N431="sníž. přenesená",J431,0)</f>
        <v>0</v>
      </c>
      <c r="BI431" s="145">
        <f>IF(N431="nulová",J431,0)</f>
        <v>0</v>
      </c>
      <c r="BJ431" s="16" t="s">
        <v>14</v>
      </c>
      <c r="BK431" s="145">
        <f>ROUND(I431*H431,2)</f>
        <v>0</v>
      </c>
      <c r="BL431" s="16" t="s">
        <v>147</v>
      </c>
      <c r="BM431" s="144" t="s">
        <v>595</v>
      </c>
    </row>
    <row r="432" spans="2:65" s="1" customFormat="1" ht="10">
      <c r="B432" s="31"/>
      <c r="D432" s="146" t="s">
        <v>148</v>
      </c>
      <c r="F432" s="147" t="s">
        <v>1099</v>
      </c>
      <c r="I432" s="148"/>
      <c r="L432" s="31"/>
      <c r="M432" s="149"/>
      <c r="T432" s="55"/>
      <c r="AT432" s="16" t="s">
        <v>148</v>
      </c>
      <c r="AU432" s="16" t="s">
        <v>162</v>
      </c>
    </row>
    <row r="433" spans="2:65" s="1" customFormat="1" ht="16.5" customHeight="1">
      <c r="B433" s="31"/>
      <c r="C433" s="132" t="s">
        <v>73</v>
      </c>
      <c r="D433" s="132" t="s">
        <v>143</v>
      </c>
      <c r="E433" s="133" t="s">
        <v>1100</v>
      </c>
      <c r="F433" s="134" t="s">
        <v>1101</v>
      </c>
      <c r="G433" s="135" t="s">
        <v>1083</v>
      </c>
      <c r="H433" s="136">
        <v>1</v>
      </c>
      <c r="I433" s="137"/>
      <c r="J433" s="138">
        <f>ROUND(I433*H433,2)</f>
        <v>0</v>
      </c>
      <c r="K433" s="139"/>
      <c r="L433" s="31"/>
      <c r="M433" s="140" t="s">
        <v>1</v>
      </c>
      <c r="N433" s="141" t="s">
        <v>38</v>
      </c>
      <c r="P433" s="142">
        <f>O433*H433</f>
        <v>0</v>
      </c>
      <c r="Q433" s="142">
        <v>0</v>
      </c>
      <c r="R433" s="142">
        <f>Q433*H433</f>
        <v>0</v>
      </c>
      <c r="S433" s="142">
        <v>0</v>
      </c>
      <c r="T433" s="143">
        <f>S433*H433</f>
        <v>0</v>
      </c>
      <c r="AR433" s="144" t="s">
        <v>147</v>
      </c>
      <c r="AT433" s="144" t="s">
        <v>143</v>
      </c>
      <c r="AU433" s="144" t="s">
        <v>162</v>
      </c>
      <c r="AY433" s="16" t="s">
        <v>140</v>
      </c>
      <c r="BE433" s="145">
        <f>IF(N433="základní",J433,0)</f>
        <v>0</v>
      </c>
      <c r="BF433" s="145">
        <f>IF(N433="snížená",J433,0)</f>
        <v>0</v>
      </c>
      <c r="BG433" s="145">
        <f>IF(N433="zákl. přenesená",J433,0)</f>
        <v>0</v>
      </c>
      <c r="BH433" s="145">
        <f>IF(N433="sníž. přenesená",J433,0)</f>
        <v>0</v>
      </c>
      <c r="BI433" s="145">
        <f>IF(N433="nulová",J433,0)</f>
        <v>0</v>
      </c>
      <c r="BJ433" s="16" t="s">
        <v>14</v>
      </c>
      <c r="BK433" s="145">
        <f>ROUND(I433*H433,2)</f>
        <v>0</v>
      </c>
      <c r="BL433" s="16" t="s">
        <v>147</v>
      </c>
      <c r="BM433" s="144" t="s">
        <v>601</v>
      </c>
    </row>
    <row r="434" spans="2:65" s="1" customFormat="1" ht="10">
      <c r="B434" s="31"/>
      <c r="D434" s="146" t="s">
        <v>148</v>
      </c>
      <c r="F434" s="147" t="s">
        <v>1101</v>
      </c>
      <c r="I434" s="148"/>
      <c r="L434" s="31"/>
      <c r="M434" s="149"/>
      <c r="T434" s="55"/>
      <c r="AT434" s="16" t="s">
        <v>148</v>
      </c>
      <c r="AU434" s="16" t="s">
        <v>162</v>
      </c>
    </row>
    <row r="435" spans="2:65" s="1" customFormat="1" ht="16.5" customHeight="1">
      <c r="B435" s="31"/>
      <c r="C435" s="132" t="s">
        <v>73</v>
      </c>
      <c r="D435" s="132" t="s">
        <v>143</v>
      </c>
      <c r="E435" s="133" t="s">
        <v>1102</v>
      </c>
      <c r="F435" s="134" t="s">
        <v>1103</v>
      </c>
      <c r="G435" s="135" t="s">
        <v>1083</v>
      </c>
      <c r="H435" s="136">
        <v>50</v>
      </c>
      <c r="I435" s="137"/>
      <c r="J435" s="138">
        <f>ROUND(I435*H435,2)</f>
        <v>0</v>
      </c>
      <c r="K435" s="139"/>
      <c r="L435" s="31"/>
      <c r="M435" s="140" t="s">
        <v>1</v>
      </c>
      <c r="N435" s="141" t="s">
        <v>38</v>
      </c>
      <c r="P435" s="142">
        <f>O435*H435</f>
        <v>0</v>
      </c>
      <c r="Q435" s="142">
        <v>0</v>
      </c>
      <c r="R435" s="142">
        <f>Q435*H435</f>
        <v>0</v>
      </c>
      <c r="S435" s="142">
        <v>0</v>
      </c>
      <c r="T435" s="143">
        <f>S435*H435</f>
        <v>0</v>
      </c>
      <c r="AR435" s="144" t="s">
        <v>147</v>
      </c>
      <c r="AT435" s="144" t="s">
        <v>143</v>
      </c>
      <c r="AU435" s="144" t="s">
        <v>162</v>
      </c>
      <c r="AY435" s="16" t="s">
        <v>140</v>
      </c>
      <c r="BE435" s="145">
        <f>IF(N435="základní",J435,0)</f>
        <v>0</v>
      </c>
      <c r="BF435" s="145">
        <f>IF(N435="snížená",J435,0)</f>
        <v>0</v>
      </c>
      <c r="BG435" s="145">
        <f>IF(N435="zákl. přenesená",J435,0)</f>
        <v>0</v>
      </c>
      <c r="BH435" s="145">
        <f>IF(N435="sníž. přenesená",J435,0)</f>
        <v>0</v>
      </c>
      <c r="BI435" s="145">
        <f>IF(N435="nulová",J435,0)</f>
        <v>0</v>
      </c>
      <c r="BJ435" s="16" t="s">
        <v>14</v>
      </c>
      <c r="BK435" s="145">
        <f>ROUND(I435*H435,2)</f>
        <v>0</v>
      </c>
      <c r="BL435" s="16" t="s">
        <v>147</v>
      </c>
      <c r="BM435" s="144" t="s">
        <v>606</v>
      </c>
    </row>
    <row r="436" spans="2:65" s="1" customFormat="1" ht="10">
      <c r="B436" s="31"/>
      <c r="D436" s="146" t="s">
        <v>148</v>
      </c>
      <c r="F436" s="147" t="s">
        <v>1103</v>
      </c>
      <c r="I436" s="148"/>
      <c r="L436" s="31"/>
      <c r="M436" s="149"/>
      <c r="T436" s="55"/>
      <c r="AT436" s="16" t="s">
        <v>148</v>
      </c>
      <c r="AU436" s="16" t="s">
        <v>162</v>
      </c>
    </row>
    <row r="437" spans="2:65" s="1" customFormat="1" ht="24.15" customHeight="1">
      <c r="B437" s="31"/>
      <c r="C437" s="132" t="s">
        <v>73</v>
      </c>
      <c r="D437" s="132" t="s">
        <v>143</v>
      </c>
      <c r="E437" s="133" t="s">
        <v>1239</v>
      </c>
      <c r="F437" s="134" t="s">
        <v>1240</v>
      </c>
      <c r="G437" s="135" t="s">
        <v>1083</v>
      </c>
      <c r="H437" s="136">
        <v>1</v>
      </c>
      <c r="I437" s="137"/>
      <c r="J437" s="138">
        <f>ROUND(I437*H437,2)</f>
        <v>0</v>
      </c>
      <c r="K437" s="139"/>
      <c r="L437" s="31"/>
      <c r="M437" s="140" t="s">
        <v>1</v>
      </c>
      <c r="N437" s="141" t="s">
        <v>38</v>
      </c>
      <c r="P437" s="142">
        <f>O437*H437</f>
        <v>0</v>
      </c>
      <c r="Q437" s="142">
        <v>0</v>
      </c>
      <c r="R437" s="142">
        <f>Q437*H437</f>
        <v>0</v>
      </c>
      <c r="S437" s="142">
        <v>0</v>
      </c>
      <c r="T437" s="143">
        <f>S437*H437</f>
        <v>0</v>
      </c>
      <c r="AR437" s="144" t="s">
        <v>147</v>
      </c>
      <c r="AT437" s="144" t="s">
        <v>143</v>
      </c>
      <c r="AU437" s="144" t="s">
        <v>162</v>
      </c>
      <c r="AY437" s="16" t="s">
        <v>140</v>
      </c>
      <c r="BE437" s="145">
        <f>IF(N437="základní",J437,0)</f>
        <v>0</v>
      </c>
      <c r="BF437" s="145">
        <f>IF(N437="snížená",J437,0)</f>
        <v>0</v>
      </c>
      <c r="BG437" s="145">
        <f>IF(N437="zákl. přenesená",J437,0)</f>
        <v>0</v>
      </c>
      <c r="BH437" s="145">
        <f>IF(N437="sníž. přenesená",J437,0)</f>
        <v>0</v>
      </c>
      <c r="BI437" s="145">
        <f>IF(N437="nulová",J437,0)</f>
        <v>0</v>
      </c>
      <c r="BJ437" s="16" t="s">
        <v>14</v>
      </c>
      <c r="BK437" s="145">
        <f>ROUND(I437*H437,2)</f>
        <v>0</v>
      </c>
      <c r="BL437" s="16" t="s">
        <v>147</v>
      </c>
      <c r="BM437" s="144" t="s">
        <v>613</v>
      </c>
    </row>
    <row r="438" spans="2:65" s="1" customFormat="1" ht="18">
      <c r="B438" s="31"/>
      <c r="D438" s="146" t="s">
        <v>148</v>
      </c>
      <c r="F438" s="147" t="s">
        <v>1240</v>
      </c>
      <c r="I438" s="148"/>
      <c r="L438" s="31"/>
      <c r="M438" s="149"/>
      <c r="T438" s="55"/>
      <c r="AT438" s="16" t="s">
        <v>148</v>
      </c>
      <c r="AU438" s="16" t="s">
        <v>162</v>
      </c>
    </row>
    <row r="439" spans="2:65" s="1" customFormat="1" ht="24.15" customHeight="1">
      <c r="B439" s="31"/>
      <c r="C439" s="132" t="s">
        <v>73</v>
      </c>
      <c r="D439" s="132" t="s">
        <v>143</v>
      </c>
      <c r="E439" s="133" t="s">
        <v>1104</v>
      </c>
      <c r="F439" s="134" t="s">
        <v>1105</v>
      </c>
      <c r="G439" s="135" t="s">
        <v>226</v>
      </c>
      <c r="H439" s="136">
        <v>30</v>
      </c>
      <c r="I439" s="137"/>
      <c r="J439" s="138">
        <f>ROUND(I439*H439,2)</f>
        <v>0</v>
      </c>
      <c r="K439" s="139"/>
      <c r="L439" s="31"/>
      <c r="M439" s="140" t="s">
        <v>1</v>
      </c>
      <c r="N439" s="141" t="s">
        <v>38</v>
      </c>
      <c r="P439" s="142">
        <f>O439*H439</f>
        <v>0</v>
      </c>
      <c r="Q439" s="142">
        <v>0</v>
      </c>
      <c r="R439" s="142">
        <f>Q439*H439</f>
        <v>0</v>
      </c>
      <c r="S439" s="142">
        <v>0</v>
      </c>
      <c r="T439" s="143">
        <f>S439*H439</f>
        <v>0</v>
      </c>
      <c r="AR439" s="144" t="s">
        <v>147</v>
      </c>
      <c r="AT439" s="144" t="s">
        <v>143</v>
      </c>
      <c r="AU439" s="144" t="s">
        <v>162</v>
      </c>
      <c r="AY439" s="16" t="s">
        <v>140</v>
      </c>
      <c r="BE439" s="145">
        <f>IF(N439="základní",J439,0)</f>
        <v>0</v>
      </c>
      <c r="BF439" s="145">
        <f>IF(N439="snížená",J439,0)</f>
        <v>0</v>
      </c>
      <c r="BG439" s="145">
        <f>IF(N439="zákl. přenesená",J439,0)</f>
        <v>0</v>
      </c>
      <c r="BH439" s="145">
        <f>IF(N439="sníž. přenesená",J439,0)</f>
        <v>0</v>
      </c>
      <c r="BI439" s="145">
        <f>IF(N439="nulová",J439,0)</f>
        <v>0</v>
      </c>
      <c r="BJ439" s="16" t="s">
        <v>14</v>
      </c>
      <c r="BK439" s="145">
        <f>ROUND(I439*H439,2)</f>
        <v>0</v>
      </c>
      <c r="BL439" s="16" t="s">
        <v>147</v>
      </c>
      <c r="BM439" s="144" t="s">
        <v>616</v>
      </c>
    </row>
    <row r="440" spans="2:65" s="1" customFormat="1" ht="10">
      <c r="B440" s="31"/>
      <c r="D440" s="146" t="s">
        <v>148</v>
      </c>
      <c r="F440" s="147" t="s">
        <v>1105</v>
      </c>
      <c r="I440" s="148"/>
      <c r="L440" s="31"/>
      <c r="M440" s="149"/>
      <c r="T440" s="55"/>
      <c r="AT440" s="16" t="s">
        <v>148</v>
      </c>
      <c r="AU440" s="16" t="s">
        <v>162</v>
      </c>
    </row>
    <row r="441" spans="2:65" s="1" customFormat="1" ht="24.15" customHeight="1">
      <c r="B441" s="31"/>
      <c r="C441" s="132" t="s">
        <v>73</v>
      </c>
      <c r="D441" s="132" t="s">
        <v>143</v>
      </c>
      <c r="E441" s="133" t="s">
        <v>1106</v>
      </c>
      <c r="F441" s="134" t="s">
        <v>1107</v>
      </c>
      <c r="G441" s="135" t="s">
        <v>1083</v>
      </c>
      <c r="H441" s="136">
        <v>100</v>
      </c>
      <c r="I441" s="137"/>
      <c r="J441" s="138">
        <f>ROUND(I441*H441,2)</f>
        <v>0</v>
      </c>
      <c r="K441" s="139"/>
      <c r="L441" s="31"/>
      <c r="M441" s="140" t="s">
        <v>1</v>
      </c>
      <c r="N441" s="141" t="s">
        <v>38</v>
      </c>
      <c r="P441" s="142">
        <f>O441*H441</f>
        <v>0</v>
      </c>
      <c r="Q441" s="142">
        <v>0</v>
      </c>
      <c r="R441" s="142">
        <f>Q441*H441</f>
        <v>0</v>
      </c>
      <c r="S441" s="142">
        <v>0</v>
      </c>
      <c r="T441" s="143">
        <f>S441*H441</f>
        <v>0</v>
      </c>
      <c r="AR441" s="144" t="s">
        <v>147</v>
      </c>
      <c r="AT441" s="144" t="s">
        <v>143</v>
      </c>
      <c r="AU441" s="144" t="s">
        <v>162</v>
      </c>
      <c r="AY441" s="16" t="s">
        <v>140</v>
      </c>
      <c r="BE441" s="145">
        <f>IF(N441="základní",J441,0)</f>
        <v>0</v>
      </c>
      <c r="BF441" s="145">
        <f>IF(N441="snížená",J441,0)</f>
        <v>0</v>
      </c>
      <c r="BG441" s="145">
        <f>IF(N441="zákl. přenesená",J441,0)</f>
        <v>0</v>
      </c>
      <c r="BH441" s="145">
        <f>IF(N441="sníž. přenesená",J441,0)</f>
        <v>0</v>
      </c>
      <c r="BI441" s="145">
        <f>IF(N441="nulová",J441,0)</f>
        <v>0</v>
      </c>
      <c r="BJ441" s="16" t="s">
        <v>14</v>
      </c>
      <c r="BK441" s="145">
        <f>ROUND(I441*H441,2)</f>
        <v>0</v>
      </c>
      <c r="BL441" s="16" t="s">
        <v>147</v>
      </c>
      <c r="BM441" s="144" t="s">
        <v>618</v>
      </c>
    </row>
    <row r="442" spans="2:65" s="1" customFormat="1" ht="18">
      <c r="B442" s="31"/>
      <c r="D442" s="146" t="s">
        <v>148</v>
      </c>
      <c r="F442" s="147" t="s">
        <v>1107</v>
      </c>
      <c r="I442" s="148"/>
      <c r="L442" s="31"/>
      <c r="M442" s="149"/>
      <c r="T442" s="55"/>
      <c r="AT442" s="16" t="s">
        <v>148</v>
      </c>
      <c r="AU442" s="16" t="s">
        <v>162</v>
      </c>
    </row>
    <row r="443" spans="2:65" s="1" customFormat="1" ht="16.5" customHeight="1">
      <c r="B443" s="31"/>
      <c r="C443" s="132" t="s">
        <v>73</v>
      </c>
      <c r="D443" s="132" t="s">
        <v>143</v>
      </c>
      <c r="E443" s="133" t="s">
        <v>1108</v>
      </c>
      <c r="F443" s="134" t="s">
        <v>1109</v>
      </c>
      <c r="G443" s="135" t="s">
        <v>1110</v>
      </c>
      <c r="H443" s="136">
        <v>1</v>
      </c>
      <c r="I443" s="137"/>
      <c r="J443" s="138">
        <f>ROUND(I443*H443,2)</f>
        <v>0</v>
      </c>
      <c r="K443" s="139"/>
      <c r="L443" s="31"/>
      <c r="M443" s="140" t="s">
        <v>1</v>
      </c>
      <c r="N443" s="141" t="s">
        <v>38</v>
      </c>
      <c r="P443" s="142">
        <f>O443*H443</f>
        <v>0</v>
      </c>
      <c r="Q443" s="142">
        <v>0</v>
      </c>
      <c r="R443" s="142">
        <f>Q443*H443</f>
        <v>0</v>
      </c>
      <c r="S443" s="142">
        <v>0</v>
      </c>
      <c r="T443" s="143">
        <f>S443*H443</f>
        <v>0</v>
      </c>
      <c r="AR443" s="144" t="s">
        <v>147</v>
      </c>
      <c r="AT443" s="144" t="s">
        <v>143</v>
      </c>
      <c r="AU443" s="144" t="s">
        <v>162</v>
      </c>
      <c r="AY443" s="16" t="s">
        <v>140</v>
      </c>
      <c r="BE443" s="145">
        <f>IF(N443="základní",J443,0)</f>
        <v>0</v>
      </c>
      <c r="BF443" s="145">
        <f>IF(N443="snížená",J443,0)</f>
        <v>0</v>
      </c>
      <c r="BG443" s="145">
        <f>IF(N443="zákl. přenesená",J443,0)</f>
        <v>0</v>
      </c>
      <c r="BH443" s="145">
        <f>IF(N443="sníž. přenesená",J443,0)</f>
        <v>0</v>
      </c>
      <c r="BI443" s="145">
        <f>IF(N443="nulová",J443,0)</f>
        <v>0</v>
      </c>
      <c r="BJ443" s="16" t="s">
        <v>14</v>
      </c>
      <c r="BK443" s="145">
        <f>ROUND(I443*H443,2)</f>
        <v>0</v>
      </c>
      <c r="BL443" s="16" t="s">
        <v>147</v>
      </c>
      <c r="BM443" s="144" t="s">
        <v>619</v>
      </c>
    </row>
    <row r="444" spans="2:65" s="1" customFormat="1" ht="10">
      <c r="B444" s="31"/>
      <c r="D444" s="146" t="s">
        <v>148</v>
      </c>
      <c r="F444" s="147" t="s">
        <v>1109</v>
      </c>
      <c r="I444" s="148"/>
      <c r="L444" s="31"/>
      <c r="M444" s="149"/>
      <c r="T444" s="55"/>
      <c r="AT444" s="16" t="s">
        <v>148</v>
      </c>
      <c r="AU444" s="16" t="s">
        <v>162</v>
      </c>
    </row>
    <row r="445" spans="2:65" s="1" customFormat="1" ht="24.15" customHeight="1">
      <c r="B445" s="31"/>
      <c r="C445" s="132" t="s">
        <v>73</v>
      </c>
      <c r="D445" s="132" t="s">
        <v>143</v>
      </c>
      <c r="E445" s="133" t="s">
        <v>1111</v>
      </c>
      <c r="F445" s="134" t="s">
        <v>1112</v>
      </c>
      <c r="G445" s="135" t="s">
        <v>226</v>
      </c>
      <c r="H445" s="136">
        <v>100</v>
      </c>
      <c r="I445" s="137"/>
      <c r="J445" s="138">
        <f>ROUND(I445*H445,2)</f>
        <v>0</v>
      </c>
      <c r="K445" s="139"/>
      <c r="L445" s="31"/>
      <c r="M445" s="140" t="s">
        <v>1</v>
      </c>
      <c r="N445" s="141" t="s">
        <v>38</v>
      </c>
      <c r="P445" s="142">
        <f>O445*H445</f>
        <v>0</v>
      </c>
      <c r="Q445" s="142">
        <v>0</v>
      </c>
      <c r="R445" s="142">
        <f>Q445*H445</f>
        <v>0</v>
      </c>
      <c r="S445" s="142">
        <v>0</v>
      </c>
      <c r="T445" s="143">
        <f>S445*H445</f>
        <v>0</v>
      </c>
      <c r="AR445" s="144" t="s">
        <v>147</v>
      </c>
      <c r="AT445" s="144" t="s">
        <v>143</v>
      </c>
      <c r="AU445" s="144" t="s">
        <v>162</v>
      </c>
      <c r="AY445" s="16" t="s">
        <v>140</v>
      </c>
      <c r="BE445" s="145">
        <f>IF(N445="základní",J445,0)</f>
        <v>0</v>
      </c>
      <c r="BF445" s="145">
        <f>IF(N445="snížená",J445,0)</f>
        <v>0</v>
      </c>
      <c r="BG445" s="145">
        <f>IF(N445="zákl. přenesená",J445,0)</f>
        <v>0</v>
      </c>
      <c r="BH445" s="145">
        <f>IF(N445="sníž. přenesená",J445,0)</f>
        <v>0</v>
      </c>
      <c r="BI445" s="145">
        <f>IF(N445="nulová",J445,0)</f>
        <v>0</v>
      </c>
      <c r="BJ445" s="16" t="s">
        <v>14</v>
      </c>
      <c r="BK445" s="145">
        <f>ROUND(I445*H445,2)</f>
        <v>0</v>
      </c>
      <c r="BL445" s="16" t="s">
        <v>147</v>
      </c>
      <c r="BM445" s="144" t="s">
        <v>621</v>
      </c>
    </row>
    <row r="446" spans="2:65" s="1" customFormat="1" ht="10">
      <c r="B446" s="31"/>
      <c r="D446" s="146" t="s">
        <v>148</v>
      </c>
      <c r="F446" s="147" t="s">
        <v>1112</v>
      </c>
      <c r="I446" s="148"/>
      <c r="L446" s="31"/>
      <c r="M446" s="149"/>
      <c r="T446" s="55"/>
      <c r="AT446" s="16" t="s">
        <v>148</v>
      </c>
      <c r="AU446" s="16" t="s">
        <v>162</v>
      </c>
    </row>
    <row r="447" spans="2:65" s="1" customFormat="1" ht="16.5" customHeight="1">
      <c r="B447" s="31"/>
      <c r="C447" s="132" t="s">
        <v>73</v>
      </c>
      <c r="D447" s="132" t="s">
        <v>143</v>
      </c>
      <c r="E447" s="133" t="s">
        <v>1113</v>
      </c>
      <c r="F447" s="134" t="s">
        <v>1114</v>
      </c>
      <c r="G447" s="135" t="s">
        <v>1083</v>
      </c>
      <c r="H447" s="136">
        <v>2</v>
      </c>
      <c r="I447" s="137"/>
      <c r="J447" s="138">
        <f>ROUND(I447*H447,2)</f>
        <v>0</v>
      </c>
      <c r="K447" s="139"/>
      <c r="L447" s="31"/>
      <c r="M447" s="140" t="s">
        <v>1</v>
      </c>
      <c r="N447" s="141" t="s">
        <v>38</v>
      </c>
      <c r="P447" s="142">
        <f>O447*H447</f>
        <v>0</v>
      </c>
      <c r="Q447" s="142">
        <v>0</v>
      </c>
      <c r="R447" s="142">
        <f>Q447*H447</f>
        <v>0</v>
      </c>
      <c r="S447" s="142">
        <v>0</v>
      </c>
      <c r="T447" s="143">
        <f>S447*H447</f>
        <v>0</v>
      </c>
      <c r="AR447" s="144" t="s">
        <v>147</v>
      </c>
      <c r="AT447" s="144" t="s">
        <v>143</v>
      </c>
      <c r="AU447" s="144" t="s">
        <v>162</v>
      </c>
      <c r="AY447" s="16" t="s">
        <v>140</v>
      </c>
      <c r="BE447" s="145">
        <f>IF(N447="základní",J447,0)</f>
        <v>0</v>
      </c>
      <c r="BF447" s="145">
        <f>IF(N447="snížená",J447,0)</f>
        <v>0</v>
      </c>
      <c r="BG447" s="145">
        <f>IF(N447="zákl. přenesená",J447,0)</f>
        <v>0</v>
      </c>
      <c r="BH447" s="145">
        <f>IF(N447="sníž. přenesená",J447,0)</f>
        <v>0</v>
      </c>
      <c r="BI447" s="145">
        <f>IF(N447="nulová",J447,0)</f>
        <v>0</v>
      </c>
      <c r="BJ447" s="16" t="s">
        <v>14</v>
      </c>
      <c r="BK447" s="145">
        <f>ROUND(I447*H447,2)</f>
        <v>0</v>
      </c>
      <c r="BL447" s="16" t="s">
        <v>147</v>
      </c>
      <c r="BM447" s="144" t="s">
        <v>622</v>
      </c>
    </row>
    <row r="448" spans="2:65" s="1" customFormat="1" ht="10">
      <c r="B448" s="31"/>
      <c r="D448" s="146" t="s">
        <v>148</v>
      </c>
      <c r="F448" s="147" t="s">
        <v>1114</v>
      </c>
      <c r="I448" s="148"/>
      <c r="L448" s="31"/>
      <c r="M448" s="149"/>
      <c r="T448" s="55"/>
      <c r="AT448" s="16" t="s">
        <v>148</v>
      </c>
      <c r="AU448" s="16" t="s">
        <v>162</v>
      </c>
    </row>
    <row r="449" spans="2:65" s="1" customFormat="1" ht="16.5" customHeight="1">
      <c r="B449" s="31"/>
      <c r="C449" s="132" t="s">
        <v>73</v>
      </c>
      <c r="D449" s="132" t="s">
        <v>143</v>
      </c>
      <c r="E449" s="133" t="s">
        <v>1115</v>
      </c>
      <c r="F449" s="134" t="s">
        <v>1116</v>
      </c>
      <c r="G449" s="135" t="s">
        <v>178</v>
      </c>
      <c r="H449" s="136">
        <v>1</v>
      </c>
      <c r="I449" s="137"/>
      <c r="J449" s="138">
        <f>ROUND(I449*H449,2)</f>
        <v>0</v>
      </c>
      <c r="K449" s="139"/>
      <c r="L449" s="31"/>
      <c r="M449" s="140" t="s">
        <v>1</v>
      </c>
      <c r="N449" s="141" t="s">
        <v>38</v>
      </c>
      <c r="P449" s="142">
        <f>O449*H449</f>
        <v>0</v>
      </c>
      <c r="Q449" s="142">
        <v>0</v>
      </c>
      <c r="R449" s="142">
        <f>Q449*H449</f>
        <v>0</v>
      </c>
      <c r="S449" s="142">
        <v>0</v>
      </c>
      <c r="T449" s="143">
        <f>S449*H449</f>
        <v>0</v>
      </c>
      <c r="AR449" s="144" t="s">
        <v>147</v>
      </c>
      <c r="AT449" s="144" t="s">
        <v>143</v>
      </c>
      <c r="AU449" s="144" t="s">
        <v>162</v>
      </c>
      <c r="AY449" s="16" t="s">
        <v>140</v>
      </c>
      <c r="BE449" s="145">
        <f>IF(N449="základní",J449,0)</f>
        <v>0</v>
      </c>
      <c r="BF449" s="145">
        <f>IF(N449="snížená",J449,0)</f>
        <v>0</v>
      </c>
      <c r="BG449" s="145">
        <f>IF(N449="zákl. přenesená",J449,0)</f>
        <v>0</v>
      </c>
      <c r="BH449" s="145">
        <f>IF(N449="sníž. přenesená",J449,0)</f>
        <v>0</v>
      </c>
      <c r="BI449" s="145">
        <f>IF(N449="nulová",J449,0)</f>
        <v>0</v>
      </c>
      <c r="BJ449" s="16" t="s">
        <v>14</v>
      </c>
      <c r="BK449" s="145">
        <f>ROUND(I449*H449,2)</f>
        <v>0</v>
      </c>
      <c r="BL449" s="16" t="s">
        <v>147</v>
      </c>
      <c r="BM449" s="144" t="s">
        <v>624</v>
      </c>
    </row>
    <row r="450" spans="2:65" s="1" customFormat="1" ht="10">
      <c r="B450" s="31"/>
      <c r="D450" s="146" t="s">
        <v>148</v>
      </c>
      <c r="F450" s="147" t="s">
        <v>1116</v>
      </c>
      <c r="I450" s="148"/>
      <c r="L450" s="31"/>
      <c r="M450" s="149"/>
      <c r="T450" s="55"/>
      <c r="AT450" s="16" t="s">
        <v>148</v>
      </c>
      <c r="AU450" s="16" t="s">
        <v>162</v>
      </c>
    </row>
    <row r="451" spans="2:65" s="11" customFormat="1" ht="20.9" customHeight="1">
      <c r="B451" s="120"/>
      <c r="D451" s="121" t="s">
        <v>72</v>
      </c>
      <c r="E451" s="130" t="s">
        <v>1241</v>
      </c>
      <c r="F451" s="130" t="s">
        <v>1242</v>
      </c>
      <c r="I451" s="123"/>
      <c r="J451" s="131">
        <f>BK451</f>
        <v>0</v>
      </c>
      <c r="L451" s="120"/>
      <c r="M451" s="125"/>
      <c r="P451" s="126">
        <f>SUM(P452:P453)</f>
        <v>0</v>
      </c>
      <c r="R451" s="126">
        <f>SUM(R452:R453)</f>
        <v>0</v>
      </c>
      <c r="T451" s="127">
        <f>SUM(T452:T453)</f>
        <v>0</v>
      </c>
      <c r="AR451" s="121" t="s">
        <v>14</v>
      </c>
      <c r="AT451" s="128" t="s">
        <v>72</v>
      </c>
      <c r="AU451" s="128" t="s">
        <v>82</v>
      </c>
      <c r="AY451" s="121" t="s">
        <v>140</v>
      </c>
      <c r="BK451" s="129">
        <f>SUM(BK452:BK453)</f>
        <v>0</v>
      </c>
    </row>
    <row r="452" spans="2:65" s="1" customFormat="1" ht="24.15" customHeight="1">
      <c r="B452" s="31"/>
      <c r="C452" s="132" t="s">
        <v>73</v>
      </c>
      <c r="D452" s="132" t="s">
        <v>143</v>
      </c>
      <c r="E452" s="133" t="s">
        <v>1243</v>
      </c>
      <c r="F452" s="134" t="s">
        <v>1244</v>
      </c>
      <c r="G452" s="135" t="s">
        <v>178</v>
      </c>
      <c r="H452" s="136">
        <v>1</v>
      </c>
      <c r="I452" s="137"/>
      <c r="J452" s="138">
        <f>ROUND(I452*H452,2)</f>
        <v>0</v>
      </c>
      <c r="K452" s="139"/>
      <c r="L452" s="31"/>
      <c r="M452" s="140" t="s">
        <v>1</v>
      </c>
      <c r="N452" s="141" t="s">
        <v>38</v>
      </c>
      <c r="P452" s="142">
        <f>O452*H452</f>
        <v>0</v>
      </c>
      <c r="Q452" s="142">
        <v>0</v>
      </c>
      <c r="R452" s="142">
        <f>Q452*H452</f>
        <v>0</v>
      </c>
      <c r="S452" s="142">
        <v>0</v>
      </c>
      <c r="T452" s="143">
        <f>S452*H452</f>
        <v>0</v>
      </c>
      <c r="AR452" s="144" t="s">
        <v>147</v>
      </c>
      <c r="AT452" s="144" t="s">
        <v>143</v>
      </c>
      <c r="AU452" s="144" t="s">
        <v>162</v>
      </c>
      <c r="AY452" s="16" t="s">
        <v>140</v>
      </c>
      <c r="BE452" s="145">
        <f>IF(N452="základní",J452,0)</f>
        <v>0</v>
      </c>
      <c r="BF452" s="145">
        <f>IF(N452="snížená",J452,0)</f>
        <v>0</v>
      </c>
      <c r="BG452" s="145">
        <f>IF(N452="zákl. přenesená",J452,0)</f>
        <v>0</v>
      </c>
      <c r="BH452" s="145">
        <f>IF(N452="sníž. přenesená",J452,0)</f>
        <v>0</v>
      </c>
      <c r="BI452" s="145">
        <f>IF(N452="nulová",J452,0)</f>
        <v>0</v>
      </c>
      <c r="BJ452" s="16" t="s">
        <v>14</v>
      </c>
      <c r="BK452" s="145">
        <f>ROUND(I452*H452,2)</f>
        <v>0</v>
      </c>
      <c r="BL452" s="16" t="s">
        <v>147</v>
      </c>
      <c r="BM452" s="144" t="s">
        <v>626</v>
      </c>
    </row>
    <row r="453" spans="2:65" s="1" customFormat="1" ht="18">
      <c r="B453" s="31"/>
      <c r="D453" s="146" t="s">
        <v>148</v>
      </c>
      <c r="F453" s="147" t="s">
        <v>1244</v>
      </c>
      <c r="I453" s="148"/>
      <c r="L453" s="31"/>
      <c r="M453" s="149"/>
      <c r="T453" s="55"/>
      <c r="AT453" s="16" t="s">
        <v>148</v>
      </c>
      <c r="AU453" s="16" t="s">
        <v>162</v>
      </c>
    </row>
    <row r="454" spans="2:65" s="11" customFormat="1" ht="20.9" customHeight="1">
      <c r="B454" s="120"/>
      <c r="D454" s="121" t="s">
        <v>72</v>
      </c>
      <c r="E454" s="130" t="s">
        <v>1117</v>
      </c>
      <c r="F454" s="130" t="s">
        <v>1118</v>
      </c>
      <c r="I454" s="123"/>
      <c r="J454" s="131">
        <f>BK454</f>
        <v>0</v>
      </c>
      <c r="L454" s="120"/>
      <c r="M454" s="125"/>
      <c r="P454" s="126">
        <f>SUM(P455:P458)</f>
        <v>0</v>
      </c>
      <c r="R454" s="126">
        <f>SUM(R455:R458)</f>
        <v>0</v>
      </c>
      <c r="T454" s="127">
        <f>SUM(T455:T458)</f>
        <v>0</v>
      </c>
      <c r="AR454" s="121" t="s">
        <v>14</v>
      </c>
      <c r="AT454" s="128" t="s">
        <v>72</v>
      </c>
      <c r="AU454" s="128" t="s">
        <v>82</v>
      </c>
      <c r="AY454" s="121" t="s">
        <v>140</v>
      </c>
      <c r="BK454" s="129">
        <f>SUM(BK455:BK458)</f>
        <v>0</v>
      </c>
    </row>
    <row r="455" spans="2:65" s="1" customFormat="1" ht="37.75" customHeight="1">
      <c r="B455" s="31"/>
      <c r="C455" s="132" t="s">
        <v>73</v>
      </c>
      <c r="D455" s="132" t="s">
        <v>143</v>
      </c>
      <c r="E455" s="133" t="s">
        <v>1245</v>
      </c>
      <c r="F455" s="134" t="s">
        <v>1246</v>
      </c>
      <c r="G455" s="135" t="s">
        <v>1083</v>
      </c>
      <c r="H455" s="136">
        <v>18</v>
      </c>
      <c r="I455" s="137"/>
      <c r="J455" s="138">
        <f>ROUND(I455*H455,2)</f>
        <v>0</v>
      </c>
      <c r="K455" s="139"/>
      <c r="L455" s="31"/>
      <c r="M455" s="140" t="s">
        <v>1</v>
      </c>
      <c r="N455" s="141" t="s">
        <v>38</v>
      </c>
      <c r="P455" s="142">
        <f>O455*H455</f>
        <v>0</v>
      </c>
      <c r="Q455" s="142">
        <v>0</v>
      </c>
      <c r="R455" s="142">
        <f>Q455*H455</f>
        <v>0</v>
      </c>
      <c r="S455" s="142">
        <v>0</v>
      </c>
      <c r="T455" s="143">
        <f>S455*H455</f>
        <v>0</v>
      </c>
      <c r="AR455" s="144" t="s">
        <v>147</v>
      </c>
      <c r="AT455" s="144" t="s">
        <v>143</v>
      </c>
      <c r="AU455" s="144" t="s">
        <v>162</v>
      </c>
      <c r="AY455" s="16" t="s">
        <v>140</v>
      </c>
      <c r="BE455" s="145">
        <f>IF(N455="základní",J455,0)</f>
        <v>0</v>
      </c>
      <c r="BF455" s="145">
        <f>IF(N455="snížená",J455,0)</f>
        <v>0</v>
      </c>
      <c r="BG455" s="145">
        <f>IF(N455="zákl. přenesená",J455,0)</f>
        <v>0</v>
      </c>
      <c r="BH455" s="145">
        <f>IF(N455="sníž. přenesená",J455,0)</f>
        <v>0</v>
      </c>
      <c r="BI455" s="145">
        <f>IF(N455="nulová",J455,0)</f>
        <v>0</v>
      </c>
      <c r="BJ455" s="16" t="s">
        <v>14</v>
      </c>
      <c r="BK455" s="145">
        <f>ROUND(I455*H455,2)</f>
        <v>0</v>
      </c>
      <c r="BL455" s="16" t="s">
        <v>147</v>
      </c>
      <c r="BM455" s="144" t="s">
        <v>628</v>
      </c>
    </row>
    <row r="456" spans="2:65" s="1" customFormat="1" ht="18">
      <c r="B456" s="31"/>
      <c r="D456" s="146" t="s">
        <v>148</v>
      </c>
      <c r="F456" s="147" t="s">
        <v>1246</v>
      </c>
      <c r="I456" s="148"/>
      <c r="L456" s="31"/>
      <c r="M456" s="149"/>
      <c r="T456" s="55"/>
      <c r="AT456" s="16" t="s">
        <v>148</v>
      </c>
      <c r="AU456" s="16" t="s">
        <v>162</v>
      </c>
    </row>
    <row r="457" spans="2:65" s="1" customFormat="1" ht="37.75" customHeight="1">
      <c r="B457" s="31"/>
      <c r="C457" s="132" t="s">
        <v>73</v>
      </c>
      <c r="D457" s="132" t="s">
        <v>143</v>
      </c>
      <c r="E457" s="133" t="s">
        <v>1121</v>
      </c>
      <c r="F457" s="134" t="s">
        <v>1122</v>
      </c>
      <c r="G457" s="135" t="s">
        <v>1083</v>
      </c>
      <c r="H457" s="136">
        <v>2</v>
      </c>
      <c r="I457" s="137"/>
      <c r="J457" s="138">
        <f>ROUND(I457*H457,2)</f>
        <v>0</v>
      </c>
      <c r="K457" s="139"/>
      <c r="L457" s="31"/>
      <c r="M457" s="140" t="s">
        <v>1</v>
      </c>
      <c r="N457" s="141" t="s">
        <v>38</v>
      </c>
      <c r="P457" s="142">
        <f>O457*H457</f>
        <v>0</v>
      </c>
      <c r="Q457" s="142">
        <v>0</v>
      </c>
      <c r="R457" s="142">
        <f>Q457*H457</f>
        <v>0</v>
      </c>
      <c r="S457" s="142">
        <v>0</v>
      </c>
      <c r="T457" s="143">
        <f>S457*H457</f>
        <v>0</v>
      </c>
      <c r="AR457" s="144" t="s">
        <v>147</v>
      </c>
      <c r="AT457" s="144" t="s">
        <v>143</v>
      </c>
      <c r="AU457" s="144" t="s">
        <v>162</v>
      </c>
      <c r="AY457" s="16" t="s">
        <v>140</v>
      </c>
      <c r="BE457" s="145">
        <f>IF(N457="základní",J457,0)</f>
        <v>0</v>
      </c>
      <c r="BF457" s="145">
        <f>IF(N457="snížená",J457,0)</f>
        <v>0</v>
      </c>
      <c r="BG457" s="145">
        <f>IF(N457="zákl. přenesená",J457,0)</f>
        <v>0</v>
      </c>
      <c r="BH457" s="145">
        <f>IF(N457="sníž. přenesená",J457,0)</f>
        <v>0</v>
      </c>
      <c r="BI457" s="145">
        <f>IF(N457="nulová",J457,0)</f>
        <v>0</v>
      </c>
      <c r="BJ457" s="16" t="s">
        <v>14</v>
      </c>
      <c r="BK457" s="145">
        <f>ROUND(I457*H457,2)</f>
        <v>0</v>
      </c>
      <c r="BL457" s="16" t="s">
        <v>147</v>
      </c>
      <c r="BM457" s="144" t="s">
        <v>629</v>
      </c>
    </row>
    <row r="458" spans="2:65" s="1" customFormat="1" ht="18">
      <c r="B458" s="31"/>
      <c r="D458" s="146" t="s">
        <v>148</v>
      </c>
      <c r="F458" s="147" t="s">
        <v>1122</v>
      </c>
      <c r="I458" s="148"/>
      <c r="L458" s="31"/>
      <c r="M458" s="149"/>
      <c r="T458" s="55"/>
      <c r="AT458" s="16" t="s">
        <v>148</v>
      </c>
      <c r="AU458" s="16" t="s">
        <v>162</v>
      </c>
    </row>
    <row r="459" spans="2:65" s="11" customFormat="1" ht="20.9" customHeight="1">
      <c r="B459" s="120"/>
      <c r="D459" s="121" t="s">
        <v>72</v>
      </c>
      <c r="E459" s="130" t="s">
        <v>1123</v>
      </c>
      <c r="F459" s="130" t="s">
        <v>1124</v>
      </c>
      <c r="I459" s="123"/>
      <c r="J459" s="131">
        <f>BK459</f>
        <v>0</v>
      </c>
      <c r="L459" s="120"/>
      <c r="M459" s="125"/>
      <c r="P459" s="126">
        <f>SUM(P460:P463)</f>
        <v>0</v>
      </c>
      <c r="R459" s="126">
        <f>SUM(R460:R463)</f>
        <v>0</v>
      </c>
      <c r="T459" s="127">
        <f>SUM(T460:T463)</f>
        <v>0</v>
      </c>
      <c r="AR459" s="121" t="s">
        <v>14</v>
      </c>
      <c r="AT459" s="128" t="s">
        <v>72</v>
      </c>
      <c r="AU459" s="128" t="s">
        <v>82</v>
      </c>
      <c r="AY459" s="121" t="s">
        <v>140</v>
      </c>
      <c r="BK459" s="129">
        <f>SUM(BK460:BK463)</f>
        <v>0</v>
      </c>
    </row>
    <row r="460" spans="2:65" s="1" customFormat="1" ht="37.75" customHeight="1">
      <c r="B460" s="31"/>
      <c r="C460" s="132" t="s">
        <v>73</v>
      </c>
      <c r="D460" s="132" t="s">
        <v>143</v>
      </c>
      <c r="E460" s="133" t="s">
        <v>1129</v>
      </c>
      <c r="F460" s="134" t="s">
        <v>1130</v>
      </c>
      <c r="G460" s="135" t="s">
        <v>1083</v>
      </c>
      <c r="H460" s="136">
        <v>1</v>
      </c>
      <c r="I460" s="137"/>
      <c r="J460" s="138">
        <f>ROUND(I460*H460,2)</f>
        <v>0</v>
      </c>
      <c r="K460" s="139"/>
      <c r="L460" s="31"/>
      <c r="M460" s="140" t="s">
        <v>1</v>
      </c>
      <c r="N460" s="141" t="s">
        <v>38</v>
      </c>
      <c r="P460" s="142">
        <f>O460*H460</f>
        <v>0</v>
      </c>
      <c r="Q460" s="142">
        <v>0</v>
      </c>
      <c r="R460" s="142">
        <f>Q460*H460</f>
        <v>0</v>
      </c>
      <c r="S460" s="142">
        <v>0</v>
      </c>
      <c r="T460" s="143">
        <f>S460*H460</f>
        <v>0</v>
      </c>
      <c r="AR460" s="144" t="s">
        <v>147</v>
      </c>
      <c r="AT460" s="144" t="s">
        <v>143</v>
      </c>
      <c r="AU460" s="144" t="s">
        <v>162</v>
      </c>
      <c r="AY460" s="16" t="s">
        <v>140</v>
      </c>
      <c r="BE460" s="145">
        <f>IF(N460="základní",J460,0)</f>
        <v>0</v>
      </c>
      <c r="BF460" s="145">
        <f>IF(N460="snížená",J460,0)</f>
        <v>0</v>
      </c>
      <c r="BG460" s="145">
        <f>IF(N460="zákl. přenesená",J460,0)</f>
        <v>0</v>
      </c>
      <c r="BH460" s="145">
        <f>IF(N460="sníž. přenesená",J460,0)</f>
        <v>0</v>
      </c>
      <c r="BI460" s="145">
        <f>IF(N460="nulová",J460,0)</f>
        <v>0</v>
      </c>
      <c r="BJ460" s="16" t="s">
        <v>14</v>
      </c>
      <c r="BK460" s="145">
        <f>ROUND(I460*H460,2)</f>
        <v>0</v>
      </c>
      <c r="BL460" s="16" t="s">
        <v>147</v>
      </c>
      <c r="BM460" s="144" t="s">
        <v>631</v>
      </c>
    </row>
    <row r="461" spans="2:65" s="1" customFormat="1" ht="18">
      <c r="B461" s="31"/>
      <c r="D461" s="146" t="s">
        <v>148</v>
      </c>
      <c r="F461" s="147" t="s">
        <v>1130</v>
      </c>
      <c r="I461" s="148"/>
      <c r="L461" s="31"/>
      <c r="M461" s="149"/>
      <c r="T461" s="55"/>
      <c r="AT461" s="16" t="s">
        <v>148</v>
      </c>
      <c r="AU461" s="16" t="s">
        <v>162</v>
      </c>
    </row>
    <row r="462" spans="2:65" s="1" customFormat="1" ht="24.15" customHeight="1">
      <c r="B462" s="31"/>
      <c r="C462" s="132" t="s">
        <v>73</v>
      </c>
      <c r="D462" s="132" t="s">
        <v>143</v>
      </c>
      <c r="E462" s="133" t="s">
        <v>1247</v>
      </c>
      <c r="F462" s="134" t="s">
        <v>1248</v>
      </c>
      <c r="G462" s="135" t="s">
        <v>1083</v>
      </c>
      <c r="H462" s="136">
        <v>18</v>
      </c>
      <c r="I462" s="137"/>
      <c r="J462" s="138">
        <f>ROUND(I462*H462,2)</f>
        <v>0</v>
      </c>
      <c r="K462" s="139"/>
      <c r="L462" s="31"/>
      <c r="M462" s="140" t="s">
        <v>1</v>
      </c>
      <c r="N462" s="141" t="s">
        <v>38</v>
      </c>
      <c r="P462" s="142">
        <f>O462*H462</f>
        <v>0</v>
      </c>
      <c r="Q462" s="142">
        <v>0</v>
      </c>
      <c r="R462" s="142">
        <f>Q462*H462</f>
        <v>0</v>
      </c>
      <c r="S462" s="142">
        <v>0</v>
      </c>
      <c r="T462" s="143">
        <f>S462*H462</f>
        <v>0</v>
      </c>
      <c r="AR462" s="144" t="s">
        <v>147</v>
      </c>
      <c r="AT462" s="144" t="s">
        <v>143</v>
      </c>
      <c r="AU462" s="144" t="s">
        <v>162</v>
      </c>
      <c r="AY462" s="16" t="s">
        <v>140</v>
      </c>
      <c r="BE462" s="145">
        <f>IF(N462="základní",J462,0)</f>
        <v>0</v>
      </c>
      <c r="BF462" s="145">
        <f>IF(N462="snížená",J462,0)</f>
        <v>0</v>
      </c>
      <c r="BG462" s="145">
        <f>IF(N462="zákl. přenesená",J462,0)</f>
        <v>0</v>
      </c>
      <c r="BH462" s="145">
        <f>IF(N462="sníž. přenesená",J462,0)</f>
        <v>0</v>
      </c>
      <c r="BI462" s="145">
        <f>IF(N462="nulová",J462,0)</f>
        <v>0</v>
      </c>
      <c r="BJ462" s="16" t="s">
        <v>14</v>
      </c>
      <c r="BK462" s="145">
        <f>ROUND(I462*H462,2)</f>
        <v>0</v>
      </c>
      <c r="BL462" s="16" t="s">
        <v>147</v>
      </c>
      <c r="BM462" s="144" t="s">
        <v>632</v>
      </c>
    </row>
    <row r="463" spans="2:65" s="1" customFormat="1" ht="10">
      <c r="B463" s="31"/>
      <c r="D463" s="146" t="s">
        <v>148</v>
      </c>
      <c r="F463" s="147" t="s">
        <v>1248</v>
      </c>
      <c r="I463" s="148"/>
      <c r="L463" s="31"/>
      <c r="M463" s="149"/>
      <c r="T463" s="55"/>
      <c r="AT463" s="16" t="s">
        <v>148</v>
      </c>
      <c r="AU463" s="16" t="s">
        <v>162</v>
      </c>
    </row>
    <row r="464" spans="2:65" s="11" customFormat="1" ht="20.9" customHeight="1">
      <c r="B464" s="120"/>
      <c r="D464" s="121" t="s">
        <v>72</v>
      </c>
      <c r="E464" s="130" t="s">
        <v>1133</v>
      </c>
      <c r="F464" s="130" t="s">
        <v>1134</v>
      </c>
      <c r="I464" s="123"/>
      <c r="J464" s="131">
        <f>BK464</f>
        <v>0</v>
      </c>
      <c r="L464" s="120"/>
      <c r="M464" s="125"/>
      <c r="P464" s="126">
        <f>SUM(P465:P474)</f>
        <v>0</v>
      </c>
      <c r="R464" s="126">
        <f>SUM(R465:R474)</f>
        <v>0</v>
      </c>
      <c r="T464" s="127">
        <f>SUM(T465:T474)</f>
        <v>0</v>
      </c>
      <c r="AR464" s="121" t="s">
        <v>14</v>
      </c>
      <c r="AT464" s="128" t="s">
        <v>72</v>
      </c>
      <c r="AU464" s="128" t="s">
        <v>82</v>
      </c>
      <c r="AY464" s="121" t="s">
        <v>140</v>
      </c>
      <c r="BK464" s="129">
        <f>SUM(BK465:BK474)</f>
        <v>0</v>
      </c>
    </row>
    <row r="465" spans="2:65" s="1" customFormat="1" ht="16.5" customHeight="1">
      <c r="B465" s="31"/>
      <c r="C465" s="132" t="s">
        <v>73</v>
      </c>
      <c r="D465" s="132" t="s">
        <v>143</v>
      </c>
      <c r="E465" s="133" t="s">
        <v>1135</v>
      </c>
      <c r="F465" s="134" t="s">
        <v>1136</v>
      </c>
      <c r="G465" s="135" t="s">
        <v>226</v>
      </c>
      <c r="H465" s="136">
        <v>150</v>
      </c>
      <c r="I465" s="137"/>
      <c r="J465" s="138">
        <f>ROUND(I465*H465,2)</f>
        <v>0</v>
      </c>
      <c r="K465" s="139"/>
      <c r="L465" s="31"/>
      <c r="M465" s="140" t="s">
        <v>1</v>
      </c>
      <c r="N465" s="141" t="s">
        <v>38</v>
      </c>
      <c r="P465" s="142">
        <f>O465*H465</f>
        <v>0</v>
      </c>
      <c r="Q465" s="142">
        <v>0</v>
      </c>
      <c r="R465" s="142">
        <f>Q465*H465</f>
        <v>0</v>
      </c>
      <c r="S465" s="142">
        <v>0</v>
      </c>
      <c r="T465" s="143">
        <f>S465*H465</f>
        <v>0</v>
      </c>
      <c r="AR465" s="144" t="s">
        <v>147</v>
      </c>
      <c r="AT465" s="144" t="s">
        <v>143</v>
      </c>
      <c r="AU465" s="144" t="s">
        <v>162</v>
      </c>
      <c r="AY465" s="16" t="s">
        <v>140</v>
      </c>
      <c r="BE465" s="145">
        <f>IF(N465="základní",J465,0)</f>
        <v>0</v>
      </c>
      <c r="BF465" s="145">
        <f>IF(N465="snížená",J465,0)</f>
        <v>0</v>
      </c>
      <c r="BG465" s="145">
        <f>IF(N465="zákl. přenesená",J465,0)</f>
        <v>0</v>
      </c>
      <c r="BH465" s="145">
        <f>IF(N465="sníž. přenesená",J465,0)</f>
        <v>0</v>
      </c>
      <c r="BI465" s="145">
        <f>IF(N465="nulová",J465,0)</f>
        <v>0</v>
      </c>
      <c r="BJ465" s="16" t="s">
        <v>14</v>
      </c>
      <c r="BK465" s="145">
        <f>ROUND(I465*H465,2)</f>
        <v>0</v>
      </c>
      <c r="BL465" s="16" t="s">
        <v>147</v>
      </c>
      <c r="BM465" s="144" t="s">
        <v>634</v>
      </c>
    </row>
    <row r="466" spans="2:65" s="1" customFormat="1" ht="10">
      <c r="B466" s="31"/>
      <c r="D466" s="146" t="s">
        <v>148</v>
      </c>
      <c r="F466" s="147" t="s">
        <v>1136</v>
      </c>
      <c r="I466" s="148"/>
      <c r="L466" s="31"/>
      <c r="M466" s="149"/>
      <c r="T466" s="55"/>
      <c r="AT466" s="16" t="s">
        <v>148</v>
      </c>
      <c r="AU466" s="16" t="s">
        <v>162</v>
      </c>
    </row>
    <row r="467" spans="2:65" s="1" customFormat="1" ht="16.5" customHeight="1">
      <c r="B467" s="31"/>
      <c r="C467" s="132" t="s">
        <v>73</v>
      </c>
      <c r="D467" s="132" t="s">
        <v>143</v>
      </c>
      <c r="E467" s="133" t="s">
        <v>1227</v>
      </c>
      <c r="F467" s="134" t="s">
        <v>1228</v>
      </c>
      <c r="G467" s="135" t="s">
        <v>226</v>
      </c>
      <c r="H467" s="136">
        <v>50</v>
      </c>
      <c r="I467" s="137"/>
      <c r="J467" s="138">
        <f>ROUND(I467*H467,2)</f>
        <v>0</v>
      </c>
      <c r="K467" s="139"/>
      <c r="L467" s="31"/>
      <c r="M467" s="140" t="s">
        <v>1</v>
      </c>
      <c r="N467" s="141" t="s">
        <v>38</v>
      </c>
      <c r="P467" s="142">
        <f>O467*H467</f>
        <v>0</v>
      </c>
      <c r="Q467" s="142">
        <v>0</v>
      </c>
      <c r="R467" s="142">
        <f>Q467*H467</f>
        <v>0</v>
      </c>
      <c r="S467" s="142">
        <v>0</v>
      </c>
      <c r="T467" s="143">
        <f>S467*H467</f>
        <v>0</v>
      </c>
      <c r="AR467" s="144" t="s">
        <v>147</v>
      </c>
      <c r="AT467" s="144" t="s">
        <v>143</v>
      </c>
      <c r="AU467" s="144" t="s">
        <v>162</v>
      </c>
      <c r="AY467" s="16" t="s">
        <v>140</v>
      </c>
      <c r="BE467" s="145">
        <f>IF(N467="základní",J467,0)</f>
        <v>0</v>
      </c>
      <c r="BF467" s="145">
        <f>IF(N467="snížená",J467,0)</f>
        <v>0</v>
      </c>
      <c r="BG467" s="145">
        <f>IF(N467="zákl. přenesená",J467,0)</f>
        <v>0</v>
      </c>
      <c r="BH467" s="145">
        <f>IF(N467="sníž. přenesená",J467,0)</f>
        <v>0</v>
      </c>
      <c r="BI467" s="145">
        <f>IF(N467="nulová",J467,0)</f>
        <v>0</v>
      </c>
      <c r="BJ467" s="16" t="s">
        <v>14</v>
      </c>
      <c r="BK467" s="145">
        <f>ROUND(I467*H467,2)</f>
        <v>0</v>
      </c>
      <c r="BL467" s="16" t="s">
        <v>147</v>
      </c>
      <c r="BM467" s="144" t="s">
        <v>638</v>
      </c>
    </row>
    <row r="468" spans="2:65" s="1" customFormat="1" ht="10">
      <c r="B468" s="31"/>
      <c r="D468" s="146" t="s">
        <v>148</v>
      </c>
      <c r="F468" s="147" t="s">
        <v>1228</v>
      </c>
      <c r="I468" s="148"/>
      <c r="L468" s="31"/>
      <c r="M468" s="149"/>
      <c r="T468" s="55"/>
      <c r="AT468" s="16" t="s">
        <v>148</v>
      </c>
      <c r="AU468" s="16" t="s">
        <v>162</v>
      </c>
    </row>
    <row r="469" spans="2:65" s="1" customFormat="1" ht="16.5" customHeight="1">
      <c r="B469" s="31"/>
      <c r="C469" s="132" t="s">
        <v>73</v>
      </c>
      <c r="D469" s="132" t="s">
        <v>143</v>
      </c>
      <c r="E469" s="133" t="s">
        <v>1137</v>
      </c>
      <c r="F469" s="134" t="s">
        <v>1138</v>
      </c>
      <c r="G469" s="135" t="s">
        <v>226</v>
      </c>
      <c r="H469" s="136">
        <v>250</v>
      </c>
      <c r="I469" s="137"/>
      <c r="J469" s="138">
        <f>ROUND(I469*H469,2)</f>
        <v>0</v>
      </c>
      <c r="K469" s="139"/>
      <c r="L469" s="31"/>
      <c r="M469" s="140" t="s">
        <v>1</v>
      </c>
      <c r="N469" s="141" t="s">
        <v>38</v>
      </c>
      <c r="P469" s="142">
        <f>O469*H469</f>
        <v>0</v>
      </c>
      <c r="Q469" s="142">
        <v>0</v>
      </c>
      <c r="R469" s="142">
        <f>Q469*H469</f>
        <v>0</v>
      </c>
      <c r="S469" s="142">
        <v>0</v>
      </c>
      <c r="T469" s="143">
        <f>S469*H469</f>
        <v>0</v>
      </c>
      <c r="AR469" s="144" t="s">
        <v>147</v>
      </c>
      <c r="AT469" s="144" t="s">
        <v>143</v>
      </c>
      <c r="AU469" s="144" t="s">
        <v>162</v>
      </c>
      <c r="AY469" s="16" t="s">
        <v>140</v>
      </c>
      <c r="BE469" s="145">
        <f>IF(N469="základní",J469,0)</f>
        <v>0</v>
      </c>
      <c r="BF469" s="145">
        <f>IF(N469="snížená",J469,0)</f>
        <v>0</v>
      </c>
      <c r="BG469" s="145">
        <f>IF(N469="zákl. přenesená",J469,0)</f>
        <v>0</v>
      </c>
      <c r="BH469" s="145">
        <f>IF(N469="sníž. přenesená",J469,0)</f>
        <v>0</v>
      </c>
      <c r="BI469" s="145">
        <f>IF(N469="nulová",J469,0)</f>
        <v>0</v>
      </c>
      <c r="BJ469" s="16" t="s">
        <v>14</v>
      </c>
      <c r="BK469" s="145">
        <f>ROUND(I469*H469,2)</f>
        <v>0</v>
      </c>
      <c r="BL469" s="16" t="s">
        <v>147</v>
      </c>
      <c r="BM469" s="144" t="s">
        <v>640</v>
      </c>
    </row>
    <row r="470" spans="2:65" s="1" customFormat="1" ht="10">
      <c r="B470" s="31"/>
      <c r="D470" s="146" t="s">
        <v>148</v>
      </c>
      <c r="F470" s="147" t="s">
        <v>1138</v>
      </c>
      <c r="I470" s="148"/>
      <c r="L470" s="31"/>
      <c r="M470" s="149"/>
      <c r="T470" s="55"/>
      <c r="AT470" s="16" t="s">
        <v>148</v>
      </c>
      <c r="AU470" s="16" t="s">
        <v>162</v>
      </c>
    </row>
    <row r="471" spans="2:65" s="1" customFormat="1" ht="16.5" customHeight="1">
      <c r="B471" s="31"/>
      <c r="C471" s="132" t="s">
        <v>73</v>
      </c>
      <c r="D471" s="132" t="s">
        <v>143</v>
      </c>
      <c r="E471" s="133" t="s">
        <v>1141</v>
      </c>
      <c r="F471" s="134" t="s">
        <v>1142</v>
      </c>
      <c r="G471" s="135" t="s">
        <v>226</v>
      </c>
      <c r="H471" s="136">
        <v>100</v>
      </c>
      <c r="I471" s="137"/>
      <c r="J471" s="138">
        <f>ROUND(I471*H471,2)</f>
        <v>0</v>
      </c>
      <c r="K471" s="139"/>
      <c r="L471" s="31"/>
      <c r="M471" s="140" t="s">
        <v>1</v>
      </c>
      <c r="N471" s="141" t="s">
        <v>38</v>
      </c>
      <c r="P471" s="142">
        <f>O471*H471</f>
        <v>0</v>
      </c>
      <c r="Q471" s="142">
        <v>0</v>
      </c>
      <c r="R471" s="142">
        <f>Q471*H471</f>
        <v>0</v>
      </c>
      <c r="S471" s="142">
        <v>0</v>
      </c>
      <c r="T471" s="143">
        <f>S471*H471</f>
        <v>0</v>
      </c>
      <c r="AR471" s="144" t="s">
        <v>147</v>
      </c>
      <c r="AT471" s="144" t="s">
        <v>143</v>
      </c>
      <c r="AU471" s="144" t="s">
        <v>162</v>
      </c>
      <c r="AY471" s="16" t="s">
        <v>140</v>
      </c>
      <c r="BE471" s="145">
        <f>IF(N471="základní",J471,0)</f>
        <v>0</v>
      </c>
      <c r="BF471" s="145">
        <f>IF(N471="snížená",J471,0)</f>
        <v>0</v>
      </c>
      <c r="BG471" s="145">
        <f>IF(N471="zákl. přenesená",J471,0)</f>
        <v>0</v>
      </c>
      <c r="BH471" s="145">
        <f>IF(N471="sníž. přenesená",J471,0)</f>
        <v>0</v>
      </c>
      <c r="BI471" s="145">
        <f>IF(N471="nulová",J471,0)</f>
        <v>0</v>
      </c>
      <c r="BJ471" s="16" t="s">
        <v>14</v>
      </c>
      <c r="BK471" s="145">
        <f>ROUND(I471*H471,2)</f>
        <v>0</v>
      </c>
      <c r="BL471" s="16" t="s">
        <v>147</v>
      </c>
      <c r="BM471" s="144" t="s">
        <v>645</v>
      </c>
    </row>
    <row r="472" spans="2:65" s="1" customFormat="1" ht="10">
      <c r="B472" s="31"/>
      <c r="D472" s="146" t="s">
        <v>148</v>
      </c>
      <c r="F472" s="147" t="s">
        <v>1142</v>
      </c>
      <c r="I472" s="148"/>
      <c r="L472" s="31"/>
      <c r="M472" s="149"/>
      <c r="T472" s="55"/>
      <c r="AT472" s="16" t="s">
        <v>148</v>
      </c>
      <c r="AU472" s="16" t="s">
        <v>162</v>
      </c>
    </row>
    <row r="473" spans="2:65" s="1" customFormat="1" ht="24.15" customHeight="1">
      <c r="B473" s="31"/>
      <c r="C473" s="132" t="s">
        <v>73</v>
      </c>
      <c r="D473" s="132" t="s">
        <v>143</v>
      </c>
      <c r="E473" s="133" t="s">
        <v>1145</v>
      </c>
      <c r="F473" s="134" t="s">
        <v>1146</v>
      </c>
      <c r="G473" s="135" t="s">
        <v>226</v>
      </c>
      <c r="H473" s="136">
        <v>300</v>
      </c>
      <c r="I473" s="137"/>
      <c r="J473" s="138">
        <f>ROUND(I473*H473,2)</f>
        <v>0</v>
      </c>
      <c r="K473" s="139"/>
      <c r="L473" s="31"/>
      <c r="M473" s="140" t="s">
        <v>1</v>
      </c>
      <c r="N473" s="141" t="s">
        <v>38</v>
      </c>
      <c r="P473" s="142">
        <f>O473*H473</f>
        <v>0</v>
      </c>
      <c r="Q473" s="142">
        <v>0</v>
      </c>
      <c r="R473" s="142">
        <f>Q473*H473</f>
        <v>0</v>
      </c>
      <c r="S473" s="142">
        <v>0</v>
      </c>
      <c r="T473" s="143">
        <f>S473*H473</f>
        <v>0</v>
      </c>
      <c r="AR473" s="144" t="s">
        <v>147</v>
      </c>
      <c r="AT473" s="144" t="s">
        <v>143</v>
      </c>
      <c r="AU473" s="144" t="s">
        <v>162</v>
      </c>
      <c r="AY473" s="16" t="s">
        <v>140</v>
      </c>
      <c r="BE473" s="145">
        <f>IF(N473="základní",J473,0)</f>
        <v>0</v>
      </c>
      <c r="BF473" s="145">
        <f>IF(N473="snížená",J473,0)</f>
        <v>0</v>
      </c>
      <c r="BG473" s="145">
        <f>IF(N473="zákl. přenesená",J473,0)</f>
        <v>0</v>
      </c>
      <c r="BH473" s="145">
        <f>IF(N473="sníž. přenesená",J473,0)</f>
        <v>0</v>
      </c>
      <c r="BI473" s="145">
        <f>IF(N473="nulová",J473,0)</f>
        <v>0</v>
      </c>
      <c r="BJ473" s="16" t="s">
        <v>14</v>
      </c>
      <c r="BK473" s="145">
        <f>ROUND(I473*H473,2)</f>
        <v>0</v>
      </c>
      <c r="BL473" s="16" t="s">
        <v>147</v>
      </c>
      <c r="BM473" s="144" t="s">
        <v>649</v>
      </c>
    </row>
    <row r="474" spans="2:65" s="1" customFormat="1" ht="10">
      <c r="B474" s="31"/>
      <c r="D474" s="146" t="s">
        <v>148</v>
      </c>
      <c r="F474" s="147" t="s">
        <v>1146</v>
      </c>
      <c r="I474" s="148"/>
      <c r="L474" s="31"/>
      <c r="M474" s="149"/>
      <c r="T474" s="55"/>
      <c r="AT474" s="16" t="s">
        <v>148</v>
      </c>
      <c r="AU474" s="16" t="s">
        <v>162</v>
      </c>
    </row>
    <row r="475" spans="2:65" s="11" customFormat="1" ht="20.9" customHeight="1">
      <c r="B475" s="120"/>
      <c r="D475" s="121" t="s">
        <v>72</v>
      </c>
      <c r="E475" s="130" t="s">
        <v>1147</v>
      </c>
      <c r="F475" s="130" t="s">
        <v>1148</v>
      </c>
      <c r="I475" s="123"/>
      <c r="J475" s="131">
        <f>BK475</f>
        <v>0</v>
      </c>
      <c r="L475" s="120"/>
      <c r="M475" s="125"/>
      <c r="P475" s="126">
        <f>SUM(P476:P511)</f>
        <v>0</v>
      </c>
      <c r="R475" s="126">
        <f>SUM(R476:R511)</f>
        <v>0</v>
      </c>
      <c r="T475" s="127">
        <f>SUM(T476:T511)</f>
        <v>0</v>
      </c>
      <c r="AR475" s="121" t="s">
        <v>14</v>
      </c>
      <c r="AT475" s="128" t="s">
        <v>72</v>
      </c>
      <c r="AU475" s="128" t="s">
        <v>82</v>
      </c>
      <c r="AY475" s="121" t="s">
        <v>140</v>
      </c>
      <c r="BK475" s="129">
        <f>SUM(BK476:BK511)</f>
        <v>0</v>
      </c>
    </row>
    <row r="476" spans="2:65" s="1" customFormat="1" ht="16.5" customHeight="1">
      <c r="B476" s="31"/>
      <c r="C476" s="132" t="s">
        <v>73</v>
      </c>
      <c r="D476" s="132" t="s">
        <v>143</v>
      </c>
      <c r="E476" s="133" t="s">
        <v>1149</v>
      </c>
      <c r="F476" s="134" t="s">
        <v>1150</v>
      </c>
      <c r="G476" s="135" t="s">
        <v>1151</v>
      </c>
      <c r="H476" s="136">
        <v>8</v>
      </c>
      <c r="I476" s="137"/>
      <c r="J476" s="138">
        <f>ROUND(I476*H476,2)</f>
        <v>0</v>
      </c>
      <c r="K476" s="139"/>
      <c r="L476" s="31"/>
      <c r="M476" s="140" t="s">
        <v>1</v>
      </c>
      <c r="N476" s="141" t="s">
        <v>38</v>
      </c>
      <c r="P476" s="142">
        <f>O476*H476</f>
        <v>0</v>
      </c>
      <c r="Q476" s="142">
        <v>0</v>
      </c>
      <c r="R476" s="142">
        <f>Q476*H476</f>
        <v>0</v>
      </c>
      <c r="S476" s="142">
        <v>0</v>
      </c>
      <c r="T476" s="143">
        <f>S476*H476</f>
        <v>0</v>
      </c>
      <c r="AR476" s="144" t="s">
        <v>147</v>
      </c>
      <c r="AT476" s="144" t="s">
        <v>143</v>
      </c>
      <c r="AU476" s="144" t="s">
        <v>162</v>
      </c>
      <c r="AY476" s="16" t="s">
        <v>140</v>
      </c>
      <c r="BE476" s="145">
        <f>IF(N476="základní",J476,0)</f>
        <v>0</v>
      </c>
      <c r="BF476" s="145">
        <f>IF(N476="snížená",J476,0)</f>
        <v>0</v>
      </c>
      <c r="BG476" s="145">
        <f>IF(N476="zákl. přenesená",J476,0)</f>
        <v>0</v>
      </c>
      <c r="BH476" s="145">
        <f>IF(N476="sníž. přenesená",J476,0)</f>
        <v>0</v>
      </c>
      <c r="BI476" s="145">
        <f>IF(N476="nulová",J476,0)</f>
        <v>0</v>
      </c>
      <c r="BJ476" s="16" t="s">
        <v>14</v>
      </c>
      <c r="BK476" s="145">
        <f>ROUND(I476*H476,2)</f>
        <v>0</v>
      </c>
      <c r="BL476" s="16" t="s">
        <v>147</v>
      </c>
      <c r="BM476" s="144" t="s">
        <v>652</v>
      </c>
    </row>
    <row r="477" spans="2:65" s="1" customFormat="1" ht="10">
      <c r="B477" s="31"/>
      <c r="D477" s="146" t="s">
        <v>148</v>
      </c>
      <c r="F477" s="147" t="s">
        <v>1150</v>
      </c>
      <c r="I477" s="148"/>
      <c r="L477" s="31"/>
      <c r="M477" s="149"/>
      <c r="T477" s="55"/>
      <c r="AT477" s="16" t="s">
        <v>148</v>
      </c>
      <c r="AU477" s="16" t="s">
        <v>162</v>
      </c>
    </row>
    <row r="478" spans="2:65" s="1" customFormat="1" ht="21.75" customHeight="1">
      <c r="B478" s="31"/>
      <c r="C478" s="132" t="s">
        <v>73</v>
      </c>
      <c r="D478" s="132" t="s">
        <v>143</v>
      </c>
      <c r="E478" s="133" t="s">
        <v>1152</v>
      </c>
      <c r="F478" s="134" t="s">
        <v>1153</v>
      </c>
      <c r="G478" s="135" t="s">
        <v>1083</v>
      </c>
      <c r="H478" s="136">
        <v>3</v>
      </c>
      <c r="I478" s="137"/>
      <c r="J478" s="138">
        <f>ROUND(I478*H478,2)</f>
        <v>0</v>
      </c>
      <c r="K478" s="139"/>
      <c r="L478" s="31"/>
      <c r="M478" s="140" t="s">
        <v>1</v>
      </c>
      <c r="N478" s="141" t="s">
        <v>38</v>
      </c>
      <c r="P478" s="142">
        <f>O478*H478</f>
        <v>0</v>
      </c>
      <c r="Q478" s="142">
        <v>0</v>
      </c>
      <c r="R478" s="142">
        <f>Q478*H478</f>
        <v>0</v>
      </c>
      <c r="S478" s="142">
        <v>0</v>
      </c>
      <c r="T478" s="143">
        <f>S478*H478</f>
        <v>0</v>
      </c>
      <c r="AR478" s="144" t="s">
        <v>147</v>
      </c>
      <c r="AT478" s="144" t="s">
        <v>143</v>
      </c>
      <c r="AU478" s="144" t="s">
        <v>162</v>
      </c>
      <c r="AY478" s="16" t="s">
        <v>140</v>
      </c>
      <c r="BE478" s="145">
        <f>IF(N478="základní",J478,0)</f>
        <v>0</v>
      </c>
      <c r="BF478" s="145">
        <f>IF(N478="snížená",J478,0)</f>
        <v>0</v>
      </c>
      <c r="BG478" s="145">
        <f>IF(N478="zákl. přenesená",J478,0)</f>
        <v>0</v>
      </c>
      <c r="BH478" s="145">
        <f>IF(N478="sníž. přenesená",J478,0)</f>
        <v>0</v>
      </c>
      <c r="BI478" s="145">
        <f>IF(N478="nulová",J478,0)</f>
        <v>0</v>
      </c>
      <c r="BJ478" s="16" t="s">
        <v>14</v>
      </c>
      <c r="BK478" s="145">
        <f>ROUND(I478*H478,2)</f>
        <v>0</v>
      </c>
      <c r="BL478" s="16" t="s">
        <v>147</v>
      </c>
      <c r="BM478" s="144" t="s">
        <v>656</v>
      </c>
    </row>
    <row r="479" spans="2:65" s="1" customFormat="1" ht="10">
      <c r="B479" s="31"/>
      <c r="D479" s="146" t="s">
        <v>148</v>
      </c>
      <c r="F479" s="147" t="s">
        <v>1153</v>
      </c>
      <c r="I479" s="148"/>
      <c r="L479" s="31"/>
      <c r="M479" s="149"/>
      <c r="T479" s="55"/>
      <c r="AT479" s="16" t="s">
        <v>148</v>
      </c>
      <c r="AU479" s="16" t="s">
        <v>162</v>
      </c>
    </row>
    <row r="480" spans="2:65" s="1" customFormat="1" ht="21.75" customHeight="1">
      <c r="B480" s="31"/>
      <c r="C480" s="132" t="s">
        <v>73</v>
      </c>
      <c r="D480" s="132" t="s">
        <v>143</v>
      </c>
      <c r="E480" s="133" t="s">
        <v>1154</v>
      </c>
      <c r="F480" s="134" t="s">
        <v>1155</v>
      </c>
      <c r="G480" s="135" t="s">
        <v>1083</v>
      </c>
      <c r="H480" s="136">
        <v>2</v>
      </c>
      <c r="I480" s="137"/>
      <c r="J480" s="138">
        <f>ROUND(I480*H480,2)</f>
        <v>0</v>
      </c>
      <c r="K480" s="139"/>
      <c r="L480" s="31"/>
      <c r="M480" s="140" t="s">
        <v>1</v>
      </c>
      <c r="N480" s="141" t="s">
        <v>38</v>
      </c>
      <c r="P480" s="142">
        <f>O480*H480</f>
        <v>0</v>
      </c>
      <c r="Q480" s="142">
        <v>0</v>
      </c>
      <c r="R480" s="142">
        <f>Q480*H480</f>
        <v>0</v>
      </c>
      <c r="S480" s="142">
        <v>0</v>
      </c>
      <c r="T480" s="143">
        <f>S480*H480</f>
        <v>0</v>
      </c>
      <c r="AR480" s="144" t="s">
        <v>147</v>
      </c>
      <c r="AT480" s="144" t="s">
        <v>143</v>
      </c>
      <c r="AU480" s="144" t="s">
        <v>162</v>
      </c>
      <c r="AY480" s="16" t="s">
        <v>140</v>
      </c>
      <c r="BE480" s="145">
        <f>IF(N480="základní",J480,0)</f>
        <v>0</v>
      </c>
      <c r="BF480" s="145">
        <f>IF(N480="snížená",J480,0)</f>
        <v>0</v>
      </c>
      <c r="BG480" s="145">
        <f>IF(N480="zákl. přenesená",J480,0)</f>
        <v>0</v>
      </c>
      <c r="BH480" s="145">
        <f>IF(N480="sníž. přenesená",J480,0)</f>
        <v>0</v>
      </c>
      <c r="BI480" s="145">
        <f>IF(N480="nulová",J480,0)</f>
        <v>0</v>
      </c>
      <c r="BJ480" s="16" t="s">
        <v>14</v>
      </c>
      <c r="BK480" s="145">
        <f>ROUND(I480*H480,2)</f>
        <v>0</v>
      </c>
      <c r="BL480" s="16" t="s">
        <v>147</v>
      </c>
      <c r="BM480" s="144" t="s">
        <v>662</v>
      </c>
    </row>
    <row r="481" spans="2:65" s="1" customFormat="1" ht="10">
      <c r="B481" s="31"/>
      <c r="D481" s="146" t="s">
        <v>148</v>
      </c>
      <c r="F481" s="147" t="s">
        <v>1155</v>
      </c>
      <c r="I481" s="148"/>
      <c r="L481" s="31"/>
      <c r="M481" s="149"/>
      <c r="T481" s="55"/>
      <c r="AT481" s="16" t="s">
        <v>148</v>
      </c>
      <c r="AU481" s="16" t="s">
        <v>162</v>
      </c>
    </row>
    <row r="482" spans="2:65" s="1" customFormat="1" ht="16.5" customHeight="1">
      <c r="B482" s="31"/>
      <c r="C482" s="132" t="s">
        <v>73</v>
      </c>
      <c r="D482" s="132" t="s">
        <v>143</v>
      </c>
      <c r="E482" s="133" t="s">
        <v>1156</v>
      </c>
      <c r="F482" s="134" t="s">
        <v>1157</v>
      </c>
      <c r="G482" s="135" t="s">
        <v>1083</v>
      </c>
      <c r="H482" s="136">
        <v>5</v>
      </c>
      <c r="I482" s="137"/>
      <c r="J482" s="138">
        <f>ROUND(I482*H482,2)</f>
        <v>0</v>
      </c>
      <c r="K482" s="139"/>
      <c r="L482" s="31"/>
      <c r="M482" s="140" t="s">
        <v>1</v>
      </c>
      <c r="N482" s="141" t="s">
        <v>38</v>
      </c>
      <c r="P482" s="142">
        <f>O482*H482</f>
        <v>0</v>
      </c>
      <c r="Q482" s="142">
        <v>0</v>
      </c>
      <c r="R482" s="142">
        <f>Q482*H482</f>
        <v>0</v>
      </c>
      <c r="S482" s="142">
        <v>0</v>
      </c>
      <c r="T482" s="143">
        <f>S482*H482</f>
        <v>0</v>
      </c>
      <c r="AR482" s="144" t="s">
        <v>147</v>
      </c>
      <c r="AT482" s="144" t="s">
        <v>143</v>
      </c>
      <c r="AU482" s="144" t="s">
        <v>162</v>
      </c>
      <c r="AY482" s="16" t="s">
        <v>140</v>
      </c>
      <c r="BE482" s="145">
        <f>IF(N482="základní",J482,0)</f>
        <v>0</v>
      </c>
      <c r="BF482" s="145">
        <f>IF(N482="snížená",J482,0)</f>
        <v>0</v>
      </c>
      <c r="BG482" s="145">
        <f>IF(N482="zákl. přenesená",J482,0)</f>
        <v>0</v>
      </c>
      <c r="BH482" s="145">
        <f>IF(N482="sníž. přenesená",J482,0)</f>
        <v>0</v>
      </c>
      <c r="BI482" s="145">
        <f>IF(N482="nulová",J482,0)</f>
        <v>0</v>
      </c>
      <c r="BJ482" s="16" t="s">
        <v>14</v>
      </c>
      <c r="BK482" s="145">
        <f>ROUND(I482*H482,2)</f>
        <v>0</v>
      </c>
      <c r="BL482" s="16" t="s">
        <v>147</v>
      </c>
      <c r="BM482" s="144" t="s">
        <v>667</v>
      </c>
    </row>
    <row r="483" spans="2:65" s="1" customFormat="1" ht="10">
      <c r="B483" s="31"/>
      <c r="D483" s="146" t="s">
        <v>148</v>
      </c>
      <c r="F483" s="147" t="s">
        <v>1157</v>
      </c>
      <c r="I483" s="148"/>
      <c r="L483" s="31"/>
      <c r="M483" s="149"/>
      <c r="T483" s="55"/>
      <c r="AT483" s="16" t="s">
        <v>148</v>
      </c>
      <c r="AU483" s="16" t="s">
        <v>162</v>
      </c>
    </row>
    <row r="484" spans="2:65" s="1" customFormat="1" ht="21.75" customHeight="1">
      <c r="B484" s="31"/>
      <c r="C484" s="132" t="s">
        <v>73</v>
      </c>
      <c r="D484" s="132" t="s">
        <v>143</v>
      </c>
      <c r="E484" s="133" t="s">
        <v>1158</v>
      </c>
      <c r="F484" s="134" t="s">
        <v>1159</v>
      </c>
      <c r="G484" s="135" t="s">
        <v>1083</v>
      </c>
      <c r="H484" s="136">
        <v>1</v>
      </c>
      <c r="I484" s="137"/>
      <c r="J484" s="138">
        <f>ROUND(I484*H484,2)</f>
        <v>0</v>
      </c>
      <c r="K484" s="139"/>
      <c r="L484" s="31"/>
      <c r="M484" s="140" t="s">
        <v>1</v>
      </c>
      <c r="N484" s="141" t="s">
        <v>38</v>
      </c>
      <c r="P484" s="142">
        <f>O484*H484</f>
        <v>0</v>
      </c>
      <c r="Q484" s="142">
        <v>0</v>
      </c>
      <c r="R484" s="142">
        <f>Q484*H484</f>
        <v>0</v>
      </c>
      <c r="S484" s="142">
        <v>0</v>
      </c>
      <c r="T484" s="143">
        <f>S484*H484</f>
        <v>0</v>
      </c>
      <c r="AR484" s="144" t="s">
        <v>147</v>
      </c>
      <c r="AT484" s="144" t="s">
        <v>143</v>
      </c>
      <c r="AU484" s="144" t="s">
        <v>162</v>
      </c>
      <c r="AY484" s="16" t="s">
        <v>140</v>
      </c>
      <c r="BE484" s="145">
        <f>IF(N484="základní",J484,0)</f>
        <v>0</v>
      </c>
      <c r="BF484" s="145">
        <f>IF(N484="snížená",J484,0)</f>
        <v>0</v>
      </c>
      <c r="BG484" s="145">
        <f>IF(N484="zákl. přenesená",J484,0)</f>
        <v>0</v>
      </c>
      <c r="BH484" s="145">
        <f>IF(N484="sníž. přenesená",J484,0)</f>
        <v>0</v>
      </c>
      <c r="BI484" s="145">
        <f>IF(N484="nulová",J484,0)</f>
        <v>0</v>
      </c>
      <c r="BJ484" s="16" t="s">
        <v>14</v>
      </c>
      <c r="BK484" s="145">
        <f>ROUND(I484*H484,2)</f>
        <v>0</v>
      </c>
      <c r="BL484" s="16" t="s">
        <v>147</v>
      </c>
      <c r="BM484" s="144" t="s">
        <v>671</v>
      </c>
    </row>
    <row r="485" spans="2:65" s="1" customFormat="1" ht="10">
      <c r="B485" s="31"/>
      <c r="D485" s="146" t="s">
        <v>148</v>
      </c>
      <c r="F485" s="147" t="s">
        <v>1159</v>
      </c>
      <c r="I485" s="148"/>
      <c r="L485" s="31"/>
      <c r="M485" s="149"/>
      <c r="T485" s="55"/>
      <c r="AT485" s="16" t="s">
        <v>148</v>
      </c>
      <c r="AU485" s="16" t="s">
        <v>162</v>
      </c>
    </row>
    <row r="486" spans="2:65" s="1" customFormat="1" ht="33" customHeight="1">
      <c r="B486" s="31"/>
      <c r="C486" s="132" t="s">
        <v>73</v>
      </c>
      <c r="D486" s="132" t="s">
        <v>143</v>
      </c>
      <c r="E486" s="133" t="s">
        <v>1160</v>
      </c>
      <c r="F486" s="134" t="s">
        <v>1161</v>
      </c>
      <c r="G486" s="135" t="s">
        <v>226</v>
      </c>
      <c r="H486" s="136">
        <v>100</v>
      </c>
      <c r="I486" s="137"/>
      <c r="J486" s="138">
        <f>ROUND(I486*H486,2)</f>
        <v>0</v>
      </c>
      <c r="K486" s="139"/>
      <c r="L486" s="31"/>
      <c r="M486" s="140" t="s">
        <v>1</v>
      </c>
      <c r="N486" s="141" t="s">
        <v>38</v>
      </c>
      <c r="P486" s="142">
        <f>O486*H486</f>
        <v>0</v>
      </c>
      <c r="Q486" s="142">
        <v>0</v>
      </c>
      <c r="R486" s="142">
        <f>Q486*H486</f>
        <v>0</v>
      </c>
      <c r="S486" s="142">
        <v>0</v>
      </c>
      <c r="T486" s="143">
        <f>S486*H486</f>
        <v>0</v>
      </c>
      <c r="AR486" s="144" t="s">
        <v>147</v>
      </c>
      <c r="AT486" s="144" t="s">
        <v>143</v>
      </c>
      <c r="AU486" s="144" t="s">
        <v>162</v>
      </c>
      <c r="AY486" s="16" t="s">
        <v>140</v>
      </c>
      <c r="BE486" s="145">
        <f>IF(N486="základní",J486,0)</f>
        <v>0</v>
      </c>
      <c r="BF486" s="145">
        <f>IF(N486="snížená",J486,0)</f>
        <v>0</v>
      </c>
      <c r="BG486" s="145">
        <f>IF(N486="zákl. přenesená",J486,0)</f>
        <v>0</v>
      </c>
      <c r="BH486" s="145">
        <f>IF(N486="sníž. přenesená",J486,0)</f>
        <v>0</v>
      </c>
      <c r="BI486" s="145">
        <f>IF(N486="nulová",J486,0)</f>
        <v>0</v>
      </c>
      <c r="BJ486" s="16" t="s">
        <v>14</v>
      </c>
      <c r="BK486" s="145">
        <f>ROUND(I486*H486,2)</f>
        <v>0</v>
      </c>
      <c r="BL486" s="16" t="s">
        <v>147</v>
      </c>
      <c r="BM486" s="144" t="s">
        <v>676</v>
      </c>
    </row>
    <row r="487" spans="2:65" s="1" customFormat="1" ht="18">
      <c r="B487" s="31"/>
      <c r="D487" s="146" t="s">
        <v>148</v>
      </c>
      <c r="F487" s="147" t="s">
        <v>1161</v>
      </c>
      <c r="I487" s="148"/>
      <c r="L487" s="31"/>
      <c r="M487" s="149"/>
      <c r="T487" s="55"/>
      <c r="AT487" s="16" t="s">
        <v>148</v>
      </c>
      <c r="AU487" s="16" t="s">
        <v>162</v>
      </c>
    </row>
    <row r="488" spans="2:65" s="1" customFormat="1" ht="24.15" customHeight="1">
      <c r="B488" s="31"/>
      <c r="C488" s="132" t="s">
        <v>73</v>
      </c>
      <c r="D488" s="132" t="s">
        <v>143</v>
      </c>
      <c r="E488" s="133" t="s">
        <v>1162</v>
      </c>
      <c r="F488" s="134" t="s">
        <v>1163</v>
      </c>
      <c r="G488" s="135" t="s">
        <v>1151</v>
      </c>
      <c r="H488" s="136">
        <v>30</v>
      </c>
      <c r="I488" s="137"/>
      <c r="J488" s="138">
        <f>ROUND(I488*H488,2)</f>
        <v>0</v>
      </c>
      <c r="K488" s="139"/>
      <c r="L488" s="31"/>
      <c r="M488" s="140" t="s">
        <v>1</v>
      </c>
      <c r="N488" s="141" t="s">
        <v>38</v>
      </c>
      <c r="P488" s="142">
        <f>O488*H488</f>
        <v>0</v>
      </c>
      <c r="Q488" s="142">
        <v>0</v>
      </c>
      <c r="R488" s="142">
        <f>Q488*H488</f>
        <v>0</v>
      </c>
      <c r="S488" s="142">
        <v>0</v>
      </c>
      <c r="T488" s="143">
        <f>S488*H488</f>
        <v>0</v>
      </c>
      <c r="AR488" s="144" t="s">
        <v>147</v>
      </c>
      <c r="AT488" s="144" t="s">
        <v>143</v>
      </c>
      <c r="AU488" s="144" t="s">
        <v>162</v>
      </c>
      <c r="AY488" s="16" t="s">
        <v>140</v>
      </c>
      <c r="BE488" s="145">
        <f>IF(N488="základní",J488,0)</f>
        <v>0</v>
      </c>
      <c r="BF488" s="145">
        <f>IF(N488="snížená",J488,0)</f>
        <v>0</v>
      </c>
      <c r="BG488" s="145">
        <f>IF(N488="zákl. přenesená",J488,0)</f>
        <v>0</v>
      </c>
      <c r="BH488" s="145">
        <f>IF(N488="sníž. přenesená",J488,0)</f>
        <v>0</v>
      </c>
      <c r="BI488" s="145">
        <f>IF(N488="nulová",J488,0)</f>
        <v>0</v>
      </c>
      <c r="BJ488" s="16" t="s">
        <v>14</v>
      </c>
      <c r="BK488" s="145">
        <f>ROUND(I488*H488,2)</f>
        <v>0</v>
      </c>
      <c r="BL488" s="16" t="s">
        <v>147</v>
      </c>
      <c r="BM488" s="144" t="s">
        <v>681</v>
      </c>
    </row>
    <row r="489" spans="2:65" s="1" customFormat="1" ht="18">
      <c r="B489" s="31"/>
      <c r="D489" s="146" t="s">
        <v>148</v>
      </c>
      <c r="F489" s="147" t="s">
        <v>1163</v>
      </c>
      <c r="I489" s="148"/>
      <c r="L489" s="31"/>
      <c r="M489" s="149"/>
      <c r="T489" s="55"/>
      <c r="AT489" s="16" t="s">
        <v>148</v>
      </c>
      <c r="AU489" s="16" t="s">
        <v>162</v>
      </c>
    </row>
    <row r="490" spans="2:65" s="1" customFormat="1" ht="16.5" customHeight="1">
      <c r="B490" s="31"/>
      <c r="C490" s="132" t="s">
        <v>73</v>
      </c>
      <c r="D490" s="132" t="s">
        <v>143</v>
      </c>
      <c r="E490" s="133" t="s">
        <v>1164</v>
      </c>
      <c r="F490" s="134" t="s">
        <v>1165</v>
      </c>
      <c r="G490" s="135" t="s">
        <v>1151</v>
      </c>
      <c r="H490" s="136">
        <v>16</v>
      </c>
      <c r="I490" s="137"/>
      <c r="J490" s="138">
        <f>ROUND(I490*H490,2)</f>
        <v>0</v>
      </c>
      <c r="K490" s="139"/>
      <c r="L490" s="31"/>
      <c r="M490" s="140" t="s">
        <v>1</v>
      </c>
      <c r="N490" s="141" t="s">
        <v>38</v>
      </c>
      <c r="P490" s="142">
        <f>O490*H490</f>
        <v>0</v>
      </c>
      <c r="Q490" s="142">
        <v>0</v>
      </c>
      <c r="R490" s="142">
        <f>Q490*H490</f>
        <v>0</v>
      </c>
      <c r="S490" s="142">
        <v>0</v>
      </c>
      <c r="T490" s="143">
        <f>S490*H490</f>
        <v>0</v>
      </c>
      <c r="AR490" s="144" t="s">
        <v>147</v>
      </c>
      <c r="AT490" s="144" t="s">
        <v>143</v>
      </c>
      <c r="AU490" s="144" t="s">
        <v>162</v>
      </c>
      <c r="AY490" s="16" t="s">
        <v>140</v>
      </c>
      <c r="BE490" s="145">
        <f>IF(N490="základní",J490,0)</f>
        <v>0</v>
      </c>
      <c r="BF490" s="145">
        <f>IF(N490="snížená",J490,0)</f>
        <v>0</v>
      </c>
      <c r="BG490" s="145">
        <f>IF(N490="zákl. přenesená",J490,0)</f>
        <v>0</v>
      </c>
      <c r="BH490" s="145">
        <f>IF(N490="sníž. přenesená",J490,0)</f>
        <v>0</v>
      </c>
      <c r="BI490" s="145">
        <f>IF(N490="nulová",J490,0)</f>
        <v>0</v>
      </c>
      <c r="BJ490" s="16" t="s">
        <v>14</v>
      </c>
      <c r="BK490" s="145">
        <f>ROUND(I490*H490,2)</f>
        <v>0</v>
      </c>
      <c r="BL490" s="16" t="s">
        <v>147</v>
      </c>
      <c r="BM490" s="144" t="s">
        <v>686</v>
      </c>
    </row>
    <row r="491" spans="2:65" s="1" customFormat="1" ht="10">
      <c r="B491" s="31"/>
      <c r="D491" s="146" t="s">
        <v>148</v>
      </c>
      <c r="F491" s="147" t="s">
        <v>1165</v>
      </c>
      <c r="I491" s="148"/>
      <c r="L491" s="31"/>
      <c r="M491" s="149"/>
      <c r="T491" s="55"/>
      <c r="AT491" s="16" t="s">
        <v>148</v>
      </c>
      <c r="AU491" s="16" t="s">
        <v>162</v>
      </c>
    </row>
    <row r="492" spans="2:65" s="1" customFormat="1" ht="16.5" customHeight="1">
      <c r="B492" s="31"/>
      <c r="C492" s="132" t="s">
        <v>73</v>
      </c>
      <c r="D492" s="132" t="s">
        <v>143</v>
      </c>
      <c r="E492" s="133" t="s">
        <v>1166</v>
      </c>
      <c r="F492" s="134" t="s">
        <v>1167</v>
      </c>
      <c r="G492" s="135" t="s">
        <v>1083</v>
      </c>
      <c r="H492" s="136">
        <v>15</v>
      </c>
      <c r="I492" s="137"/>
      <c r="J492" s="138">
        <f>ROUND(I492*H492,2)</f>
        <v>0</v>
      </c>
      <c r="K492" s="139"/>
      <c r="L492" s="31"/>
      <c r="M492" s="140" t="s">
        <v>1</v>
      </c>
      <c r="N492" s="141" t="s">
        <v>38</v>
      </c>
      <c r="P492" s="142">
        <f>O492*H492</f>
        <v>0</v>
      </c>
      <c r="Q492" s="142">
        <v>0</v>
      </c>
      <c r="R492" s="142">
        <f>Q492*H492</f>
        <v>0</v>
      </c>
      <c r="S492" s="142">
        <v>0</v>
      </c>
      <c r="T492" s="143">
        <f>S492*H492</f>
        <v>0</v>
      </c>
      <c r="AR492" s="144" t="s">
        <v>147</v>
      </c>
      <c r="AT492" s="144" t="s">
        <v>143</v>
      </c>
      <c r="AU492" s="144" t="s">
        <v>162</v>
      </c>
      <c r="AY492" s="16" t="s">
        <v>140</v>
      </c>
      <c r="BE492" s="145">
        <f>IF(N492="základní",J492,0)</f>
        <v>0</v>
      </c>
      <c r="BF492" s="145">
        <f>IF(N492="snížená",J492,0)</f>
        <v>0</v>
      </c>
      <c r="BG492" s="145">
        <f>IF(N492="zákl. přenesená",J492,0)</f>
        <v>0</v>
      </c>
      <c r="BH492" s="145">
        <f>IF(N492="sníž. přenesená",J492,0)</f>
        <v>0</v>
      </c>
      <c r="BI492" s="145">
        <f>IF(N492="nulová",J492,0)</f>
        <v>0</v>
      </c>
      <c r="BJ492" s="16" t="s">
        <v>14</v>
      </c>
      <c r="BK492" s="145">
        <f>ROUND(I492*H492,2)</f>
        <v>0</v>
      </c>
      <c r="BL492" s="16" t="s">
        <v>147</v>
      </c>
      <c r="BM492" s="144" t="s">
        <v>691</v>
      </c>
    </row>
    <row r="493" spans="2:65" s="1" customFormat="1" ht="10">
      <c r="B493" s="31"/>
      <c r="D493" s="146" t="s">
        <v>148</v>
      </c>
      <c r="F493" s="147" t="s">
        <v>1167</v>
      </c>
      <c r="I493" s="148"/>
      <c r="L493" s="31"/>
      <c r="M493" s="149"/>
      <c r="T493" s="55"/>
      <c r="AT493" s="16" t="s">
        <v>148</v>
      </c>
      <c r="AU493" s="16" t="s">
        <v>162</v>
      </c>
    </row>
    <row r="494" spans="2:65" s="1" customFormat="1" ht="24.15" customHeight="1">
      <c r="B494" s="31"/>
      <c r="C494" s="132" t="s">
        <v>73</v>
      </c>
      <c r="D494" s="132" t="s">
        <v>143</v>
      </c>
      <c r="E494" s="133" t="s">
        <v>1168</v>
      </c>
      <c r="F494" s="134" t="s">
        <v>1169</v>
      </c>
      <c r="G494" s="135" t="s">
        <v>1083</v>
      </c>
      <c r="H494" s="136">
        <v>15</v>
      </c>
      <c r="I494" s="137"/>
      <c r="J494" s="138">
        <f>ROUND(I494*H494,2)</f>
        <v>0</v>
      </c>
      <c r="K494" s="139"/>
      <c r="L494" s="31"/>
      <c r="M494" s="140" t="s">
        <v>1</v>
      </c>
      <c r="N494" s="141" t="s">
        <v>38</v>
      </c>
      <c r="P494" s="142">
        <f>O494*H494</f>
        <v>0</v>
      </c>
      <c r="Q494" s="142">
        <v>0</v>
      </c>
      <c r="R494" s="142">
        <f>Q494*H494</f>
        <v>0</v>
      </c>
      <c r="S494" s="142">
        <v>0</v>
      </c>
      <c r="T494" s="143">
        <f>S494*H494</f>
        <v>0</v>
      </c>
      <c r="AR494" s="144" t="s">
        <v>147</v>
      </c>
      <c r="AT494" s="144" t="s">
        <v>143</v>
      </c>
      <c r="AU494" s="144" t="s">
        <v>162</v>
      </c>
      <c r="AY494" s="16" t="s">
        <v>140</v>
      </c>
      <c r="BE494" s="145">
        <f>IF(N494="základní",J494,0)</f>
        <v>0</v>
      </c>
      <c r="BF494" s="145">
        <f>IF(N494="snížená",J494,0)</f>
        <v>0</v>
      </c>
      <c r="BG494" s="145">
        <f>IF(N494="zákl. přenesená",J494,0)</f>
        <v>0</v>
      </c>
      <c r="BH494" s="145">
        <f>IF(N494="sníž. přenesená",J494,0)</f>
        <v>0</v>
      </c>
      <c r="BI494" s="145">
        <f>IF(N494="nulová",J494,0)</f>
        <v>0</v>
      </c>
      <c r="BJ494" s="16" t="s">
        <v>14</v>
      </c>
      <c r="BK494" s="145">
        <f>ROUND(I494*H494,2)</f>
        <v>0</v>
      </c>
      <c r="BL494" s="16" t="s">
        <v>147</v>
      </c>
      <c r="BM494" s="144" t="s">
        <v>694</v>
      </c>
    </row>
    <row r="495" spans="2:65" s="1" customFormat="1" ht="18">
      <c r="B495" s="31"/>
      <c r="D495" s="146" t="s">
        <v>148</v>
      </c>
      <c r="F495" s="147" t="s">
        <v>1169</v>
      </c>
      <c r="I495" s="148"/>
      <c r="L495" s="31"/>
      <c r="M495" s="149"/>
      <c r="T495" s="55"/>
      <c r="AT495" s="16" t="s">
        <v>148</v>
      </c>
      <c r="AU495" s="16" t="s">
        <v>162</v>
      </c>
    </row>
    <row r="496" spans="2:65" s="1" customFormat="1" ht="24.15" customHeight="1">
      <c r="B496" s="31"/>
      <c r="C496" s="132" t="s">
        <v>73</v>
      </c>
      <c r="D496" s="132" t="s">
        <v>143</v>
      </c>
      <c r="E496" s="133" t="s">
        <v>1170</v>
      </c>
      <c r="F496" s="134" t="s">
        <v>1171</v>
      </c>
      <c r="G496" s="135" t="s">
        <v>1151</v>
      </c>
      <c r="H496" s="136">
        <v>8</v>
      </c>
      <c r="I496" s="137"/>
      <c r="J496" s="138">
        <f>ROUND(I496*H496,2)</f>
        <v>0</v>
      </c>
      <c r="K496" s="139"/>
      <c r="L496" s="31"/>
      <c r="M496" s="140" t="s">
        <v>1</v>
      </c>
      <c r="N496" s="141" t="s">
        <v>38</v>
      </c>
      <c r="P496" s="142">
        <f>O496*H496</f>
        <v>0</v>
      </c>
      <c r="Q496" s="142">
        <v>0</v>
      </c>
      <c r="R496" s="142">
        <f>Q496*H496</f>
        <v>0</v>
      </c>
      <c r="S496" s="142">
        <v>0</v>
      </c>
      <c r="T496" s="143">
        <f>S496*H496</f>
        <v>0</v>
      </c>
      <c r="AR496" s="144" t="s">
        <v>147</v>
      </c>
      <c r="AT496" s="144" t="s">
        <v>143</v>
      </c>
      <c r="AU496" s="144" t="s">
        <v>162</v>
      </c>
      <c r="AY496" s="16" t="s">
        <v>140</v>
      </c>
      <c r="BE496" s="145">
        <f>IF(N496="základní",J496,0)</f>
        <v>0</v>
      </c>
      <c r="BF496" s="145">
        <f>IF(N496="snížená",J496,0)</f>
        <v>0</v>
      </c>
      <c r="BG496" s="145">
        <f>IF(N496="zákl. přenesená",J496,0)</f>
        <v>0</v>
      </c>
      <c r="BH496" s="145">
        <f>IF(N496="sníž. přenesená",J496,0)</f>
        <v>0</v>
      </c>
      <c r="BI496" s="145">
        <f>IF(N496="nulová",J496,0)</f>
        <v>0</v>
      </c>
      <c r="BJ496" s="16" t="s">
        <v>14</v>
      </c>
      <c r="BK496" s="145">
        <f>ROUND(I496*H496,2)</f>
        <v>0</v>
      </c>
      <c r="BL496" s="16" t="s">
        <v>147</v>
      </c>
      <c r="BM496" s="144" t="s">
        <v>697</v>
      </c>
    </row>
    <row r="497" spans="2:65" s="1" customFormat="1" ht="18">
      <c r="B497" s="31"/>
      <c r="D497" s="146" t="s">
        <v>148</v>
      </c>
      <c r="F497" s="147" t="s">
        <v>1171</v>
      </c>
      <c r="I497" s="148"/>
      <c r="L497" s="31"/>
      <c r="M497" s="149"/>
      <c r="T497" s="55"/>
      <c r="AT497" s="16" t="s">
        <v>148</v>
      </c>
      <c r="AU497" s="16" t="s">
        <v>162</v>
      </c>
    </row>
    <row r="498" spans="2:65" s="1" customFormat="1" ht="16.5" customHeight="1">
      <c r="B498" s="31"/>
      <c r="C498" s="132" t="s">
        <v>73</v>
      </c>
      <c r="D498" s="132" t="s">
        <v>143</v>
      </c>
      <c r="E498" s="133" t="s">
        <v>1172</v>
      </c>
      <c r="F498" s="134" t="s">
        <v>1173</v>
      </c>
      <c r="G498" s="135" t="s">
        <v>1151</v>
      </c>
      <c r="H498" s="136">
        <v>16</v>
      </c>
      <c r="I498" s="137"/>
      <c r="J498" s="138">
        <f>ROUND(I498*H498,2)</f>
        <v>0</v>
      </c>
      <c r="K498" s="139"/>
      <c r="L498" s="31"/>
      <c r="M498" s="140" t="s">
        <v>1</v>
      </c>
      <c r="N498" s="141" t="s">
        <v>38</v>
      </c>
      <c r="P498" s="142">
        <f>O498*H498</f>
        <v>0</v>
      </c>
      <c r="Q498" s="142">
        <v>0</v>
      </c>
      <c r="R498" s="142">
        <f>Q498*H498</f>
        <v>0</v>
      </c>
      <c r="S498" s="142">
        <v>0</v>
      </c>
      <c r="T498" s="143">
        <f>S498*H498</f>
        <v>0</v>
      </c>
      <c r="AR498" s="144" t="s">
        <v>147</v>
      </c>
      <c r="AT498" s="144" t="s">
        <v>143</v>
      </c>
      <c r="AU498" s="144" t="s">
        <v>162</v>
      </c>
      <c r="AY498" s="16" t="s">
        <v>140</v>
      </c>
      <c r="BE498" s="145">
        <f>IF(N498="základní",J498,0)</f>
        <v>0</v>
      </c>
      <c r="BF498" s="145">
        <f>IF(N498="snížená",J498,0)</f>
        <v>0</v>
      </c>
      <c r="BG498" s="145">
        <f>IF(N498="zákl. přenesená",J498,0)</f>
        <v>0</v>
      </c>
      <c r="BH498" s="145">
        <f>IF(N498="sníž. přenesená",J498,0)</f>
        <v>0</v>
      </c>
      <c r="BI498" s="145">
        <f>IF(N498="nulová",J498,0)</f>
        <v>0</v>
      </c>
      <c r="BJ498" s="16" t="s">
        <v>14</v>
      </c>
      <c r="BK498" s="145">
        <f>ROUND(I498*H498,2)</f>
        <v>0</v>
      </c>
      <c r="BL498" s="16" t="s">
        <v>147</v>
      </c>
      <c r="BM498" s="144" t="s">
        <v>702</v>
      </c>
    </row>
    <row r="499" spans="2:65" s="1" customFormat="1" ht="10">
      <c r="B499" s="31"/>
      <c r="D499" s="146" t="s">
        <v>148</v>
      </c>
      <c r="F499" s="147" t="s">
        <v>1173</v>
      </c>
      <c r="I499" s="148"/>
      <c r="L499" s="31"/>
      <c r="M499" s="149"/>
      <c r="T499" s="55"/>
      <c r="AT499" s="16" t="s">
        <v>148</v>
      </c>
      <c r="AU499" s="16" t="s">
        <v>162</v>
      </c>
    </row>
    <row r="500" spans="2:65" s="1" customFormat="1" ht="24.15" customHeight="1">
      <c r="B500" s="31"/>
      <c r="C500" s="132" t="s">
        <v>73</v>
      </c>
      <c r="D500" s="132" t="s">
        <v>143</v>
      </c>
      <c r="E500" s="133" t="s">
        <v>1174</v>
      </c>
      <c r="F500" s="134" t="s">
        <v>1175</v>
      </c>
      <c r="G500" s="135" t="s">
        <v>1083</v>
      </c>
      <c r="H500" s="136">
        <v>10</v>
      </c>
      <c r="I500" s="137"/>
      <c r="J500" s="138">
        <f>ROUND(I500*H500,2)</f>
        <v>0</v>
      </c>
      <c r="K500" s="139"/>
      <c r="L500" s="31"/>
      <c r="M500" s="140" t="s">
        <v>1</v>
      </c>
      <c r="N500" s="141" t="s">
        <v>38</v>
      </c>
      <c r="P500" s="142">
        <f>O500*H500</f>
        <v>0</v>
      </c>
      <c r="Q500" s="142">
        <v>0</v>
      </c>
      <c r="R500" s="142">
        <f>Q500*H500</f>
        <v>0</v>
      </c>
      <c r="S500" s="142">
        <v>0</v>
      </c>
      <c r="T500" s="143">
        <f>S500*H500</f>
        <v>0</v>
      </c>
      <c r="AR500" s="144" t="s">
        <v>147</v>
      </c>
      <c r="AT500" s="144" t="s">
        <v>143</v>
      </c>
      <c r="AU500" s="144" t="s">
        <v>162</v>
      </c>
      <c r="AY500" s="16" t="s">
        <v>140</v>
      </c>
      <c r="BE500" s="145">
        <f>IF(N500="základní",J500,0)</f>
        <v>0</v>
      </c>
      <c r="BF500" s="145">
        <f>IF(N500="snížená",J500,0)</f>
        <v>0</v>
      </c>
      <c r="BG500" s="145">
        <f>IF(N500="zákl. přenesená",J500,0)</f>
        <v>0</v>
      </c>
      <c r="BH500" s="145">
        <f>IF(N500="sníž. přenesená",J500,0)</f>
        <v>0</v>
      </c>
      <c r="BI500" s="145">
        <f>IF(N500="nulová",J500,0)</f>
        <v>0</v>
      </c>
      <c r="BJ500" s="16" t="s">
        <v>14</v>
      </c>
      <c r="BK500" s="145">
        <f>ROUND(I500*H500,2)</f>
        <v>0</v>
      </c>
      <c r="BL500" s="16" t="s">
        <v>147</v>
      </c>
      <c r="BM500" s="144" t="s">
        <v>703</v>
      </c>
    </row>
    <row r="501" spans="2:65" s="1" customFormat="1" ht="18">
      <c r="B501" s="31"/>
      <c r="D501" s="146" t="s">
        <v>148</v>
      </c>
      <c r="F501" s="147" t="s">
        <v>1175</v>
      </c>
      <c r="I501" s="148"/>
      <c r="L501" s="31"/>
      <c r="M501" s="149"/>
      <c r="T501" s="55"/>
      <c r="AT501" s="16" t="s">
        <v>148</v>
      </c>
      <c r="AU501" s="16" t="s">
        <v>162</v>
      </c>
    </row>
    <row r="502" spans="2:65" s="1" customFormat="1" ht="24.15" customHeight="1">
      <c r="B502" s="31"/>
      <c r="C502" s="132" t="s">
        <v>73</v>
      </c>
      <c r="D502" s="132" t="s">
        <v>143</v>
      </c>
      <c r="E502" s="133" t="s">
        <v>1176</v>
      </c>
      <c r="F502" s="134" t="s">
        <v>1177</v>
      </c>
      <c r="G502" s="135" t="s">
        <v>1151</v>
      </c>
      <c r="H502" s="136">
        <v>4</v>
      </c>
      <c r="I502" s="137"/>
      <c r="J502" s="138">
        <f>ROUND(I502*H502,2)</f>
        <v>0</v>
      </c>
      <c r="K502" s="139"/>
      <c r="L502" s="31"/>
      <c r="M502" s="140" t="s">
        <v>1</v>
      </c>
      <c r="N502" s="141" t="s">
        <v>38</v>
      </c>
      <c r="P502" s="142">
        <f>O502*H502</f>
        <v>0</v>
      </c>
      <c r="Q502" s="142">
        <v>0</v>
      </c>
      <c r="R502" s="142">
        <f>Q502*H502</f>
        <v>0</v>
      </c>
      <c r="S502" s="142">
        <v>0</v>
      </c>
      <c r="T502" s="143">
        <f>S502*H502</f>
        <v>0</v>
      </c>
      <c r="AR502" s="144" t="s">
        <v>147</v>
      </c>
      <c r="AT502" s="144" t="s">
        <v>143</v>
      </c>
      <c r="AU502" s="144" t="s">
        <v>162</v>
      </c>
      <c r="AY502" s="16" t="s">
        <v>140</v>
      </c>
      <c r="BE502" s="145">
        <f>IF(N502="základní",J502,0)</f>
        <v>0</v>
      </c>
      <c r="BF502" s="145">
        <f>IF(N502="snížená",J502,0)</f>
        <v>0</v>
      </c>
      <c r="BG502" s="145">
        <f>IF(N502="zákl. přenesená",J502,0)</f>
        <v>0</v>
      </c>
      <c r="BH502" s="145">
        <f>IF(N502="sníž. přenesená",J502,0)</f>
        <v>0</v>
      </c>
      <c r="BI502" s="145">
        <f>IF(N502="nulová",J502,0)</f>
        <v>0</v>
      </c>
      <c r="BJ502" s="16" t="s">
        <v>14</v>
      </c>
      <c r="BK502" s="145">
        <f>ROUND(I502*H502,2)</f>
        <v>0</v>
      </c>
      <c r="BL502" s="16" t="s">
        <v>147</v>
      </c>
      <c r="BM502" s="144" t="s">
        <v>705</v>
      </c>
    </row>
    <row r="503" spans="2:65" s="1" customFormat="1" ht="18">
      <c r="B503" s="31"/>
      <c r="D503" s="146" t="s">
        <v>148</v>
      </c>
      <c r="F503" s="147" t="s">
        <v>1177</v>
      </c>
      <c r="I503" s="148"/>
      <c r="L503" s="31"/>
      <c r="M503" s="149"/>
      <c r="T503" s="55"/>
      <c r="AT503" s="16" t="s">
        <v>148</v>
      </c>
      <c r="AU503" s="16" t="s">
        <v>162</v>
      </c>
    </row>
    <row r="504" spans="2:65" s="1" customFormat="1" ht="24.15" customHeight="1">
      <c r="B504" s="31"/>
      <c r="C504" s="132" t="s">
        <v>73</v>
      </c>
      <c r="D504" s="132" t="s">
        <v>143</v>
      </c>
      <c r="E504" s="133" t="s">
        <v>1178</v>
      </c>
      <c r="F504" s="134" t="s">
        <v>1179</v>
      </c>
      <c r="G504" s="135" t="s">
        <v>1151</v>
      </c>
      <c r="H504" s="136">
        <v>4</v>
      </c>
      <c r="I504" s="137"/>
      <c r="J504" s="138">
        <f>ROUND(I504*H504,2)</f>
        <v>0</v>
      </c>
      <c r="K504" s="139"/>
      <c r="L504" s="31"/>
      <c r="M504" s="140" t="s">
        <v>1</v>
      </c>
      <c r="N504" s="141" t="s">
        <v>38</v>
      </c>
      <c r="P504" s="142">
        <f>O504*H504</f>
        <v>0</v>
      </c>
      <c r="Q504" s="142">
        <v>0</v>
      </c>
      <c r="R504" s="142">
        <f>Q504*H504</f>
        <v>0</v>
      </c>
      <c r="S504" s="142">
        <v>0</v>
      </c>
      <c r="T504" s="143">
        <f>S504*H504</f>
        <v>0</v>
      </c>
      <c r="AR504" s="144" t="s">
        <v>147</v>
      </c>
      <c r="AT504" s="144" t="s">
        <v>143</v>
      </c>
      <c r="AU504" s="144" t="s">
        <v>162</v>
      </c>
      <c r="AY504" s="16" t="s">
        <v>140</v>
      </c>
      <c r="BE504" s="145">
        <f>IF(N504="základní",J504,0)</f>
        <v>0</v>
      </c>
      <c r="BF504" s="145">
        <f>IF(N504="snížená",J504,0)</f>
        <v>0</v>
      </c>
      <c r="BG504" s="145">
        <f>IF(N504="zákl. přenesená",J504,0)</f>
        <v>0</v>
      </c>
      <c r="BH504" s="145">
        <f>IF(N504="sníž. přenesená",J504,0)</f>
        <v>0</v>
      </c>
      <c r="BI504" s="145">
        <f>IF(N504="nulová",J504,0)</f>
        <v>0</v>
      </c>
      <c r="BJ504" s="16" t="s">
        <v>14</v>
      </c>
      <c r="BK504" s="145">
        <f>ROUND(I504*H504,2)</f>
        <v>0</v>
      </c>
      <c r="BL504" s="16" t="s">
        <v>147</v>
      </c>
      <c r="BM504" s="144" t="s">
        <v>706</v>
      </c>
    </row>
    <row r="505" spans="2:65" s="1" customFormat="1" ht="10">
      <c r="B505" s="31"/>
      <c r="D505" s="146" t="s">
        <v>148</v>
      </c>
      <c r="F505" s="147" t="s">
        <v>1179</v>
      </c>
      <c r="I505" s="148"/>
      <c r="L505" s="31"/>
      <c r="M505" s="149"/>
      <c r="T505" s="55"/>
      <c r="AT505" s="16" t="s">
        <v>148</v>
      </c>
      <c r="AU505" s="16" t="s">
        <v>162</v>
      </c>
    </row>
    <row r="506" spans="2:65" s="1" customFormat="1" ht="16.5" customHeight="1">
      <c r="B506" s="31"/>
      <c r="C506" s="132" t="s">
        <v>73</v>
      </c>
      <c r="D506" s="132" t="s">
        <v>143</v>
      </c>
      <c r="E506" s="133" t="s">
        <v>1180</v>
      </c>
      <c r="F506" s="134" t="s">
        <v>1181</v>
      </c>
      <c r="G506" s="135" t="s">
        <v>1083</v>
      </c>
      <c r="H506" s="136">
        <v>1</v>
      </c>
      <c r="I506" s="137"/>
      <c r="J506" s="138">
        <f>ROUND(I506*H506,2)</f>
        <v>0</v>
      </c>
      <c r="K506" s="139"/>
      <c r="L506" s="31"/>
      <c r="M506" s="140" t="s">
        <v>1</v>
      </c>
      <c r="N506" s="141" t="s">
        <v>38</v>
      </c>
      <c r="P506" s="142">
        <f>O506*H506</f>
        <v>0</v>
      </c>
      <c r="Q506" s="142">
        <v>0</v>
      </c>
      <c r="R506" s="142">
        <f>Q506*H506</f>
        <v>0</v>
      </c>
      <c r="S506" s="142">
        <v>0</v>
      </c>
      <c r="T506" s="143">
        <f>S506*H506</f>
        <v>0</v>
      </c>
      <c r="AR506" s="144" t="s">
        <v>147</v>
      </c>
      <c r="AT506" s="144" t="s">
        <v>143</v>
      </c>
      <c r="AU506" s="144" t="s">
        <v>162</v>
      </c>
      <c r="AY506" s="16" t="s">
        <v>140</v>
      </c>
      <c r="BE506" s="145">
        <f>IF(N506="základní",J506,0)</f>
        <v>0</v>
      </c>
      <c r="BF506" s="145">
        <f>IF(N506="snížená",J506,0)</f>
        <v>0</v>
      </c>
      <c r="BG506" s="145">
        <f>IF(N506="zákl. přenesená",J506,0)</f>
        <v>0</v>
      </c>
      <c r="BH506" s="145">
        <f>IF(N506="sníž. přenesená",J506,0)</f>
        <v>0</v>
      </c>
      <c r="BI506" s="145">
        <f>IF(N506="nulová",J506,0)</f>
        <v>0</v>
      </c>
      <c r="BJ506" s="16" t="s">
        <v>14</v>
      </c>
      <c r="BK506" s="145">
        <f>ROUND(I506*H506,2)</f>
        <v>0</v>
      </c>
      <c r="BL506" s="16" t="s">
        <v>147</v>
      </c>
      <c r="BM506" s="144" t="s">
        <v>710</v>
      </c>
    </row>
    <row r="507" spans="2:65" s="1" customFormat="1" ht="10">
      <c r="B507" s="31"/>
      <c r="D507" s="146" t="s">
        <v>148</v>
      </c>
      <c r="F507" s="147" t="s">
        <v>1181</v>
      </c>
      <c r="I507" s="148"/>
      <c r="L507" s="31"/>
      <c r="M507" s="149"/>
      <c r="T507" s="55"/>
      <c r="AT507" s="16" t="s">
        <v>148</v>
      </c>
      <c r="AU507" s="16" t="s">
        <v>162</v>
      </c>
    </row>
    <row r="508" spans="2:65" s="1" customFormat="1" ht="24.15" customHeight="1">
      <c r="B508" s="31"/>
      <c r="C508" s="132" t="s">
        <v>73</v>
      </c>
      <c r="D508" s="132" t="s">
        <v>143</v>
      </c>
      <c r="E508" s="133" t="s">
        <v>1182</v>
      </c>
      <c r="F508" s="134" t="s">
        <v>1183</v>
      </c>
      <c r="G508" s="135" t="s">
        <v>1151</v>
      </c>
      <c r="H508" s="136">
        <v>2</v>
      </c>
      <c r="I508" s="137"/>
      <c r="J508" s="138">
        <f>ROUND(I508*H508,2)</f>
        <v>0</v>
      </c>
      <c r="K508" s="139"/>
      <c r="L508" s="31"/>
      <c r="M508" s="140" t="s">
        <v>1</v>
      </c>
      <c r="N508" s="141" t="s">
        <v>38</v>
      </c>
      <c r="P508" s="142">
        <f>O508*H508</f>
        <v>0</v>
      </c>
      <c r="Q508" s="142">
        <v>0</v>
      </c>
      <c r="R508" s="142">
        <f>Q508*H508</f>
        <v>0</v>
      </c>
      <c r="S508" s="142">
        <v>0</v>
      </c>
      <c r="T508" s="143">
        <f>S508*H508</f>
        <v>0</v>
      </c>
      <c r="AR508" s="144" t="s">
        <v>147</v>
      </c>
      <c r="AT508" s="144" t="s">
        <v>143</v>
      </c>
      <c r="AU508" s="144" t="s">
        <v>162</v>
      </c>
      <c r="AY508" s="16" t="s">
        <v>140</v>
      </c>
      <c r="BE508" s="145">
        <f>IF(N508="základní",J508,0)</f>
        <v>0</v>
      </c>
      <c r="BF508" s="145">
        <f>IF(N508="snížená",J508,0)</f>
        <v>0</v>
      </c>
      <c r="BG508" s="145">
        <f>IF(N508="zákl. přenesená",J508,0)</f>
        <v>0</v>
      </c>
      <c r="BH508" s="145">
        <f>IF(N508="sníž. přenesená",J508,0)</f>
        <v>0</v>
      </c>
      <c r="BI508" s="145">
        <f>IF(N508="nulová",J508,0)</f>
        <v>0</v>
      </c>
      <c r="BJ508" s="16" t="s">
        <v>14</v>
      </c>
      <c r="BK508" s="145">
        <f>ROUND(I508*H508,2)</f>
        <v>0</v>
      </c>
      <c r="BL508" s="16" t="s">
        <v>147</v>
      </c>
      <c r="BM508" s="144" t="s">
        <v>714</v>
      </c>
    </row>
    <row r="509" spans="2:65" s="1" customFormat="1" ht="18">
      <c r="B509" s="31"/>
      <c r="D509" s="146" t="s">
        <v>148</v>
      </c>
      <c r="F509" s="147" t="s">
        <v>1183</v>
      </c>
      <c r="I509" s="148"/>
      <c r="L509" s="31"/>
      <c r="M509" s="149"/>
      <c r="T509" s="55"/>
      <c r="AT509" s="16" t="s">
        <v>148</v>
      </c>
      <c r="AU509" s="16" t="s">
        <v>162</v>
      </c>
    </row>
    <row r="510" spans="2:65" s="1" customFormat="1" ht="24.15" customHeight="1">
      <c r="B510" s="31"/>
      <c r="C510" s="132" t="s">
        <v>73</v>
      </c>
      <c r="D510" s="132" t="s">
        <v>143</v>
      </c>
      <c r="E510" s="133" t="s">
        <v>1184</v>
      </c>
      <c r="F510" s="134" t="s">
        <v>1185</v>
      </c>
      <c r="G510" s="135" t="s">
        <v>1151</v>
      </c>
      <c r="H510" s="136">
        <v>8</v>
      </c>
      <c r="I510" s="137"/>
      <c r="J510" s="138">
        <f>ROUND(I510*H510,2)</f>
        <v>0</v>
      </c>
      <c r="K510" s="139"/>
      <c r="L510" s="31"/>
      <c r="M510" s="140" t="s">
        <v>1</v>
      </c>
      <c r="N510" s="141" t="s">
        <v>38</v>
      </c>
      <c r="P510" s="142">
        <f>O510*H510</f>
        <v>0</v>
      </c>
      <c r="Q510" s="142">
        <v>0</v>
      </c>
      <c r="R510" s="142">
        <f>Q510*H510</f>
        <v>0</v>
      </c>
      <c r="S510" s="142">
        <v>0</v>
      </c>
      <c r="T510" s="143">
        <f>S510*H510</f>
        <v>0</v>
      </c>
      <c r="AR510" s="144" t="s">
        <v>147</v>
      </c>
      <c r="AT510" s="144" t="s">
        <v>143</v>
      </c>
      <c r="AU510" s="144" t="s">
        <v>162</v>
      </c>
      <c r="AY510" s="16" t="s">
        <v>140</v>
      </c>
      <c r="BE510" s="145">
        <f>IF(N510="základní",J510,0)</f>
        <v>0</v>
      </c>
      <c r="BF510" s="145">
        <f>IF(N510="snížená",J510,0)</f>
        <v>0</v>
      </c>
      <c r="BG510" s="145">
        <f>IF(N510="zákl. přenesená",J510,0)</f>
        <v>0</v>
      </c>
      <c r="BH510" s="145">
        <f>IF(N510="sníž. přenesená",J510,0)</f>
        <v>0</v>
      </c>
      <c r="BI510" s="145">
        <f>IF(N510="nulová",J510,0)</f>
        <v>0</v>
      </c>
      <c r="BJ510" s="16" t="s">
        <v>14</v>
      </c>
      <c r="BK510" s="145">
        <f>ROUND(I510*H510,2)</f>
        <v>0</v>
      </c>
      <c r="BL510" s="16" t="s">
        <v>147</v>
      </c>
      <c r="BM510" s="144" t="s">
        <v>718</v>
      </c>
    </row>
    <row r="511" spans="2:65" s="1" customFormat="1" ht="10">
      <c r="B511" s="31"/>
      <c r="D511" s="146" t="s">
        <v>148</v>
      </c>
      <c r="F511" s="147" t="s">
        <v>1185</v>
      </c>
      <c r="I511" s="148"/>
      <c r="L511" s="31"/>
      <c r="M511" s="149"/>
      <c r="T511" s="55"/>
      <c r="AT511" s="16" t="s">
        <v>148</v>
      </c>
      <c r="AU511" s="16" t="s">
        <v>162</v>
      </c>
    </row>
    <row r="512" spans="2:65" s="11" customFormat="1" ht="20.9" customHeight="1">
      <c r="B512" s="120"/>
      <c r="D512" s="121" t="s">
        <v>72</v>
      </c>
      <c r="E512" s="130" t="s">
        <v>1186</v>
      </c>
      <c r="F512" s="130" t="s">
        <v>1187</v>
      </c>
      <c r="I512" s="123"/>
      <c r="J512" s="131">
        <f>BK512</f>
        <v>0</v>
      </c>
      <c r="L512" s="120"/>
      <c r="M512" s="125"/>
      <c r="P512" s="126">
        <f>SUM(P513:P526)</f>
        <v>0</v>
      </c>
      <c r="R512" s="126">
        <f>SUM(R513:R526)</f>
        <v>0</v>
      </c>
      <c r="T512" s="127">
        <f>SUM(T513:T526)</f>
        <v>0</v>
      </c>
      <c r="AR512" s="121" t="s">
        <v>14</v>
      </c>
      <c r="AT512" s="128" t="s">
        <v>72</v>
      </c>
      <c r="AU512" s="128" t="s">
        <v>82</v>
      </c>
      <c r="AY512" s="121" t="s">
        <v>140</v>
      </c>
      <c r="BK512" s="129">
        <f>SUM(BK513:BK526)</f>
        <v>0</v>
      </c>
    </row>
    <row r="513" spans="2:65" s="1" customFormat="1" ht="16.5" customHeight="1">
      <c r="B513" s="31"/>
      <c r="C513" s="132" t="s">
        <v>73</v>
      </c>
      <c r="D513" s="132" t="s">
        <v>143</v>
      </c>
      <c r="E513" s="133" t="s">
        <v>1188</v>
      </c>
      <c r="F513" s="134" t="s">
        <v>1189</v>
      </c>
      <c r="G513" s="135" t="s">
        <v>1151</v>
      </c>
      <c r="H513" s="136">
        <v>8</v>
      </c>
      <c r="I513" s="137"/>
      <c r="J513" s="138">
        <f>ROUND(I513*H513,2)</f>
        <v>0</v>
      </c>
      <c r="K513" s="139"/>
      <c r="L513" s="31"/>
      <c r="M513" s="140" t="s">
        <v>1</v>
      </c>
      <c r="N513" s="141" t="s">
        <v>38</v>
      </c>
      <c r="P513" s="142">
        <f>O513*H513</f>
        <v>0</v>
      </c>
      <c r="Q513" s="142">
        <v>0</v>
      </c>
      <c r="R513" s="142">
        <f>Q513*H513</f>
        <v>0</v>
      </c>
      <c r="S513" s="142">
        <v>0</v>
      </c>
      <c r="T513" s="143">
        <f>S513*H513</f>
        <v>0</v>
      </c>
      <c r="AR513" s="144" t="s">
        <v>147</v>
      </c>
      <c r="AT513" s="144" t="s">
        <v>143</v>
      </c>
      <c r="AU513" s="144" t="s">
        <v>162</v>
      </c>
      <c r="AY513" s="16" t="s">
        <v>140</v>
      </c>
      <c r="BE513" s="145">
        <f>IF(N513="základní",J513,0)</f>
        <v>0</v>
      </c>
      <c r="BF513" s="145">
        <f>IF(N513="snížená",J513,0)</f>
        <v>0</v>
      </c>
      <c r="BG513" s="145">
        <f>IF(N513="zákl. přenesená",J513,0)</f>
        <v>0</v>
      </c>
      <c r="BH513" s="145">
        <f>IF(N513="sníž. přenesená",J513,0)</f>
        <v>0</v>
      </c>
      <c r="BI513" s="145">
        <f>IF(N513="nulová",J513,0)</f>
        <v>0</v>
      </c>
      <c r="BJ513" s="16" t="s">
        <v>14</v>
      </c>
      <c r="BK513" s="145">
        <f>ROUND(I513*H513,2)</f>
        <v>0</v>
      </c>
      <c r="BL513" s="16" t="s">
        <v>147</v>
      </c>
      <c r="BM513" s="144" t="s">
        <v>719</v>
      </c>
    </row>
    <row r="514" spans="2:65" s="1" customFormat="1" ht="10">
      <c r="B514" s="31"/>
      <c r="D514" s="146" t="s">
        <v>148</v>
      </c>
      <c r="F514" s="147" t="s">
        <v>1189</v>
      </c>
      <c r="I514" s="148"/>
      <c r="L514" s="31"/>
      <c r="M514" s="149"/>
      <c r="T514" s="55"/>
      <c r="AT514" s="16" t="s">
        <v>148</v>
      </c>
      <c r="AU514" s="16" t="s">
        <v>162</v>
      </c>
    </row>
    <row r="515" spans="2:65" s="1" customFormat="1" ht="16.5" customHeight="1">
      <c r="B515" s="31"/>
      <c r="C515" s="132" t="s">
        <v>73</v>
      </c>
      <c r="D515" s="132" t="s">
        <v>143</v>
      </c>
      <c r="E515" s="133" t="s">
        <v>1190</v>
      </c>
      <c r="F515" s="134" t="s">
        <v>1191</v>
      </c>
      <c r="G515" s="135" t="s">
        <v>1083</v>
      </c>
      <c r="H515" s="136">
        <v>3</v>
      </c>
      <c r="I515" s="137"/>
      <c r="J515" s="138">
        <f>ROUND(I515*H515,2)</f>
        <v>0</v>
      </c>
      <c r="K515" s="139"/>
      <c r="L515" s="31"/>
      <c r="M515" s="140" t="s">
        <v>1</v>
      </c>
      <c r="N515" s="141" t="s">
        <v>38</v>
      </c>
      <c r="P515" s="142">
        <f>O515*H515</f>
        <v>0</v>
      </c>
      <c r="Q515" s="142">
        <v>0</v>
      </c>
      <c r="R515" s="142">
        <f>Q515*H515</f>
        <v>0</v>
      </c>
      <c r="S515" s="142">
        <v>0</v>
      </c>
      <c r="T515" s="143">
        <f>S515*H515</f>
        <v>0</v>
      </c>
      <c r="AR515" s="144" t="s">
        <v>147</v>
      </c>
      <c r="AT515" s="144" t="s">
        <v>143</v>
      </c>
      <c r="AU515" s="144" t="s">
        <v>162</v>
      </c>
      <c r="AY515" s="16" t="s">
        <v>140</v>
      </c>
      <c r="BE515" s="145">
        <f>IF(N515="základní",J515,0)</f>
        <v>0</v>
      </c>
      <c r="BF515" s="145">
        <f>IF(N515="snížená",J515,0)</f>
        <v>0</v>
      </c>
      <c r="BG515" s="145">
        <f>IF(N515="zákl. přenesená",J515,0)</f>
        <v>0</v>
      </c>
      <c r="BH515" s="145">
        <f>IF(N515="sníž. přenesená",J515,0)</f>
        <v>0</v>
      </c>
      <c r="BI515" s="145">
        <f>IF(N515="nulová",J515,0)</f>
        <v>0</v>
      </c>
      <c r="BJ515" s="16" t="s">
        <v>14</v>
      </c>
      <c r="BK515" s="145">
        <f>ROUND(I515*H515,2)</f>
        <v>0</v>
      </c>
      <c r="BL515" s="16" t="s">
        <v>147</v>
      </c>
      <c r="BM515" s="144" t="s">
        <v>722</v>
      </c>
    </row>
    <row r="516" spans="2:65" s="1" customFormat="1" ht="10">
      <c r="B516" s="31"/>
      <c r="D516" s="146" t="s">
        <v>148</v>
      </c>
      <c r="F516" s="147" t="s">
        <v>1191</v>
      </c>
      <c r="I516" s="148"/>
      <c r="L516" s="31"/>
      <c r="M516" s="149"/>
      <c r="T516" s="55"/>
      <c r="AT516" s="16" t="s">
        <v>148</v>
      </c>
      <c r="AU516" s="16" t="s">
        <v>162</v>
      </c>
    </row>
    <row r="517" spans="2:65" s="1" customFormat="1" ht="16.5" customHeight="1">
      <c r="B517" s="31"/>
      <c r="C517" s="132" t="s">
        <v>73</v>
      </c>
      <c r="D517" s="132" t="s">
        <v>143</v>
      </c>
      <c r="E517" s="133" t="s">
        <v>1192</v>
      </c>
      <c r="F517" s="134" t="s">
        <v>1193</v>
      </c>
      <c r="G517" s="135" t="s">
        <v>1083</v>
      </c>
      <c r="H517" s="136">
        <v>2</v>
      </c>
      <c r="I517" s="137"/>
      <c r="J517" s="138">
        <f>ROUND(I517*H517,2)</f>
        <v>0</v>
      </c>
      <c r="K517" s="139"/>
      <c r="L517" s="31"/>
      <c r="M517" s="140" t="s">
        <v>1</v>
      </c>
      <c r="N517" s="141" t="s">
        <v>38</v>
      </c>
      <c r="P517" s="142">
        <f>O517*H517</f>
        <v>0</v>
      </c>
      <c r="Q517" s="142">
        <v>0</v>
      </c>
      <c r="R517" s="142">
        <f>Q517*H517</f>
        <v>0</v>
      </c>
      <c r="S517" s="142">
        <v>0</v>
      </c>
      <c r="T517" s="143">
        <f>S517*H517</f>
        <v>0</v>
      </c>
      <c r="AR517" s="144" t="s">
        <v>147</v>
      </c>
      <c r="AT517" s="144" t="s">
        <v>143</v>
      </c>
      <c r="AU517" s="144" t="s">
        <v>162</v>
      </c>
      <c r="AY517" s="16" t="s">
        <v>140</v>
      </c>
      <c r="BE517" s="145">
        <f>IF(N517="základní",J517,0)</f>
        <v>0</v>
      </c>
      <c r="BF517" s="145">
        <f>IF(N517="snížená",J517,0)</f>
        <v>0</v>
      </c>
      <c r="BG517" s="145">
        <f>IF(N517="zákl. přenesená",J517,0)</f>
        <v>0</v>
      </c>
      <c r="BH517" s="145">
        <f>IF(N517="sníž. přenesená",J517,0)</f>
        <v>0</v>
      </c>
      <c r="BI517" s="145">
        <f>IF(N517="nulová",J517,0)</f>
        <v>0</v>
      </c>
      <c r="BJ517" s="16" t="s">
        <v>14</v>
      </c>
      <c r="BK517" s="145">
        <f>ROUND(I517*H517,2)</f>
        <v>0</v>
      </c>
      <c r="BL517" s="16" t="s">
        <v>147</v>
      </c>
      <c r="BM517" s="144" t="s">
        <v>723</v>
      </c>
    </row>
    <row r="518" spans="2:65" s="1" customFormat="1" ht="10">
      <c r="B518" s="31"/>
      <c r="D518" s="146" t="s">
        <v>148</v>
      </c>
      <c r="F518" s="147" t="s">
        <v>1193</v>
      </c>
      <c r="I518" s="148"/>
      <c r="L518" s="31"/>
      <c r="M518" s="149"/>
      <c r="T518" s="55"/>
      <c r="AT518" s="16" t="s">
        <v>148</v>
      </c>
      <c r="AU518" s="16" t="s">
        <v>162</v>
      </c>
    </row>
    <row r="519" spans="2:65" s="1" customFormat="1" ht="16.5" customHeight="1">
      <c r="B519" s="31"/>
      <c r="C519" s="132" t="s">
        <v>73</v>
      </c>
      <c r="D519" s="132" t="s">
        <v>143</v>
      </c>
      <c r="E519" s="133" t="s">
        <v>1194</v>
      </c>
      <c r="F519" s="134" t="s">
        <v>1195</v>
      </c>
      <c r="G519" s="135" t="s">
        <v>1083</v>
      </c>
      <c r="H519" s="136">
        <v>5</v>
      </c>
      <c r="I519" s="137"/>
      <c r="J519" s="138">
        <f>ROUND(I519*H519,2)</f>
        <v>0</v>
      </c>
      <c r="K519" s="139"/>
      <c r="L519" s="31"/>
      <c r="M519" s="140" t="s">
        <v>1</v>
      </c>
      <c r="N519" s="141" t="s">
        <v>38</v>
      </c>
      <c r="P519" s="142">
        <f>O519*H519</f>
        <v>0</v>
      </c>
      <c r="Q519" s="142">
        <v>0</v>
      </c>
      <c r="R519" s="142">
        <f>Q519*H519</f>
        <v>0</v>
      </c>
      <c r="S519" s="142">
        <v>0</v>
      </c>
      <c r="T519" s="143">
        <f>S519*H519</f>
        <v>0</v>
      </c>
      <c r="AR519" s="144" t="s">
        <v>147</v>
      </c>
      <c r="AT519" s="144" t="s">
        <v>143</v>
      </c>
      <c r="AU519" s="144" t="s">
        <v>162</v>
      </c>
      <c r="AY519" s="16" t="s">
        <v>140</v>
      </c>
      <c r="BE519" s="145">
        <f>IF(N519="základní",J519,0)</f>
        <v>0</v>
      </c>
      <c r="BF519" s="145">
        <f>IF(N519="snížená",J519,0)</f>
        <v>0</v>
      </c>
      <c r="BG519" s="145">
        <f>IF(N519="zákl. přenesená",J519,0)</f>
        <v>0</v>
      </c>
      <c r="BH519" s="145">
        <f>IF(N519="sníž. přenesená",J519,0)</f>
        <v>0</v>
      </c>
      <c r="BI519" s="145">
        <f>IF(N519="nulová",J519,0)</f>
        <v>0</v>
      </c>
      <c r="BJ519" s="16" t="s">
        <v>14</v>
      </c>
      <c r="BK519" s="145">
        <f>ROUND(I519*H519,2)</f>
        <v>0</v>
      </c>
      <c r="BL519" s="16" t="s">
        <v>147</v>
      </c>
      <c r="BM519" s="144" t="s">
        <v>725</v>
      </c>
    </row>
    <row r="520" spans="2:65" s="1" customFormat="1" ht="10">
      <c r="B520" s="31"/>
      <c r="D520" s="146" t="s">
        <v>148</v>
      </c>
      <c r="F520" s="147" t="s">
        <v>1195</v>
      </c>
      <c r="I520" s="148"/>
      <c r="L520" s="31"/>
      <c r="M520" s="149"/>
      <c r="T520" s="55"/>
      <c r="AT520" s="16" t="s">
        <v>148</v>
      </c>
      <c r="AU520" s="16" t="s">
        <v>162</v>
      </c>
    </row>
    <row r="521" spans="2:65" s="1" customFormat="1" ht="16.5" customHeight="1">
      <c r="B521" s="31"/>
      <c r="C521" s="132" t="s">
        <v>73</v>
      </c>
      <c r="D521" s="132" t="s">
        <v>143</v>
      </c>
      <c r="E521" s="133" t="s">
        <v>1196</v>
      </c>
      <c r="F521" s="134" t="s">
        <v>1197</v>
      </c>
      <c r="G521" s="135" t="s">
        <v>1083</v>
      </c>
      <c r="H521" s="136">
        <v>1</v>
      </c>
      <c r="I521" s="137"/>
      <c r="J521" s="138">
        <f>ROUND(I521*H521,2)</f>
        <v>0</v>
      </c>
      <c r="K521" s="139"/>
      <c r="L521" s="31"/>
      <c r="M521" s="140" t="s">
        <v>1</v>
      </c>
      <c r="N521" s="141" t="s">
        <v>38</v>
      </c>
      <c r="P521" s="142">
        <f>O521*H521</f>
        <v>0</v>
      </c>
      <c r="Q521" s="142">
        <v>0</v>
      </c>
      <c r="R521" s="142">
        <f>Q521*H521</f>
        <v>0</v>
      </c>
      <c r="S521" s="142">
        <v>0</v>
      </c>
      <c r="T521" s="143">
        <f>S521*H521</f>
        <v>0</v>
      </c>
      <c r="AR521" s="144" t="s">
        <v>147</v>
      </c>
      <c r="AT521" s="144" t="s">
        <v>143</v>
      </c>
      <c r="AU521" s="144" t="s">
        <v>162</v>
      </c>
      <c r="AY521" s="16" t="s">
        <v>140</v>
      </c>
      <c r="BE521" s="145">
        <f>IF(N521="základní",J521,0)</f>
        <v>0</v>
      </c>
      <c r="BF521" s="145">
        <f>IF(N521="snížená",J521,0)</f>
        <v>0</v>
      </c>
      <c r="BG521" s="145">
        <f>IF(N521="zákl. přenesená",J521,0)</f>
        <v>0</v>
      </c>
      <c r="BH521" s="145">
        <f>IF(N521="sníž. přenesená",J521,0)</f>
        <v>0</v>
      </c>
      <c r="BI521" s="145">
        <f>IF(N521="nulová",J521,0)</f>
        <v>0</v>
      </c>
      <c r="BJ521" s="16" t="s">
        <v>14</v>
      </c>
      <c r="BK521" s="145">
        <f>ROUND(I521*H521,2)</f>
        <v>0</v>
      </c>
      <c r="BL521" s="16" t="s">
        <v>147</v>
      </c>
      <c r="BM521" s="144" t="s">
        <v>726</v>
      </c>
    </row>
    <row r="522" spans="2:65" s="1" customFormat="1" ht="10">
      <c r="B522" s="31"/>
      <c r="D522" s="146" t="s">
        <v>148</v>
      </c>
      <c r="F522" s="147" t="s">
        <v>1197</v>
      </c>
      <c r="I522" s="148"/>
      <c r="L522" s="31"/>
      <c r="M522" s="149"/>
      <c r="T522" s="55"/>
      <c r="AT522" s="16" t="s">
        <v>148</v>
      </c>
      <c r="AU522" s="16" t="s">
        <v>162</v>
      </c>
    </row>
    <row r="523" spans="2:65" s="1" customFormat="1" ht="16.5" customHeight="1">
      <c r="B523" s="31"/>
      <c r="C523" s="132" t="s">
        <v>73</v>
      </c>
      <c r="D523" s="132" t="s">
        <v>143</v>
      </c>
      <c r="E523" s="133" t="s">
        <v>1198</v>
      </c>
      <c r="F523" s="134" t="s">
        <v>1199</v>
      </c>
      <c r="G523" s="135" t="s">
        <v>1083</v>
      </c>
      <c r="H523" s="136">
        <v>33</v>
      </c>
      <c r="I523" s="137"/>
      <c r="J523" s="138">
        <f>ROUND(I523*H523,2)</f>
        <v>0</v>
      </c>
      <c r="K523" s="139"/>
      <c r="L523" s="31"/>
      <c r="M523" s="140" t="s">
        <v>1</v>
      </c>
      <c r="N523" s="141" t="s">
        <v>38</v>
      </c>
      <c r="P523" s="142">
        <f>O523*H523</f>
        <v>0</v>
      </c>
      <c r="Q523" s="142">
        <v>0</v>
      </c>
      <c r="R523" s="142">
        <f>Q523*H523</f>
        <v>0</v>
      </c>
      <c r="S523" s="142">
        <v>0</v>
      </c>
      <c r="T523" s="143">
        <f>S523*H523</f>
        <v>0</v>
      </c>
      <c r="AR523" s="144" t="s">
        <v>147</v>
      </c>
      <c r="AT523" s="144" t="s">
        <v>143</v>
      </c>
      <c r="AU523" s="144" t="s">
        <v>162</v>
      </c>
      <c r="AY523" s="16" t="s">
        <v>140</v>
      </c>
      <c r="BE523" s="145">
        <f>IF(N523="základní",J523,0)</f>
        <v>0</v>
      </c>
      <c r="BF523" s="145">
        <f>IF(N523="snížená",J523,0)</f>
        <v>0</v>
      </c>
      <c r="BG523" s="145">
        <f>IF(N523="zákl. přenesená",J523,0)</f>
        <v>0</v>
      </c>
      <c r="BH523" s="145">
        <f>IF(N523="sníž. přenesená",J523,0)</f>
        <v>0</v>
      </c>
      <c r="BI523" s="145">
        <f>IF(N523="nulová",J523,0)</f>
        <v>0</v>
      </c>
      <c r="BJ523" s="16" t="s">
        <v>14</v>
      </c>
      <c r="BK523" s="145">
        <f>ROUND(I523*H523,2)</f>
        <v>0</v>
      </c>
      <c r="BL523" s="16" t="s">
        <v>147</v>
      </c>
      <c r="BM523" s="144" t="s">
        <v>728</v>
      </c>
    </row>
    <row r="524" spans="2:65" s="1" customFormat="1" ht="10">
      <c r="B524" s="31"/>
      <c r="D524" s="146" t="s">
        <v>148</v>
      </c>
      <c r="F524" s="147" t="s">
        <v>1199</v>
      </c>
      <c r="I524" s="148"/>
      <c r="L524" s="31"/>
      <c r="M524" s="149"/>
      <c r="T524" s="55"/>
      <c r="AT524" s="16" t="s">
        <v>148</v>
      </c>
      <c r="AU524" s="16" t="s">
        <v>162</v>
      </c>
    </row>
    <row r="525" spans="2:65" s="1" customFormat="1" ht="16.5" customHeight="1">
      <c r="B525" s="31"/>
      <c r="C525" s="132" t="s">
        <v>73</v>
      </c>
      <c r="D525" s="132" t="s">
        <v>143</v>
      </c>
      <c r="E525" s="133" t="s">
        <v>1200</v>
      </c>
      <c r="F525" s="134" t="s">
        <v>1201</v>
      </c>
      <c r="G525" s="135" t="s">
        <v>1083</v>
      </c>
      <c r="H525" s="136">
        <v>14</v>
      </c>
      <c r="I525" s="137"/>
      <c r="J525" s="138">
        <f>ROUND(I525*H525,2)</f>
        <v>0</v>
      </c>
      <c r="K525" s="139"/>
      <c r="L525" s="31"/>
      <c r="M525" s="140" t="s">
        <v>1</v>
      </c>
      <c r="N525" s="141" t="s">
        <v>38</v>
      </c>
      <c r="P525" s="142">
        <f>O525*H525</f>
        <v>0</v>
      </c>
      <c r="Q525" s="142">
        <v>0</v>
      </c>
      <c r="R525" s="142">
        <f>Q525*H525</f>
        <v>0</v>
      </c>
      <c r="S525" s="142">
        <v>0</v>
      </c>
      <c r="T525" s="143">
        <f>S525*H525</f>
        <v>0</v>
      </c>
      <c r="AR525" s="144" t="s">
        <v>147</v>
      </c>
      <c r="AT525" s="144" t="s">
        <v>143</v>
      </c>
      <c r="AU525" s="144" t="s">
        <v>162</v>
      </c>
      <c r="AY525" s="16" t="s">
        <v>140</v>
      </c>
      <c r="BE525" s="145">
        <f>IF(N525="základní",J525,0)</f>
        <v>0</v>
      </c>
      <c r="BF525" s="145">
        <f>IF(N525="snížená",J525,0)</f>
        <v>0</v>
      </c>
      <c r="BG525" s="145">
        <f>IF(N525="zákl. přenesená",J525,0)</f>
        <v>0</v>
      </c>
      <c r="BH525" s="145">
        <f>IF(N525="sníž. přenesená",J525,0)</f>
        <v>0</v>
      </c>
      <c r="BI525" s="145">
        <f>IF(N525="nulová",J525,0)</f>
        <v>0</v>
      </c>
      <c r="BJ525" s="16" t="s">
        <v>14</v>
      </c>
      <c r="BK525" s="145">
        <f>ROUND(I525*H525,2)</f>
        <v>0</v>
      </c>
      <c r="BL525" s="16" t="s">
        <v>147</v>
      </c>
      <c r="BM525" s="144" t="s">
        <v>730</v>
      </c>
    </row>
    <row r="526" spans="2:65" s="1" customFormat="1" ht="10">
      <c r="B526" s="31"/>
      <c r="D526" s="146" t="s">
        <v>148</v>
      </c>
      <c r="F526" s="147" t="s">
        <v>1201</v>
      </c>
      <c r="I526" s="148"/>
      <c r="L526" s="31"/>
      <c r="M526" s="149"/>
      <c r="T526" s="55"/>
      <c r="AT526" s="16" t="s">
        <v>148</v>
      </c>
      <c r="AU526" s="16" t="s">
        <v>162</v>
      </c>
    </row>
    <row r="527" spans="2:65" s="11" customFormat="1" ht="22.75" customHeight="1">
      <c r="B527" s="120"/>
      <c r="D527" s="121" t="s">
        <v>72</v>
      </c>
      <c r="E527" s="130" t="s">
        <v>1249</v>
      </c>
      <c r="F527" s="130" t="s">
        <v>1250</v>
      </c>
      <c r="I527" s="123"/>
      <c r="J527" s="131">
        <f>BK527</f>
        <v>0</v>
      </c>
      <c r="L527" s="120"/>
      <c r="M527" s="125"/>
      <c r="P527" s="126">
        <f>P528+P569+P574+P583+P596+P631</f>
        <v>0</v>
      </c>
      <c r="R527" s="126">
        <f>R528+R569+R574+R583+R596+R631</f>
        <v>0</v>
      </c>
      <c r="T527" s="127">
        <f>T528+T569+T574+T583+T596+T631</f>
        <v>0</v>
      </c>
      <c r="AR527" s="121" t="s">
        <v>14</v>
      </c>
      <c r="AT527" s="128" t="s">
        <v>72</v>
      </c>
      <c r="AU527" s="128" t="s">
        <v>14</v>
      </c>
      <c r="AY527" s="121" t="s">
        <v>140</v>
      </c>
      <c r="BK527" s="129">
        <f>BK528+BK569+BK574+BK583+BK596+BK631</f>
        <v>0</v>
      </c>
    </row>
    <row r="528" spans="2:65" s="11" customFormat="1" ht="20.9" customHeight="1">
      <c r="B528" s="120"/>
      <c r="D528" s="121" t="s">
        <v>72</v>
      </c>
      <c r="E528" s="130" t="s">
        <v>1079</v>
      </c>
      <c r="F528" s="130" t="s">
        <v>1080</v>
      </c>
      <c r="I528" s="123"/>
      <c r="J528" s="131">
        <f>BK528</f>
        <v>0</v>
      </c>
      <c r="L528" s="120"/>
      <c r="M528" s="125"/>
      <c r="P528" s="126">
        <f>SUM(P529:P568)</f>
        <v>0</v>
      </c>
      <c r="R528" s="126">
        <f>SUM(R529:R568)</f>
        <v>0</v>
      </c>
      <c r="T528" s="127">
        <f>SUM(T529:T568)</f>
        <v>0</v>
      </c>
      <c r="AR528" s="121" t="s">
        <v>14</v>
      </c>
      <c r="AT528" s="128" t="s">
        <v>72</v>
      </c>
      <c r="AU528" s="128" t="s">
        <v>82</v>
      </c>
      <c r="AY528" s="121" t="s">
        <v>140</v>
      </c>
      <c r="BK528" s="129">
        <f>SUM(BK529:BK568)</f>
        <v>0</v>
      </c>
    </row>
    <row r="529" spans="2:65" s="1" customFormat="1" ht="16.5" customHeight="1">
      <c r="B529" s="31"/>
      <c r="C529" s="132" t="s">
        <v>73</v>
      </c>
      <c r="D529" s="132" t="s">
        <v>143</v>
      </c>
      <c r="E529" s="133" t="s">
        <v>1233</v>
      </c>
      <c r="F529" s="134" t="s">
        <v>1234</v>
      </c>
      <c r="G529" s="135" t="s">
        <v>1083</v>
      </c>
      <c r="H529" s="136">
        <v>3</v>
      </c>
      <c r="I529" s="137"/>
      <c r="J529" s="138">
        <f>ROUND(I529*H529,2)</f>
        <v>0</v>
      </c>
      <c r="K529" s="139"/>
      <c r="L529" s="31"/>
      <c r="M529" s="140" t="s">
        <v>1</v>
      </c>
      <c r="N529" s="141" t="s">
        <v>38</v>
      </c>
      <c r="P529" s="142">
        <f>O529*H529</f>
        <v>0</v>
      </c>
      <c r="Q529" s="142">
        <v>0</v>
      </c>
      <c r="R529" s="142">
        <f>Q529*H529</f>
        <v>0</v>
      </c>
      <c r="S529" s="142">
        <v>0</v>
      </c>
      <c r="T529" s="143">
        <f>S529*H529</f>
        <v>0</v>
      </c>
      <c r="AR529" s="144" t="s">
        <v>147</v>
      </c>
      <c r="AT529" s="144" t="s">
        <v>143</v>
      </c>
      <c r="AU529" s="144" t="s">
        <v>162</v>
      </c>
      <c r="AY529" s="16" t="s">
        <v>140</v>
      </c>
      <c r="BE529" s="145">
        <f>IF(N529="základní",J529,0)</f>
        <v>0</v>
      </c>
      <c r="BF529" s="145">
        <f>IF(N529="snížená",J529,0)</f>
        <v>0</v>
      </c>
      <c r="BG529" s="145">
        <f>IF(N529="zákl. přenesená",J529,0)</f>
        <v>0</v>
      </c>
      <c r="BH529" s="145">
        <f>IF(N529="sníž. přenesená",J529,0)</f>
        <v>0</v>
      </c>
      <c r="BI529" s="145">
        <f>IF(N529="nulová",J529,0)</f>
        <v>0</v>
      </c>
      <c r="BJ529" s="16" t="s">
        <v>14</v>
      </c>
      <c r="BK529" s="145">
        <f>ROUND(I529*H529,2)</f>
        <v>0</v>
      </c>
      <c r="BL529" s="16" t="s">
        <v>147</v>
      </c>
      <c r="BM529" s="144" t="s">
        <v>737</v>
      </c>
    </row>
    <row r="530" spans="2:65" s="1" customFormat="1" ht="10">
      <c r="B530" s="31"/>
      <c r="D530" s="146" t="s">
        <v>148</v>
      </c>
      <c r="F530" s="147" t="s">
        <v>1234</v>
      </c>
      <c r="I530" s="148"/>
      <c r="L530" s="31"/>
      <c r="M530" s="149"/>
      <c r="T530" s="55"/>
      <c r="AT530" s="16" t="s">
        <v>148</v>
      </c>
      <c r="AU530" s="16" t="s">
        <v>162</v>
      </c>
    </row>
    <row r="531" spans="2:65" s="1" customFormat="1" ht="16.5" customHeight="1">
      <c r="B531" s="31"/>
      <c r="C531" s="132" t="s">
        <v>73</v>
      </c>
      <c r="D531" s="132" t="s">
        <v>143</v>
      </c>
      <c r="E531" s="133" t="s">
        <v>1081</v>
      </c>
      <c r="F531" s="134" t="s">
        <v>1082</v>
      </c>
      <c r="G531" s="135" t="s">
        <v>1083</v>
      </c>
      <c r="H531" s="136">
        <v>2</v>
      </c>
      <c r="I531" s="137"/>
      <c r="J531" s="138">
        <f>ROUND(I531*H531,2)</f>
        <v>0</v>
      </c>
      <c r="K531" s="139"/>
      <c r="L531" s="31"/>
      <c r="M531" s="140" t="s">
        <v>1</v>
      </c>
      <c r="N531" s="141" t="s">
        <v>38</v>
      </c>
      <c r="P531" s="142">
        <f>O531*H531</f>
        <v>0</v>
      </c>
      <c r="Q531" s="142">
        <v>0</v>
      </c>
      <c r="R531" s="142">
        <f>Q531*H531</f>
        <v>0</v>
      </c>
      <c r="S531" s="142">
        <v>0</v>
      </c>
      <c r="T531" s="143">
        <f>S531*H531</f>
        <v>0</v>
      </c>
      <c r="AR531" s="144" t="s">
        <v>147</v>
      </c>
      <c r="AT531" s="144" t="s">
        <v>143</v>
      </c>
      <c r="AU531" s="144" t="s">
        <v>162</v>
      </c>
      <c r="AY531" s="16" t="s">
        <v>140</v>
      </c>
      <c r="BE531" s="145">
        <f>IF(N531="základní",J531,0)</f>
        <v>0</v>
      </c>
      <c r="BF531" s="145">
        <f>IF(N531="snížená",J531,0)</f>
        <v>0</v>
      </c>
      <c r="BG531" s="145">
        <f>IF(N531="zákl. přenesená",J531,0)</f>
        <v>0</v>
      </c>
      <c r="BH531" s="145">
        <f>IF(N531="sníž. přenesená",J531,0)</f>
        <v>0</v>
      </c>
      <c r="BI531" s="145">
        <f>IF(N531="nulová",J531,0)</f>
        <v>0</v>
      </c>
      <c r="BJ531" s="16" t="s">
        <v>14</v>
      </c>
      <c r="BK531" s="145">
        <f>ROUND(I531*H531,2)</f>
        <v>0</v>
      </c>
      <c r="BL531" s="16" t="s">
        <v>147</v>
      </c>
      <c r="BM531" s="144" t="s">
        <v>738</v>
      </c>
    </row>
    <row r="532" spans="2:65" s="1" customFormat="1" ht="10">
      <c r="B532" s="31"/>
      <c r="D532" s="146" t="s">
        <v>148</v>
      </c>
      <c r="F532" s="147" t="s">
        <v>1082</v>
      </c>
      <c r="I532" s="148"/>
      <c r="L532" s="31"/>
      <c r="M532" s="149"/>
      <c r="T532" s="55"/>
      <c r="AT532" s="16" t="s">
        <v>148</v>
      </c>
      <c r="AU532" s="16" t="s">
        <v>162</v>
      </c>
    </row>
    <row r="533" spans="2:65" s="1" customFormat="1" ht="16.5" customHeight="1">
      <c r="B533" s="31"/>
      <c r="C533" s="132" t="s">
        <v>73</v>
      </c>
      <c r="D533" s="132" t="s">
        <v>143</v>
      </c>
      <c r="E533" s="133" t="s">
        <v>1084</v>
      </c>
      <c r="F533" s="134" t="s">
        <v>1085</v>
      </c>
      <c r="G533" s="135" t="s">
        <v>1083</v>
      </c>
      <c r="H533" s="136">
        <v>8</v>
      </c>
      <c r="I533" s="137"/>
      <c r="J533" s="138">
        <f>ROUND(I533*H533,2)</f>
        <v>0</v>
      </c>
      <c r="K533" s="139"/>
      <c r="L533" s="31"/>
      <c r="M533" s="140" t="s">
        <v>1</v>
      </c>
      <c r="N533" s="141" t="s">
        <v>38</v>
      </c>
      <c r="P533" s="142">
        <f>O533*H533</f>
        <v>0</v>
      </c>
      <c r="Q533" s="142">
        <v>0</v>
      </c>
      <c r="R533" s="142">
        <f>Q533*H533</f>
        <v>0</v>
      </c>
      <c r="S533" s="142">
        <v>0</v>
      </c>
      <c r="T533" s="143">
        <f>S533*H533</f>
        <v>0</v>
      </c>
      <c r="AR533" s="144" t="s">
        <v>147</v>
      </c>
      <c r="AT533" s="144" t="s">
        <v>143</v>
      </c>
      <c r="AU533" s="144" t="s">
        <v>162</v>
      </c>
      <c r="AY533" s="16" t="s">
        <v>140</v>
      </c>
      <c r="BE533" s="145">
        <f>IF(N533="základní",J533,0)</f>
        <v>0</v>
      </c>
      <c r="BF533" s="145">
        <f>IF(N533="snížená",J533,0)</f>
        <v>0</v>
      </c>
      <c r="BG533" s="145">
        <f>IF(N533="zákl. přenesená",J533,0)</f>
        <v>0</v>
      </c>
      <c r="BH533" s="145">
        <f>IF(N533="sníž. přenesená",J533,0)</f>
        <v>0</v>
      </c>
      <c r="BI533" s="145">
        <f>IF(N533="nulová",J533,0)</f>
        <v>0</v>
      </c>
      <c r="BJ533" s="16" t="s">
        <v>14</v>
      </c>
      <c r="BK533" s="145">
        <f>ROUND(I533*H533,2)</f>
        <v>0</v>
      </c>
      <c r="BL533" s="16" t="s">
        <v>147</v>
      </c>
      <c r="BM533" s="144" t="s">
        <v>740</v>
      </c>
    </row>
    <row r="534" spans="2:65" s="1" customFormat="1" ht="10">
      <c r="B534" s="31"/>
      <c r="D534" s="146" t="s">
        <v>148</v>
      </c>
      <c r="F534" s="147" t="s">
        <v>1085</v>
      </c>
      <c r="I534" s="148"/>
      <c r="L534" s="31"/>
      <c r="M534" s="149"/>
      <c r="T534" s="55"/>
      <c r="AT534" s="16" t="s">
        <v>148</v>
      </c>
      <c r="AU534" s="16" t="s">
        <v>162</v>
      </c>
    </row>
    <row r="535" spans="2:65" s="1" customFormat="1" ht="16.5" customHeight="1">
      <c r="B535" s="31"/>
      <c r="C535" s="132" t="s">
        <v>73</v>
      </c>
      <c r="D535" s="132" t="s">
        <v>143</v>
      </c>
      <c r="E535" s="133" t="s">
        <v>1086</v>
      </c>
      <c r="F535" s="134" t="s">
        <v>1087</v>
      </c>
      <c r="G535" s="135" t="s">
        <v>1083</v>
      </c>
      <c r="H535" s="136">
        <v>10</v>
      </c>
      <c r="I535" s="137"/>
      <c r="J535" s="138">
        <f>ROUND(I535*H535,2)</f>
        <v>0</v>
      </c>
      <c r="K535" s="139"/>
      <c r="L535" s="31"/>
      <c r="M535" s="140" t="s">
        <v>1</v>
      </c>
      <c r="N535" s="141" t="s">
        <v>38</v>
      </c>
      <c r="P535" s="142">
        <f>O535*H535</f>
        <v>0</v>
      </c>
      <c r="Q535" s="142">
        <v>0</v>
      </c>
      <c r="R535" s="142">
        <f>Q535*H535</f>
        <v>0</v>
      </c>
      <c r="S535" s="142">
        <v>0</v>
      </c>
      <c r="T535" s="143">
        <f>S535*H535</f>
        <v>0</v>
      </c>
      <c r="AR535" s="144" t="s">
        <v>147</v>
      </c>
      <c r="AT535" s="144" t="s">
        <v>143</v>
      </c>
      <c r="AU535" s="144" t="s">
        <v>162</v>
      </c>
      <c r="AY535" s="16" t="s">
        <v>140</v>
      </c>
      <c r="BE535" s="145">
        <f>IF(N535="základní",J535,0)</f>
        <v>0</v>
      </c>
      <c r="BF535" s="145">
        <f>IF(N535="snížená",J535,0)</f>
        <v>0</v>
      </c>
      <c r="BG535" s="145">
        <f>IF(N535="zákl. přenesená",J535,0)</f>
        <v>0</v>
      </c>
      <c r="BH535" s="145">
        <f>IF(N535="sníž. přenesená",J535,0)</f>
        <v>0</v>
      </c>
      <c r="BI535" s="145">
        <f>IF(N535="nulová",J535,0)</f>
        <v>0</v>
      </c>
      <c r="BJ535" s="16" t="s">
        <v>14</v>
      </c>
      <c r="BK535" s="145">
        <f>ROUND(I535*H535,2)</f>
        <v>0</v>
      </c>
      <c r="BL535" s="16" t="s">
        <v>147</v>
      </c>
      <c r="BM535" s="144" t="s">
        <v>741</v>
      </c>
    </row>
    <row r="536" spans="2:65" s="1" customFormat="1" ht="10">
      <c r="B536" s="31"/>
      <c r="D536" s="146" t="s">
        <v>148</v>
      </c>
      <c r="F536" s="147" t="s">
        <v>1087</v>
      </c>
      <c r="I536" s="148"/>
      <c r="L536" s="31"/>
      <c r="M536" s="149"/>
      <c r="T536" s="55"/>
      <c r="AT536" s="16" t="s">
        <v>148</v>
      </c>
      <c r="AU536" s="16" t="s">
        <v>162</v>
      </c>
    </row>
    <row r="537" spans="2:65" s="1" customFormat="1" ht="21.75" customHeight="1">
      <c r="B537" s="31"/>
      <c r="C537" s="132" t="s">
        <v>73</v>
      </c>
      <c r="D537" s="132" t="s">
        <v>143</v>
      </c>
      <c r="E537" s="133" t="s">
        <v>1088</v>
      </c>
      <c r="F537" s="134" t="s">
        <v>1089</v>
      </c>
      <c r="G537" s="135" t="s">
        <v>1083</v>
      </c>
      <c r="H537" s="136">
        <v>3</v>
      </c>
      <c r="I537" s="137"/>
      <c r="J537" s="138">
        <f>ROUND(I537*H537,2)</f>
        <v>0</v>
      </c>
      <c r="K537" s="139"/>
      <c r="L537" s="31"/>
      <c r="M537" s="140" t="s">
        <v>1</v>
      </c>
      <c r="N537" s="141" t="s">
        <v>38</v>
      </c>
      <c r="P537" s="142">
        <f>O537*H537</f>
        <v>0</v>
      </c>
      <c r="Q537" s="142">
        <v>0</v>
      </c>
      <c r="R537" s="142">
        <f>Q537*H537</f>
        <v>0</v>
      </c>
      <c r="S537" s="142">
        <v>0</v>
      </c>
      <c r="T537" s="143">
        <f>S537*H537</f>
        <v>0</v>
      </c>
      <c r="AR537" s="144" t="s">
        <v>147</v>
      </c>
      <c r="AT537" s="144" t="s">
        <v>143</v>
      </c>
      <c r="AU537" s="144" t="s">
        <v>162</v>
      </c>
      <c r="AY537" s="16" t="s">
        <v>140</v>
      </c>
      <c r="BE537" s="145">
        <f>IF(N537="základní",J537,0)</f>
        <v>0</v>
      </c>
      <c r="BF537" s="145">
        <f>IF(N537="snížená",J537,0)</f>
        <v>0</v>
      </c>
      <c r="BG537" s="145">
        <f>IF(N537="zákl. přenesená",J537,0)</f>
        <v>0</v>
      </c>
      <c r="BH537" s="145">
        <f>IF(N537="sníž. přenesená",J537,0)</f>
        <v>0</v>
      </c>
      <c r="BI537" s="145">
        <f>IF(N537="nulová",J537,0)</f>
        <v>0</v>
      </c>
      <c r="BJ537" s="16" t="s">
        <v>14</v>
      </c>
      <c r="BK537" s="145">
        <f>ROUND(I537*H537,2)</f>
        <v>0</v>
      </c>
      <c r="BL537" s="16" t="s">
        <v>147</v>
      </c>
      <c r="BM537" s="144" t="s">
        <v>743</v>
      </c>
    </row>
    <row r="538" spans="2:65" s="1" customFormat="1" ht="10">
      <c r="B538" s="31"/>
      <c r="D538" s="146" t="s">
        <v>148</v>
      </c>
      <c r="F538" s="147" t="s">
        <v>1089</v>
      </c>
      <c r="I538" s="148"/>
      <c r="L538" s="31"/>
      <c r="M538" s="149"/>
      <c r="T538" s="55"/>
      <c r="AT538" s="16" t="s">
        <v>148</v>
      </c>
      <c r="AU538" s="16" t="s">
        <v>162</v>
      </c>
    </row>
    <row r="539" spans="2:65" s="1" customFormat="1" ht="24.15" customHeight="1">
      <c r="B539" s="31"/>
      <c r="C539" s="132" t="s">
        <v>73</v>
      </c>
      <c r="D539" s="132" t="s">
        <v>143</v>
      </c>
      <c r="E539" s="133" t="s">
        <v>1090</v>
      </c>
      <c r="F539" s="134" t="s">
        <v>1091</v>
      </c>
      <c r="G539" s="135" t="s">
        <v>1083</v>
      </c>
      <c r="H539" s="136">
        <v>3</v>
      </c>
      <c r="I539" s="137"/>
      <c r="J539" s="138">
        <f>ROUND(I539*H539,2)</f>
        <v>0</v>
      </c>
      <c r="K539" s="139"/>
      <c r="L539" s="31"/>
      <c r="M539" s="140" t="s">
        <v>1</v>
      </c>
      <c r="N539" s="141" t="s">
        <v>38</v>
      </c>
      <c r="P539" s="142">
        <f>O539*H539</f>
        <v>0</v>
      </c>
      <c r="Q539" s="142">
        <v>0</v>
      </c>
      <c r="R539" s="142">
        <f>Q539*H539</f>
        <v>0</v>
      </c>
      <c r="S539" s="142">
        <v>0</v>
      </c>
      <c r="T539" s="143">
        <f>S539*H539</f>
        <v>0</v>
      </c>
      <c r="AR539" s="144" t="s">
        <v>147</v>
      </c>
      <c r="AT539" s="144" t="s">
        <v>143</v>
      </c>
      <c r="AU539" s="144" t="s">
        <v>162</v>
      </c>
      <c r="AY539" s="16" t="s">
        <v>140</v>
      </c>
      <c r="BE539" s="145">
        <f>IF(N539="základní",J539,0)</f>
        <v>0</v>
      </c>
      <c r="BF539" s="145">
        <f>IF(N539="snížená",J539,0)</f>
        <v>0</v>
      </c>
      <c r="BG539" s="145">
        <f>IF(N539="zákl. přenesená",J539,0)</f>
        <v>0</v>
      </c>
      <c r="BH539" s="145">
        <f>IF(N539="sníž. přenesená",J539,0)</f>
        <v>0</v>
      </c>
      <c r="BI539" s="145">
        <f>IF(N539="nulová",J539,0)</f>
        <v>0</v>
      </c>
      <c r="BJ539" s="16" t="s">
        <v>14</v>
      </c>
      <c r="BK539" s="145">
        <f>ROUND(I539*H539,2)</f>
        <v>0</v>
      </c>
      <c r="BL539" s="16" t="s">
        <v>147</v>
      </c>
      <c r="BM539" s="144" t="s">
        <v>753</v>
      </c>
    </row>
    <row r="540" spans="2:65" s="1" customFormat="1" ht="18">
      <c r="B540" s="31"/>
      <c r="D540" s="146" t="s">
        <v>148</v>
      </c>
      <c r="F540" s="147" t="s">
        <v>1091</v>
      </c>
      <c r="I540" s="148"/>
      <c r="L540" s="31"/>
      <c r="M540" s="149"/>
      <c r="T540" s="55"/>
      <c r="AT540" s="16" t="s">
        <v>148</v>
      </c>
      <c r="AU540" s="16" t="s">
        <v>162</v>
      </c>
    </row>
    <row r="541" spans="2:65" s="1" customFormat="1" ht="16.5" customHeight="1">
      <c r="B541" s="31"/>
      <c r="C541" s="132" t="s">
        <v>73</v>
      </c>
      <c r="D541" s="132" t="s">
        <v>143</v>
      </c>
      <c r="E541" s="133" t="s">
        <v>1237</v>
      </c>
      <c r="F541" s="134" t="s">
        <v>1238</v>
      </c>
      <c r="G541" s="135" t="s">
        <v>1083</v>
      </c>
      <c r="H541" s="136">
        <v>3</v>
      </c>
      <c r="I541" s="137"/>
      <c r="J541" s="138">
        <f>ROUND(I541*H541,2)</f>
        <v>0</v>
      </c>
      <c r="K541" s="139"/>
      <c r="L541" s="31"/>
      <c r="M541" s="140" t="s">
        <v>1</v>
      </c>
      <c r="N541" s="141" t="s">
        <v>38</v>
      </c>
      <c r="P541" s="142">
        <f>O541*H541</f>
        <v>0</v>
      </c>
      <c r="Q541" s="142">
        <v>0</v>
      </c>
      <c r="R541" s="142">
        <f>Q541*H541</f>
        <v>0</v>
      </c>
      <c r="S541" s="142">
        <v>0</v>
      </c>
      <c r="T541" s="143">
        <f>S541*H541</f>
        <v>0</v>
      </c>
      <c r="AR541" s="144" t="s">
        <v>147</v>
      </c>
      <c r="AT541" s="144" t="s">
        <v>143</v>
      </c>
      <c r="AU541" s="144" t="s">
        <v>162</v>
      </c>
      <c r="AY541" s="16" t="s">
        <v>140</v>
      </c>
      <c r="BE541" s="145">
        <f>IF(N541="základní",J541,0)</f>
        <v>0</v>
      </c>
      <c r="BF541" s="145">
        <f>IF(N541="snížená",J541,0)</f>
        <v>0</v>
      </c>
      <c r="BG541" s="145">
        <f>IF(N541="zákl. přenesená",J541,0)</f>
        <v>0</v>
      </c>
      <c r="BH541" s="145">
        <f>IF(N541="sníž. přenesená",J541,0)</f>
        <v>0</v>
      </c>
      <c r="BI541" s="145">
        <f>IF(N541="nulová",J541,0)</f>
        <v>0</v>
      </c>
      <c r="BJ541" s="16" t="s">
        <v>14</v>
      </c>
      <c r="BK541" s="145">
        <f>ROUND(I541*H541,2)</f>
        <v>0</v>
      </c>
      <c r="BL541" s="16" t="s">
        <v>147</v>
      </c>
      <c r="BM541" s="144" t="s">
        <v>757</v>
      </c>
    </row>
    <row r="542" spans="2:65" s="1" customFormat="1" ht="10">
      <c r="B542" s="31"/>
      <c r="D542" s="146" t="s">
        <v>148</v>
      </c>
      <c r="F542" s="147" t="s">
        <v>1238</v>
      </c>
      <c r="I542" s="148"/>
      <c r="L542" s="31"/>
      <c r="M542" s="149"/>
      <c r="T542" s="55"/>
      <c r="AT542" s="16" t="s">
        <v>148</v>
      </c>
      <c r="AU542" s="16" t="s">
        <v>162</v>
      </c>
    </row>
    <row r="543" spans="2:65" s="1" customFormat="1" ht="16.5" customHeight="1">
      <c r="B543" s="31"/>
      <c r="C543" s="132" t="s">
        <v>73</v>
      </c>
      <c r="D543" s="132" t="s">
        <v>143</v>
      </c>
      <c r="E543" s="133" t="s">
        <v>1251</v>
      </c>
      <c r="F543" s="134" t="s">
        <v>1252</v>
      </c>
      <c r="G543" s="135" t="s">
        <v>1083</v>
      </c>
      <c r="H543" s="136">
        <v>2</v>
      </c>
      <c r="I543" s="137"/>
      <c r="J543" s="138">
        <f>ROUND(I543*H543,2)</f>
        <v>0</v>
      </c>
      <c r="K543" s="139"/>
      <c r="L543" s="31"/>
      <c r="M543" s="140" t="s">
        <v>1</v>
      </c>
      <c r="N543" s="141" t="s">
        <v>38</v>
      </c>
      <c r="P543" s="142">
        <f>O543*H543</f>
        <v>0</v>
      </c>
      <c r="Q543" s="142">
        <v>0</v>
      </c>
      <c r="R543" s="142">
        <f>Q543*H543</f>
        <v>0</v>
      </c>
      <c r="S543" s="142">
        <v>0</v>
      </c>
      <c r="T543" s="143">
        <f>S543*H543</f>
        <v>0</v>
      </c>
      <c r="AR543" s="144" t="s">
        <v>147</v>
      </c>
      <c r="AT543" s="144" t="s">
        <v>143</v>
      </c>
      <c r="AU543" s="144" t="s">
        <v>162</v>
      </c>
      <c r="AY543" s="16" t="s">
        <v>140</v>
      </c>
      <c r="BE543" s="145">
        <f>IF(N543="základní",J543,0)</f>
        <v>0</v>
      </c>
      <c r="BF543" s="145">
        <f>IF(N543="snížená",J543,0)</f>
        <v>0</v>
      </c>
      <c r="BG543" s="145">
        <f>IF(N543="zákl. přenesená",J543,0)</f>
        <v>0</v>
      </c>
      <c r="BH543" s="145">
        <f>IF(N543="sníž. přenesená",J543,0)</f>
        <v>0</v>
      </c>
      <c r="BI543" s="145">
        <f>IF(N543="nulová",J543,0)</f>
        <v>0</v>
      </c>
      <c r="BJ543" s="16" t="s">
        <v>14</v>
      </c>
      <c r="BK543" s="145">
        <f>ROUND(I543*H543,2)</f>
        <v>0</v>
      </c>
      <c r="BL543" s="16" t="s">
        <v>147</v>
      </c>
      <c r="BM543" s="144" t="s">
        <v>764</v>
      </c>
    </row>
    <row r="544" spans="2:65" s="1" customFormat="1" ht="10">
      <c r="B544" s="31"/>
      <c r="D544" s="146" t="s">
        <v>148</v>
      </c>
      <c r="F544" s="147" t="s">
        <v>1252</v>
      </c>
      <c r="I544" s="148"/>
      <c r="L544" s="31"/>
      <c r="M544" s="149"/>
      <c r="T544" s="55"/>
      <c r="AT544" s="16" t="s">
        <v>148</v>
      </c>
      <c r="AU544" s="16" t="s">
        <v>162</v>
      </c>
    </row>
    <row r="545" spans="2:65" s="1" customFormat="1" ht="21.75" customHeight="1">
      <c r="B545" s="31"/>
      <c r="C545" s="132" t="s">
        <v>73</v>
      </c>
      <c r="D545" s="132" t="s">
        <v>143</v>
      </c>
      <c r="E545" s="133" t="s">
        <v>1094</v>
      </c>
      <c r="F545" s="134" t="s">
        <v>1095</v>
      </c>
      <c r="G545" s="135" t="s">
        <v>1083</v>
      </c>
      <c r="H545" s="136">
        <v>6</v>
      </c>
      <c r="I545" s="137"/>
      <c r="J545" s="138">
        <f>ROUND(I545*H545,2)</f>
        <v>0</v>
      </c>
      <c r="K545" s="139"/>
      <c r="L545" s="31"/>
      <c r="M545" s="140" t="s">
        <v>1</v>
      </c>
      <c r="N545" s="141" t="s">
        <v>38</v>
      </c>
      <c r="P545" s="142">
        <f>O545*H545</f>
        <v>0</v>
      </c>
      <c r="Q545" s="142">
        <v>0</v>
      </c>
      <c r="R545" s="142">
        <f>Q545*H545</f>
        <v>0</v>
      </c>
      <c r="S545" s="142">
        <v>0</v>
      </c>
      <c r="T545" s="143">
        <f>S545*H545</f>
        <v>0</v>
      </c>
      <c r="AR545" s="144" t="s">
        <v>147</v>
      </c>
      <c r="AT545" s="144" t="s">
        <v>143</v>
      </c>
      <c r="AU545" s="144" t="s">
        <v>162</v>
      </c>
      <c r="AY545" s="16" t="s">
        <v>140</v>
      </c>
      <c r="BE545" s="145">
        <f>IF(N545="základní",J545,0)</f>
        <v>0</v>
      </c>
      <c r="BF545" s="145">
        <f>IF(N545="snížená",J545,0)</f>
        <v>0</v>
      </c>
      <c r="BG545" s="145">
        <f>IF(N545="zákl. přenesená",J545,0)</f>
        <v>0</v>
      </c>
      <c r="BH545" s="145">
        <f>IF(N545="sníž. přenesená",J545,0)</f>
        <v>0</v>
      </c>
      <c r="BI545" s="145">
        <f>IF(N545="nulová",J545,0)</f>
        <v>0</v>
      </c>
      <c r="BJ545" s="16" t="s">
        <v>14</v>
      </c>
      <c r="BK545" s="145">
        <f>ROUND(I545*H545,2)</f>
        <v>0</v>
      </c>
      <c r="BL545" s="16" t="s">
        <v>147</v>
      </c>
      <c r="BM545" s="144" t="s">
        <v>769</v>
      </c>
    </row>
    <row r="546" spans="2:65" s="1" customFormat="1" ht="10">
      <c r="B546" s="31"/>
      <c r="D546" s="146" t="s">
        <v>148</v>
      </c>
      <c r="F546" s="147" t="s">
        <v>1095</v>
      </c>
      <c r="I546" s="148"/>
      <c r="L546" s="31"/>
      <c r="M546" s="149"/>
      <c r="T546" s="55"/>
      <c r="AT546" s="16" t="s">
        <v>148</v>
      </c>
      <c r="AU546" s="16" t="s">
        <v>162</v>
      </c>
    </row>
    <row r="547" spans="2:65" s="1" customFormat="1" ht="16.5" customHeight="1">
      <c r="B547" s="31"/>
      <c r="C547" s="132" t="s">
        <v>73</v>
      </c>
      <c r="D547" s="132" t="s">
        <v>143</v>
      </c>
      <c r="E547" s="133" t="s">
        <v>1096</v>
      </c>
      <c r="F547" s="134" t="s">
        <v>1097</v>
      </c>
      <c r="G547" s="135" t="s">
        <v>1083</v>
      </c>
      <c r="H547" s="136">
        <v>11</v>
      </c>
      <c r="I547" s="137"/>
      <c r="J547" s="138">
        <f>ROUND(I547*H547,2)</f>
        <v>0</v>
      </c>
      <c r="K547" s="139"/>
      <c r="L547" s="31"/>
      <c r="M547" s="140" t="s">
        <v>1</v>
      </c>
      <c r="N547" s="141" t="s">
        <v>38</v>
      </c>
      <c r="P547" s="142">
        <f>O547*H547</f>
        <v>0</v>
      </c>
      <c r="Q547" s="142">
        <v>0</v>
      </c>
      <c r="R547" s="142">
        <f>Q547*H547</f>
        <v>0</v>
      </c>
      <c r="S547" s="142">
        <v>0</v>
      </c>
      <c r="T547" s="143">
        <f>S547*H547</f>
        <v>0</v>
      </c>
      <c r="AR547" s="144" t="s">
        <v>147</v>
      </c>
      <c r="AT547" s="144" t="s">
        <v>143</v>
      </c>
      <c r="AU547" s="144" t="s">
        <v>162</v>
      </c>
      <c r="AY547" s="16" t="s">
        <v>140</v>
      </c>
      <c r="BE547" s="145">
        <f>IF(N547="základní",J547,0)</f>
        <v>0</v>
      </c>
      <c r="BF547" s="145">
        <f>IF(N547="snížená",J547,0)</f>
        <v>0</v>
      </c>
      <c r="BG547" s="145">
        <f>IF(N547="zákl. přenesená",J547,0)</f>
        <v>0</v>
      </c>
      <c r="BH547" s="145">
        <f>IF(N547="sníž. přenesená",J547,0)</f>
        <v>0</v>
      </c>
      <c r="BI547" s="145">
        <f>IF(N547="nulová",J547,0)</f>
        <v>0</v>
      </c>
      <c r="BJ547" s="16" t="s">
        <v>14</v>
      </c>
      <c r="BK547" s="145">
        <f>ROUND(I547*H547,2)</f>
        <v>0</v>
      </c>
      <c r="BL547" s="16" t="s">
        <v>147</v>
      </c>
      <c r="BM547" s="144" t="s">
        <v>773</v>
      </c>
    </row>
    <row r="548" spans="2:65" s="1" customFormat="1" ht="10">
      <c r="B548" s="31"/>
      <c r="D548" s="146" t="s">
        <v>148</v>
      </c>
      <c r="F548" s="147" t="s">
        <v>1097</v>
      </c>
      <c r="I548" s="148"/>
      <c r="L548" s="31"/>
      <c r="M548" s="149"/>
      <c r="T548" s="55"/>
      <c r="AT548" s="16" t="s">
        <v>148</v>
      </c>
      <c r="AU548" s="16" t="s">
        <v>162</v>
      </c>
    </row>
    <row r="549" spans="2:65" s="1" customFormat="1" ht="16.5" customHeight="1">
      <c r="B549" s="31"/>
      <c r="C549" s="132" t="s">
        <v>73</v>
      </c>
      <c r="D549" s="132" t="s">
        <v>143</v>
      </c>
      <c r="E549" s="133" t="s">
        <v>1098</v>
      </c>
      <c r="F549" s="134" t="s">
        <v>1099</v>
      </c>
      <c r="G549" s="135" t="s">
        <v>1083</v>
      </c>
      <c r="H549" s="136">
        <v>2</v>
      </c>
      <c r="I549" s="137"/>
      <c r="J549" s="138">
        <f>ROUND(I549*H549,2)</f>
        <v>0</v>
      </c>
      <c r="K549" s="139"/>
      <c r="L549" s="31"/>
      <c r="M549" s="140" t="s">
        <v>1</v>
      </c>
      <c r="N549" s="141" t="s">
        <v>38</v>
      </c>
      <c r="P549" s="142">
        <f>O549*H549</f>
        <v>0</v>
      </c>
      <c r="Q549" s="142">
        <v>0</v>
      </c>
      <c r="R549" s="142">
        <f>Q549*H549</f>
        <v>0</v>
      </c>
      <c r="S549" s="142">
        <v>0</v>
      </c>
      <c r="T549" s="143">
        <f>S549*H549</f>
        <v>0</v>
      </c>
      <c r="AR549" s="144" t="s">
        <v>147</v>
      </c>
      <c r="AT549" s="144" t="s">
        <v>143</v>
      </c>
      <c r="AU549" s="144" t="s">
        <v>162</v>
      </c>
      <c r="AY549" s="16" t="s">
        <v>140</v>
      </c>
      <c r="BE549" s="145">
        <f>IF(N549="základní",J549,0)</f>
        <v>0</v>
      </c>
      <c r="BF549" s="145">
        <f>IF(N549="snížená",J549,0)</f>
        <v>0</v>
      </c>
      <c r="BG549" s="145">
        <f>IF(N549="zákl. přenesená",J549,0)</f>
        <v>0</v>
      </c>
      <c r="BH549" s="145">
        <f>IF(N549="sníž. přenesená",J549,0)</f>
        <v>0</v>
      </c>
      <c r="BI549" s="145">
        <f>IF(N549="nulová",J549,0)</f>
        <v>0</v>
      </c>
      <c r="BJ549" s="16" t="s">
        <v>14</v>
      </c>
      <c r="BK549" s="145">
        <f>ROUND(I549*H549,2)</f>
        <v>0</v>
      </c>
      <c r="BL549" s="16" t="s">
        <v>147</v>
      </c>
      <c r="BM549" s="144" t="s">
        <v>775</v>
      </c>
    </row>
    <row r="550" spans="2:65" s="1" customFormat="1" ht="10">
      <c r="B550" s="31"/>
      <c r="D550" s="146" t="s">
        <v>148</v>
      </c>
      <c r="F550" s="147" t="s">
        <v>1099</v>
      </c>
      <c r="I550" s="148"/>
      <c r="L550" s="31"/>
      <c r="M550" s="149"/>
      <c r="T550" s="55"/>
      <c r="AT550" s="16" t="s">
        <v>148</v>
      </c>
      <c r="AU550" s="16" t="s">
        <v>162</v>
      </c>
    </row>
    <row r="551" spans="2:65" s="1" customFormat="1" ht="16.5" customHeight="1">
      <c r="B551" s="31"/>
      <c r="C551" s="132" t="s">
        <v>73</v>
      </c>
      <c r="D551" s="132" t="s">
        <v>143</v>
      </c>
      <c r="E551" s="133" t="s">
        <v>1253</v>
      </c>
      <c r="F551" s="134" t="s">
        <v>1254</v>
      </c>
      <c r="G551" s="135" t="s">
        <v>1083</v>
      </c>
      <c r="H551" s="136">
        <v>2</v>
      </c>
      <c r="I551" s="137"/>
      <c r="J551" s="138">
        <f>ROUND(I551*H551,2)</f>
        <v>0</v>
      </c>
      <c r="K551" s="139"/>
      <c r="L551" s="31"/>
      <c r="M551" s="140" t="s">
        <v>1</v>
      </c>
      <c r="N551" s="141" t="s">
        <v>38</v>
      </c>
      <c r="P551" s="142">
        <f>O551*H551</f>
        <v>0</v>
      </c>
      <c r="Q551" s="142">
        <v>0</v>
      </c>
      <c r="R551" s="142">
        <f>Q551*H551</f>
        <v>0</v>
      </c>
      <c r="S551" s="142">
        <v>0</v>
      </c>
      <c r="T551" s="143">
        <f>S551*H551</f>
        <v>0</v>
      </c>
      <c r="AR551" s="144" t="s">
        <v>147</v>
      </c>
      <c r="AT551" s="144" t="s">
        <v>143</v>
      </c>
      <c r="AU551" s="144" t="s">
        <v>162</v>
      </c>
      <c r="AY551" s="16" t="s">
        <v>140</v>
      </c>
      <c r="BE551" s="145">
        <f>IF(N551="základní",J551,0)</f>
        <v>0</v>
      </c>
      <c r="BF551" s="145">
        <f>IF(N551="snížená",J551,0)</f>
        <v>0</v>
      </c>
      <c r="BG551" s="145">
        <f>IF(N551="zákl. přenesená",J551,0)</f>
        <v>0</v>
      </c>
      <c r="BH551" s="145">
        <f>IF(N551="sníž. přenesená",J551,0)</f>
        <v>0</v>
      </c>
      <c r="BI551" s="145">
        <f>IF(N551="nulová",J551,0)</f>
        <v>0</v>
      </c>
      <c r="BJ551" s="16" t="s">
        <v>14</v>
      </c>
      <c r="BK551" s="145">
        <f>ROUND(I551*H551,2)</f>
        <v>0</v>
      </c>
      <c r="BL551" s="16" t="s">
        <v>147</v>
      </c>
      <c r="BM551" s="144" t="s">
        <v>778</v>
      </c>
    </row>
    <row r="552" spans="2:65" s="1" customFormat="1" ht="10">
      <c r="B552" s="31"/>
      <c r="D552" s="146" t="s">
        <v>148</v>
      </c>
      <c r="F552" s="147" t="s">
        <v>1254</v>
      </c>
      <c r="I552" s="148"/>
      <c r="L552" s="31"/>
      <c r="M552" s="149"/>
      <c r="T552" s="55"/>
      <c r="AT552" s="16" t="s">
        <v>148</v>
      </c>
      <c r="AU552" s="16" t="s">
        <v>162</v>
      </c>
    </row>
    <row r="553" spans="2:65" s="1" customFormat="1" ht="16.5" customHeight="1">
      <c r="B553" s="31"/>
      <c r="C553" s="132" t="s">
        <v>73</v>
      </c>
      <c r="D553" s="132" t="s">
        <v>143</v>
      </c>
      <c r="E553" s="133" t="s">
        <v>1100</v>
      </c>
      <c r="F553" s="134" t="s">
        <v>1101</v>
      </c>
      <c r="G553" s="135" t="s">
        <v>1083</v>
      </c>
      <c r="H553" s="136">
        <v>1</v>
      </c>
      <c r="I553" s="137"/>
      <c r="J553" s="138">
        <f>ROUND(I553*H553,2)</f>
        <v>0</v>
      </c>
      <c r="K553" s="139"/>
      <c r="L553" s="31"/>
      <c r="M553" s="140" t="s">
        <v>1</v>
      </c>
      <c r="N553" s="141" t="s">
        <v>38</v>
      </c>
      <c r="P553" s="142">
        <f>O553*H553</f>
        <v>0</v>
      </c>
      <c r="Q553" s="142">
        <v>0</v>
      </c>
      <c r="R553" s="142">
        <f>Q553*H553</f>
        <v>0</v>
      </c>
      <c r="S553" s="142">
        <v>0</v>
      </c>
      <c r="T553" s="143">
        <f>S553*H553</f>
        <v>0</v>
      </c>
      <c r="AR553" s="144" t="s">
        <v>147</v>
      </c>
      <c r="AT553" s="144" t="s">
        <v>143</v>
      </c>
      <c r="AU553" s="144" t="s">
        <v>162</v>
      </c>
      <c r="AY553" s="16" t="s">
        <v>140</v>
      </c>
      <c r="BE553" s="145">
        <f>IF(N553="základní",J553,0)</f>
        <v>0</v>
      </c>
      <c r="BF553" s="145">
        <f>IF(N553="snížená",J553,0)</f>
        <v>0</v>
      </c>
      <c r="BG553" s="145">
        <f>IF(N553="zákl. přenesená",J553,0)</f>
        <v>0</v>
      </c>
      <c r="BH553" s="145">
        <f>IF(N553="sníž. přenesená",J553,0)</f>
        <v>0</v>
      </c>
      <c r="BI553" s="145">
        <f>IF(N553="nulová",J553,0)</f>
        <v>0</v>
      </c>
      <c r="BJ553" s="16" t="s">
        <v>14</v>
      </c>
      <c r="BK553" s="145">
        <f>ROUND(I553*H553,2)</f>
        <v>0</v>
      </c>
      <c r="BL553" s="16" t="s">
        <v>147</v>
      </c>
      <c r="BM553" s="144" t="s">
        <v>783</v>
      </c>
    </row>
    <row r="554" spans="2:65" s="1" customFormat="1" ht="10">
      <c r="B554" s="31"/>
      <c r="D554" s="146" t="s">
        <v>148</v>
      </c>
      <c r="F554" s="147" t="s">
        <v>1101</v>
      </c>
      <c r="I554" s="148"/>
      <c r="L554" s="31"/>
      <c r="M554" s="149"/>
      <c r="T554" s="55"/>
      <c r="AT554" s="16" t="s">
        <v>148</v>
      </c>
      <c r="AU554" s="16" t="s">
        <v>162</v>
      </c>
    </row>
    <row r="555" spans="2:65" s="1" customFormat="1" ht="16.5" customHeight="1">
      <c r="B555" s="31"/>
      <c r="C555" s="132" t="s">
        <v>73</v>
      </c>
      <c r="D555" s="132" t="s">
        <v>143</v>
      </c>
      <c r="E555" s="133" t="s">
        <v>1102</v>
      </c>
      <c r="F555" s="134" t="s">
        <v>1103</v>
      </c>
      <c r="G555" s="135" t="s">
        <v>1083</v>
      </c>
      <c r="H555" s="136">
        <v>50</v>
      </c>
      <c r="I555" s="137"/>
      <c r="J555" s="138">
        <f>ROUND(I555*H555,2)</f>
        <v>0</v>
      </c>
      <c r="K555" s="139"/>
      <c r="L555" s="31"/>
      <c r="M555" s="140" t="s">
        <v>1</v>
      </c>
      <c r="N555" s="141" t="s">
        <v>38</v>
      </c>
      <c r="P555" s="142">
        <f>O555*H555</f>
        <v>0</v>
      </c>
      <c r="Q555" s="142">
        <v>0</v>
      </c>
      <c r="R555" s="142">
        <f>Q555*H555</f>
        <v>0</v>
      </c>
      <c r="S555" s="142">
        <v>0</v>
      </c>
      <c r="T555" s="143">
        <f>S555*H555</f>
        <v>0</v>
      </c>
      <c r="AR555" s="144" t="s">
        <v>147</v>
      </c>
      <c r="AT555" s="144" t="s">
        <v>143</v>
      </c>
      <c r="AU555" s="144" t="s">
        <v>162</v>
      </c>
      <c r="AY555" s="16" t="s">
        <v>140</v>
      </c>
      <c r="BE555" s="145">
        <f>IF(N555="základní",J555,0)</f>
        <v>0</v>
      </c>
      <c r="BF555" s="145">
        <f>IF(N555="snížená",J555,0)</f>
        <v>0</v>
      </c>
      <c r="BG555" s="145">
        <f>IF(N555="zákl. přenesená",J555,0)</f>
        <v>0</v>
      </c>
      <c r="BH555" s="145">
        <f>IF(N555="sníž. přenesená",J555,0)</f>
        <v>0</v>
      </c>
      <c r="BI555" s="145">
        <f>IF(N555="nulová",J555,0)</f>
        <v>0</v>
      </c>
      <c r="BJ555" s="16" t="s">
        <v>14</v>
      </c>
      <c r="BK555" s="145">
        <f>ROUND(I555*H555,2)</f>
        <v>0</v>
      </c>
      <c r="BL555" s="16" t="s">
        <v>147</v>
      </c>
      <c r="BM555" s="144" t="s">
        <v>785</v>
      </c>
    </row>
    <row r="556" spans="2:65" s="1" customFormat="1" ht="10">
      <c r="B556" s="31"/>
      <c r="D556" s="146" t="s">
        <v>148</v>
      </c>
      <c r="F556" s="147" t="s">
        <v>1103</v>
      </c>
      <c r="I556" s="148"/>
      <c r="L556" s="31"/>
      <c r="M556" s="149"/>
      <c r="T556" s="55"/>
      <c r="AT556" s="16" t="s">
        <v>148</v>
      </c>
      <c r="AU556" s="16" t="s">
        <v>162</v>
      </c>
    </row>
    <row r="557" spans="2:65" s="1" customFormat="1" ht="24.15" customHeight="1">
      <c r="B557" s="31"/>
      <c r="C557" s="132" t="s">
        <v>73</v>
      </c>
      <c r="D557" s="132" t="s">
        <v>143</v>
      </c>
      <c r="E557" s="133" t="s">
        <v>1104</v>
      </c>
      <c r="F557" s="134" t="s">
        <v>1105</v>
      </c>
      <c r="G557" s="135" t="s">
        <v>226</v>
      </c>
      <c r="H557" s="136">
        <v>40</v>
      </c>
      <c r="I557" s="137"/>
      <c r="J557" s="138">
        <f>ROUND(I557*H557,2)</f>
        <v>0</v>
      </c>
      <c r="K557" s="139"/>
      <c r="L557" s="31"/>
      <c r="M557" s="140" t="s">
        <v>1</v>
      </c>
      <c r="N557" s="141" t="s">
        <v>38</v>
      </c>
      <c r="P557" s="142">
        <f>O557*H557</f>
        <v>0</v>
      </c>
      <c r="Q557" s="142">
        <v>0</v>
      </c>
      <c r="R557" s="142">
        <f>Q557*H557</f>
        <v>0</v>
      </c>
      <c r="S557" s="142">
        <v>0</v>
      </c>
      <c r="T557" s="143">
        <f>S557*H557</f>
        <v>0</v>
      </c>
      <c r="AR557" s="144" t="s">
        <v>147</v>
      </c>
      <c r="AT557" s="144" t="s">
        <v>143</v>
      </c>
      <c r="AU557" s="144" t="s">
        <v>162</v>
      </c>
      <c r="AY557" s="16" t="s">
        <v>140</v>
      </c>
      <c r="BE557" s="145">
        <f>IF(N557="základní",J557,0)</f>
        <v>0</v>
      </c>
      <c r="BF557" s="145">
        <f>IF(N557="snížená",J557,0)</f>
        <v>0</v>
      </c>
      <c r="BG557" s="145">
        <f>IF(N557="zákl. přenesená",J557,0)</f>
        <v>0</v>
      </c>
      <c r="BH557" s="145">
        <f>IF(N557="sníž. přenesená",J557,0)</f>
        <v>0</v>
      </c>
      <c r="BI557" s="145">
        <f>IF(N557="nulová",J557,0)</f>
        <v>0</v>
      </c>
      <c r="BJ557" s="16" t="s">
        <v>14</v>
      </c>
      <c r="BK557" s="145">
        <f>ROUND(I557*H557,2)</f>
        <v>0</v>
      </c>
      <c r="BL557" s="16" t="s">
        <v>147</v>
      </c>
      <c r="BM557" s="144" t="s">
        <v>786</v>
      </c>
    </row>
    <row r="558" spans="2:65" s="1" customFormat="1" ht="10">
      <c r="B558" s="31"/>
      <c r="D558" s="146" t="s">
        <v>148</v>
      </c>
      <c r="F558" s="147" t="s">
        <v>1105</v>
      </c>
      <c r="I558" s="148"/>
      <c r="L558" s="31"/>
      <c r="M558" s="149"/>
      <c r="T558" s="55"/>
      <c r="AT558" s="16" t="s">
        <v>148</v>
      </c>
      <c r="AU558" s="16" t="s">
        <v>162</v>
      </c>
    </row>
    <row r="559" spans="2:65" s="1" customFormat="1" ht="24.15" customHeight="1">
      <c r="B559" s="31"/>
      <c r="C559" s="132" t="s">
        <v>73</v>
      </c>
      <c r="D559" s="132" t="s">
        <v>143</v>
      </c>
      <c r="E559" s="133" t="s">
        <v>1106</v>
      </c>
      <c r="F559" s="134" t="s">
        <v>1107</v>
      </c>
      <c r="G559" s="135" t="s">
        <v>1083</v>
      </c>
      <c r="H559" s="136">
        <v>200</v>
      </c>
      <c r="I559" s="137"/>
      <c r="J559" s="138">
        <f>ROUND(I559*H559,2)</f>
        <v>0</v>
      </c>
      <c r="K559" s="139"/>
      <c r="L559" s="31"/>
      <c r="M559" s="140" t="s">
        <v>1</v>
      </c>
      <c r="N559" s="141" t="s">
        <v>38</v>
      </c>
      <c r="P559" s="142">
        <f>O559*H559</f>
        <v>0</v>
      </c>
      <c r="Q559" s="142">
        <v>0</v>
      </c>
      <c r="R559" s="142">
        <f>Q559*H559</f>
        <v>0</v>
      </c>
      <c r="S559" s="142">
        <v>0</v>
      </c>
      <c r="T559" s="143">
        <f>S559*H559</f>
        <v>0</v>
      </c>
      <c r="AR559" s="144" t="s">
        <v>147</v>
      </c>
      <c r="AT559" s="144" t="s">
        <v>143</v>
      </c>
      <c r="AU559" s="144" t="s">
        <v>162</v>
      </c>
      <c r="AY559" s="16" t="s">
        <v>140</v>
      </c>
      <c r="BE559" s="145">
        <f>IF(N559="základní",J559,0)</f>
        <v>0</v>
      </c>
      <c r="BF559" s="145">
        <f>IF(N559="snížená",J559,0)</f>
        <v>0</v>
      </c>
      <c r="BG559" s="145">
        <f>IF(N559="zákl. přenesená",J559,0)</f>
        <v>0</v>
      </c>
      <c r="BH559" s="145">
        <f>IF(N559="sníž. přenesená",J559,0)</f>
        <v>0</v>
      </c>
      <c r="BI559" s="145">
        <f>IF(N559="nulová",J559,0)</f>
        <v>0</v>
      </c>
      <c r="BJ559" s="16" t="s">
        <v>14</v>
      </c>
      <c r="BK559" s="145">
        <f>ROUND(I559*H559,2)</f>
        <v>0</v>
      </c>
      <c r="BL559" s="16" t="s">
        <v>147</v>
      </c>
      <c r="BM559" s="144" t="s">
        <v>788</v>
      </c>
    </row>
    <row r="560" spans="2:65" s="1" customFormat="1" ht="18">
      <c r="B560" s="31"/>
      <c r="D560" s="146" t="s">
        <v>148</v>
      </c>
      <c r="F560" s="147" t="s">
        <v>1107</v>
      </c>
      <c r="I560" s="148"/>
      <c r="L560" s="31"/>
      <c r="M560" s="149"/>
      <c r="T560" s="55"/>
      <c r="AT560" s="16" t="s">
        <v>148</v>
      </c>
      <c r="AU560" s="16" t="s">
        <v>162</v>
      </c>
    </row>
    <row r="561" spans="2:65" s="1" customFormat="1" ht="16.5" customHeight="1">
      <c r="B561" s="31"/>
      <c r="C561" s="132" t="s">
        <v>73</v>
      </c>
      <c r="D561" s="132" t="s">
        <v>143</v>
      </c>
      <c r="E561" s="133" t="s">
        <v>1108</v>
      </c>
      <c r="F561" s="134" t="s">
        <v>1109</v>
      </c>
      <c r="G561" s="135" t="s">
        <v>1110</v>
      </c>
      <c r="H561" s="136">
        <v>1</v>
      </c>
      <c r="I561" s="137"/>
      <c r="J561" s="138">
        <f>ROUND(I561*H561,2)</f>
        <v>0</v>
      </c>
      <c r="K561" s="139"/>
      <c r="L561" s="31"/>
      <c r="M561" s="140" t="s">
        <v>1</v>
      </c>
      <c r="N561" s="141" t="s">
        <v>38</v>
      </c>
      <c r="P561" s="142">
        <f>O561*H561</f>
        <v>0</v>
      </c>
      <c r="Q561" s="142">
        <v>0</v>
      </c>
      <c r="R561" s="142">
        <f>Q561*H561</f>
        <v>0</v>
      </c>
      <c r="S561" s="142">
        <v>0</v>
      </c>
      <c r="T561" s="143">
        <f>S561*H561</f>
        <v>0</v>
      </c>
      <c r="AR561" s="144" t="s">
        <v>147</v>
      </c>
      <c r="AT561" s="144" t="s">
        <v>143</v>
      </c>
      <c r="AU561" s="144" t="s">
        <v>162</v>
      </c>
      <c r="AY561" s="16" t="s">
        <v>140</v>
      </c>
      <c r="BE561" s="145">
        <f>IF(N561="základní",J561,0)</f>
        <v>0</v>
      </c>
      <c r="BF561" s="145">
        <f>IF(N561="snížená",J561,0)</f>
        <v>0</v>
      </c>
      <c r="BG561" s="145">
        <f>IF(N561="zákl. přenesená",J561,0)</f>
        <v>0</v>
      </c>
      <c r="BH561" s="145">
        <f>IF(N561="sníž. přenesená",J561,0)</f>
        <v>0</v>
      </c>
      <c r="BI561" s="145">
        <f>IF(N561="nulová",J561,0)</f>
        <v>0</v>
      </c>
      <c r="BJ561" s="16" t="s">
        <v>14</v>
      </c>
      <c r="BK561" s="145">
        <f>ROUND(I561*H561,2)</f>
        <v>0</v>
      </c>
      <c r="BL561" s="16" t="s">
        <v>147</v>
      </c>
      <c r="BM561" s="144" t="s">
        <v>792</v>
      </c>
    </row>
    <row r="562" spans="2:65" s="1" customFormat="1" ht="10">
      <c r="B562" s="31"/>
      <c r="D562" s="146" t="s">
        <v>148</v>
      </c>
      <c r="F562" s="147" t="s">
        <v>1109</v>
      </c>
      <c r="I562" s="148"/>
      <c r="L562" s="31"/>
      <c r="M562" s="149"/>
      <c r="T562" s="55"/>
      <c r="AT562" s="16" t="s">
        <v>148</v>
      </c>
      <c r="AU562" s="16" t="s">
        <v>162</v>
      </c>
    </row>
    <row r="563" spans="2:65" s="1" customFormat="1" ht="24.15" customHeight="1">
      <c r="B563" s="31"/>
      <c r="C563" s="132" t="s">
        <v>73</v>
      </c>
      <c r="D563" s="132" t="s">
        <v>143</v>
      </c>
      <c r="E563" s="133" t="s">
        <v>1111</v>
      </c>
      <c r="F563" s="134" t="s">
        <v>1112</v>
      </c>
      <c r="G563" s="135" t="s">
        <v>226</v>
      </c>
      <c r="H563" s="136">
        <v>100</v>
      </c>
      <c r="I563" s="137"/>
      <c r="J563" s="138">
        <f>ROUND(I563*H563,2)</f>
        <v>0</v>
      </c>
      <c r="K563" s="139"/>
      <c r="L563" s="31"/>
      <c r="M563" s="140" t="s">
        <v>1</v>
      </c>
      <c r="N563" s="141" t="s">
        <v>38</v>
      </c>
      <c r="P563" s="142">
        <f>O563*H563</f>
        <v>0</v>
      </c>
      <c r="Q563" s="142">
        <v>0</v>
      </c>
      <c r="R563" s="142">
        <f>Q563*H563</f>
        <v>0</v>
      </c>
      <c r="S563" s="142">
        <v>0</v>
      </c>
      <c r="T563" s="143">
        <f>S563*H563</f>
        <v>0</v>
      </c>
      <c r="AR563" s="144" t="s">
        <v>147</v>
      </c>
      <c r="AT563" s="144" t="s">
        <v>143</v>
      </c>
      <c r="AU563" s="144" t="s">
        <v>162</v>
      </c>
      <c r="AY563" s="16" t="s">
        <v>140</v>
      </c>
      <c r="BE563" s="145">
        <f>IF(N563="základní",J563,0)</f>
        <v>0</v>
      </c>
      <c r="BF563" s="145">
        <f>IF(N563="snížená",J563,0)</f>
        <v>0</v>
      </c>
      <c r="BG563" s="145">
        <f>IF(N563="zákl. přenesená",J563,0)</f>
        <v>0</v>
      </c>
      <c r="BH563" s="145">
        <f>IF(N563="sníž. přenesená",J563,0)</f>
        <v>0</v>
      </c>
      <c r="BI563" s="145">
        <f>IF(N563="nulová",J563,0)</f>
        <v>0</v>
      </c>
      <c r="BJ563" s="16" t="s">
        <v>14</v>
      </c>
      <c r="BK563" s="145">
        <f>ROUND(I563*H563,2)</f>
        <v>0</v>
      </c>
      <c r="BL563" s="16" t="s">
        <v>147</v>
      </c>
      <c r="BM563" s="144" t="s">
        <v>797</v>
      </c>
    </row>
    <row r="564" spans="2:65" s="1" customFormat="1" ht="10">
      <c r="B564" s="31"/>
      <c r="D564" s="146" t="s">
        <v>148</v>
      </c>
      <c r="F564" s="147" t="s">
        <v>1112</v>
      </c>
      <c r="I564" s="148"/>
      <c r="L564" s="31"/>
      <c r="M564" s="149"/>
      <c r="T564" s="55"/>
      <c r="AT564" s="16" t="s">
        <v>148</v>
      </c>
      <c r="AU564" s="16" t="s">
        <v>162</v>
      </c>
    </row>
    <row r="565" spans="2:65" s="1" customFormat="1" ht="16.5" customHeight="1">
      <c r="B565" s="31"/>
      <c r="C565" s="132" t="s">
        <v>73</v>
      </c>
      <c r="D565" s="132" t="s">
        <v>143</v>
      </c>
      <c r="E565" s="133" t="s">
        <v>1113</v>
      </c>
      <c r="F565" s="134" t="s">
        <v>1114</v>
      </c>
      <c r="G565" s="135" t="s">
        <v>1083</v>
      </c>
      <c r="H565" s="136">
        <v>2</v>
      </c>
      <c r="I565" s="137"/>
      <c r="J565" s="138">
        <f>ROUND(I565*H565,2)</f>
        <v>0</v>
      </c>
      <c r="K565" s="139"/>
      <c r="L565" s="31"/>
      <c r="M565" s="140" t="s">
        <v>1</v>
      </c>
      <c r="N565" s="141" t="s">
        <v>38</v>
      </c>
      <c r="P565" s="142">
        <f>O565*H565</f>
        <v>0</v>
      </c>
      <c r="Q565" s="142">
        <v>0</v>
      </c>
      <c r="R565" s="142">
        <f>Q565*H565</f>
        <v>0</v>
      </c>
      <c r="S565" s="142">
        <v>0</v>
      </c>
      <c r="T565" s="143">
        <f>S565*H565</f>
        <v>0</v>
      </c>
      <c r="AR565" s="144" t="s">
        <v>147</v>
      </c>
      <c r="AT565" s="144" t="s">
        <v>143</v>
      </c>
      <c r="AU565" s="144" t="s">
        <v>162</v>
      </c>
      <c r="AY565" s="16" t="s">
        <v>140</v>
      </c>
      <c r="BE565" s="145">
        <f>IF(N565="základní",J565,0)</f>
        <v>0</v>
      </c>
      <c r="BF565" s="145">
        <f>IF(N565="snížená",J565,0)</f>
        <v>0</v>
      </c>
      <c r="BG565" s="145">
        <f>IF(N565="zákl. přenesená",J565,0)</f>
        <v>0</v>
      </c>
      <c r="BH565" s="145">
        <f>IF(N565="sníž. přenesená",J565,0)</f>
        <v>0</v>
      </c>
      <c r="BI565" s="145">
        <f>IF(N565="nulová",J565,0)</f>
        <v>0</v>
      </c>
      <c r="BJ565" s="16" t="s">
        <v>14</v>
      </c>
      <c r="BK565" s="145">
        <f>ROUND(I565*H565,2)</f>
        <v>0</v>
      </c>
      <c r="BL565" s="16" t="s">
        <v>147</v>
      </c>
      <c r="BM565" s="144" t="s">
        <v>803</v>
      </c>
    </row>
    <row r="566" spans="2:65" s="1" customFormat="1" ht="10">
      <c r="B566" s="31"/>
      <c r="D566" s="146" t="s">
        <v>148</v>
      </c>
      <c r="F566" s="147" t="s">
        <v>1114</v>
      </c>
      <c r="I566" s="148"/>
      <c r="L566" s="31"/>
      <c r="M566" s="149"/>
      <c r="T566" s="55"/>
      <c r="AT566" s="16" t="s">
        <v>148</v>
      </c>
      <c r="AU566" s="16" t="s">
        <v>162</v>
      </c>
    </row>
    <row r="567" spans="2:65" s="1" customFormat="1" ht="16.5" customHeight="1">
      <c r="B567" s="31"/>
      <c r="C567" s="132" t="s">
        <v>73</v>
      </c>
      <c r="D567" s="132" t="s">
        <v>143</v>
      </c>
      <c r="E567" s="133" t="s">
        <v>1115</v>
      </c>
      <c r="F567" s="134" t="s">
        <v>1116</v>
      </c>
      <c r="G567" s="135" t="s">
        <v>178</v>
      </c>
      <c r="H567" s="136">
        <v>1</v>
      </c>
      <c r="I567" s="137"/>
      <c r="J567" s="138">
        <f>ROUND(I567*H567,2)</f>
        <v>0</v>
      </c>
      <c r="K567" s="139"/>
      <c r="L567" s="31"/>
      <c r="M567" s="140" t="s">
        <v>1</v>
      </c>
      <c r="N567" s="141" t="s">
        <v>38</v>
      </c>
      <c r="P567" s="142">
        <f>O567*H567</f>
        <v>0</v>
      </c>
      <c r="Q567" s="142">
        <v>0</v>
      </c>
      <c r="R567" s="142">
        <f>Q567*H567</f>
        <v>0</v>
      </c>
      <c r="S567" s="142">
        <v>0</v>
      </c>
      <c r="T567" s="143">
        <f>S567*H567</f>
        <v>0</v>
      </c>
      <c r="AR567" s="144" t="s">
        <v>147</v>
      </c>
      <c r="AT567" s="144" t="s">
        <v>143</v>
      </c>
      <c r="AU567" s="144" t="s">
        <v>162</v>
      </c>
      <c r="AY567" s="16" t="s">
        <v>140</v>
      </c>
      <c r="BE567" s="145">
        <f>IF(N567="základní",J567,0)</f>
        <v>0</v>
      </c>
      <c r="BF567" s="145">
        <f>IF(N567="snížená",J567,0)</f>
        <v>0</v>
      </c>
      <c r="BG567" s="145">
        <f>IF(N567="zákl. přenesená",J567,0)</f>
        <v>0</v>
      </c>
      <c r="BH567" s="145">
        <f>IF(N567="sníž. přenesená",J567,0)</f>
        <v>0</v>
      </c>
      <c r="BI567" s="145">
        <f>IF(N567="nulová",J567,0)</f>
        <v>0</v>
      </c>
      <c r="BJ567" s="16" t="s">
        <v>14</v>
      </c>
      <c r="BK567" s="145">
        <f>ROUND(I567*H567,2)</f>
        <v>0</v>
      </c>
      <c r="BL567" s="16" t="s">
        <v>147</v>
      </c>
      <c r="BM567" s="144" t="s">
        <v>806</v>
      </c>
    </row>
    <row r="568" spans="2:65" s="1" customFormat="1" ht="10">
      <c r="B568" s="31"/>
      <c r="D568" s="146" t="s">
        <v>148</v>
      </c>
      <c r="F568" s="147" t="s">
        <v>1116</v>
      </c>
      <c r="I568" s="148"/>
      <c r="L568" s="31"/>
      <c r="M568" s="149"/>
      <c r="T568" s="55"/>
      <c r="AT568" s="16" t="s">
        <v>148</v>
      </c>
      <c r="AU568" s="16" t="s">
        <v>162</v>
      </c>
    </row>
    <row r="569" spans="2:65" s="11" customFormat="1" ht="20.9" customHeight="1">
      <c r="B569" s="120"/>
      <c r="D569" s="121" t="s">
        <v>72</v>
      </c>
      <c r="E569" s="130" t="s">
        <v>1117</v>
      </c>
      <c r="F569" s="130" t="s">
        <v>1118</v>
      </c>
      <c r="I569" s="123"/>
      <c r="J569" s="131">
        <f>BK569</f>
        <v>0</v>
      </c>
      <c r="L569" s="120"/>
      <c r="M569" s="125"/>
      <c r="P569" s="126">
        <f>SUM(P570:P573)</f>
        <v>0</v>
      </c>
      <c r="R569" s="126">
        <f>SUM(R570:R573)</f>
        <v>0</v>
      </c>
      <c r="T569" s="127">
        <f>SUM(T570:T573)</f>
        <v>0</v>
      </c>
      <c r="AR569" s="121" t="s">
        <v>14</v>
      </c>
      <c r="AT569" s="128" t="s">
        <v>72</v>
      </c>
      <c r="AU569" s="128" t="s">
        <v>82</v>
      </c>
      <c r="AY569" s="121" t="s">
        <v>140</v>
      </c>
      <c r="BK569" s="129">
        <f>SUM(BK570:BK573)</f>
        <v>0</v>
      </c>
    </row>
    <row r="570" spans="2:65" s="1" customFormat="1" ht="24.15" customHeight="1">
      <c r="B570" s="31"/>
      <c r="C570" s="132" t="s">
        <v>73</v>
      </c>
      <c r="D570" s="132" t="s">
        <v>143</v>
      </c>
      <c r="E570" s="133" t="s">
        <v>1119</v>
      </c>
      <c r="F570" s="134" t="s">
        <v>1120</v>
      </c>
      <c r="G570" s="135" t="s">
        <v>1083</v>
      </c>
      <c r="H570" s="136">
        <v>5</v>
      </c>
      <c r="I570" s="137"/>
      <c r="J570" s="138">
        <f>ROUND(I570*H570,2)</f>
        <v>0</v>
      </c>
      <c r="K570" s="139"/>
      <c r="L570" s="31"/>
      <c r="M570" s="140" t="s">
        <v>1</v>
      </c>
      <c r="N570" s="141" t="s">
        <v>38</v>
      </c>
      <c r="P570" s="142">
        <f>O570*H570</f>
        <v>0</v>
      </c>
      <c r="Q570" s="142">
        <v>0</v>
      </c>
      <c r="R570" s="142">
        <f>Q570*H570</f>
        <v>0</v>
      </c>
      <c r="S570" s="142">
        <v>0</v>
      </c>
      <c r="T570" s="143">
        <f>S570*H570</f>
        <v>0</v>
      </c>
      <c r="AR570" s="144" t="s">
        <v>147</v>
      </c>
      <c r="AT570" s="144" t="s">
        <v>143</v>
      </c>
      <c r="AU570" s="144" t="s">
        <v>162</v>
      </c>
      <c r="AY570" s="16" t="s">
        <v>140</v>
      </c>
      <c r="BE570" s="145">
        <f>IF(N570="základní",J570,0)</f>
        <v>0</v>
      </c>
      <c r="BF570" s="145">
        <f>IF(N570="snížená",J570,0)</f>
        <v>0</v>
      </c>
      <c r="BG570" s="145">
        <f>IF(N570="zákl. přenesená",J570,0)</f>
        <v>0</v>
      </c>
      <c r="BH570" s="145">
        <f>IF(N570="sníž. přenesená",J570,0)</f>
        <v>0</v>
      </c>
      <c r="BI570" s="145">
        <f>IF(N570="nulová",J570,0)</f>
        <v>0</v>
      </c>
      <c r="BJ570" s="16" t="s">
        <v>14</v>
      </c>
      <c r="BK570" s="145">
        <f>ROUND(I570*H570,2)</f>
        <v>0</v>
      </c>
      <c r="BL570" s="16" t="s">
        <v>147</v>
      </c>
      <c r="BM570" s="144" t="s">
        <v>810</v>
      </c>
    </row>
    <row r="571" spans="2:65" s="1" customFormat="1" ht="18">
      <c r="B571" s="31"/>
      <c r="D571" s="146" t="s">
        <v>148</v>
      </c>
      <c r="F571" s="147" t="s">
        <v>1120</v>
      </c>
      <c r="I571" s="148"/>
      <c r="L571" s="31"/>
      <c r="M571" s="149"/>
      <c r="T571" s="55"/>
      <c r="AT571" s="16" t="s">
        <v>148</v>
      </c>
      <c r="AU571" s="16" t="s">
        <v>162</v>
      </c>
    </row>
    <row r="572" spans="2:65" s="1" customFormat="1" ht="37.75" customHeight="1">
      <c r="B572" s="31"/>
      <c r="C572" s="132" t="s">
        <v>73</v>
      </c>
      <c r="D572" s="132" t="s">
        <v>143</v>
      </c>
      <c r="E572" s="133" t="s">
        <v>1245</v>
      </c>
      <c r="F572" s="134" t="s">
        <v>1246</v>
      </c>
      <c r="G572" s="135" t="s">
        <v>1083</v>
      </c>
      <c r="H572" s="136">
        <v>18</v>
      </c>
      <c r="I572" s="137"/>
      <c r="J572" s="138">
        <f>ROUND(I572*H572,2)</f>
        <v>0</v>
      </c>
      <c r="K572" s="139"/>
      <c r="L572" s="31"/>
      <c r="M572" s="140" t="s">
        <v>1</v>
      </c>
      <c r="N572" s="141" t="s">
        <v>38</v>
      </c>
      <c r="P572" s="142">
        <f>O572*H572</f>
        <v>0</v>
      </c>
      <c r="Q572" s="142">
        <v>0</v>
      </c>
      <c r="R572" s="142">
        <f>Q572*H572</f>
        <v>0</v>
      </c>
      <c r="S572" s="142">
        <v>0</v>
      </c>
      <c r="T572" s="143">
        <f>S572*H572</f>
        <v>0</v>
      </c>
      <c r="AR572" s="144" t="s">
        <v>147</v>
      </c>
      <c r="AT572" s="144" t="s">
        <v>143</v>
      </c>
      <c r="AU572" s="144" t="s">
        <v>162</v>
      </c>
      <c r="AY572" s="16" t="s">
        <v>140</v>
      </c>
      <c r="BE572" s="145">
        <f>IF(N572="základní",J572,0)</f>
        <v>0</v>
      </c>
      <c r="BF572" s="145">
        <f>IF(N572="snížená",J572,0)</f>
        <v>0</v>
      </c>
      <c r="BG572" s="145">
        <f>IF(N572="zákl. přenesená",J572,0)</f>
        <v>0</v>
      </c>
      <c r="BH572" s="145">
        <f>IF(N572="sníž. přenesená",J572,0)</f>
        <v>0</v>
      </c>
      <c r="BI572" s="145">
        <f>IF(N572="nulová",J572,0)</f>
        <v>0</v>
      </c>
      <c r="BJ572" s="16" t="s">
        <v>14</v>
      </c>
      <c r="BK572" s="145">
        <f>ROUND(I572*H572,2)</f>
        <v>0</v>
      </c>
      <c r="BL572" s="16" t="s">
        <v>147</v>
      </c>
      <c r="BM572" s="144" t="s">
        <v>812</v>
      </c>
    </row>
    <row r="573" spans="2:65" s="1" customFormat="1" ht="18">
      <c r="B573" s="31"/>
      <c r="D573" s="146" t="s">
        <v>148</v>
      </c>
      <c r="F573" s="147" t="s">
        <v>1246</v>
      </c>
      <c r="I573" s="148"/>
      <c r="L573" s="31"/>
      <c r="M573" s="149"/>
      <c r="T573" s="55"/>
      <c r="AT573" s="16" t="s">
        <v>148</v>
      </c>
      <c r="AU573" s="16" t="s">
        <v>162</v>
      </c>
    </row>
    <row r="574" spans="2:65" s="11" customFormat="1" ht="20.9" customHeight="1">
      <c r="B574" s="120"/>
      <c r="D574" s="121" t="s">
        <v>72</v>
      </c>
      <c r="E574" s="130" t="s">
        <v>1123</v>
      </c>
      <c r="F574" s="130" t="s">
        <v>1124</v>
      </c>
      <c r="I574" s="123"/>
      <c r="J574" s="131">
        <f>BK574</f>
        <v>0</v>
      </c>
      <c r="L574" s="120"/>
      <c r="M574" s="125"/>
      <c r="P574" s="126">
        <f>SUM(P575:P582)</f>
        <v>0</v>
      </c>
      <c r="R574" s="126">
        <f>SUM(R575:R582)</f>
        <v>0</v>
      </c>
      <c r="T574" s="127">
        <f>SUM(T575:T582)</f>
        <v>0</v>
      </c>
      <c r="AR574" s="121" t="s">
        <v>14</v>
      </c>
      <c r="AT574" s="128" t="s">
        <v>72</v>
      </c>
      <c r="AU574" s="128" t="s">
        <v>82</v>
      </c>
      <c r="AY574" s="121" t="s">
        <v>140</v>
      </c>
      <c r="BK574" s="129">
        <f>SUM(BK575:BK582)</f>
        <v>0</v>
      </c>
    </row>
    <row r="575" spans="2:65" s="1" customFormat="1" ht="16.5" customHeight="1">
      <c r="B575" s="31"/>
      <c r="C575" s="132" t="s">
        <v>73</v>
      </c>
      <c r="D575" s="132" t="s">
        <v>143</v>
      </c>
      <c r="E575" s="133" t="s">
        <v>1255</v>
      </c>
      <c r="F575" s="134" t="s">
        <v>1256</v>
      </c>
      <c r="G575" s="135" t="s">
        <v>1083</v>
      </c>
      <c r="H575" s="136">
        <v>30</v>
      </c>
      <c r="I575" s="137"/>
      <c r="J575" s="138">
        <f>ROUND(I575*H575,2)</f>
        <v>0</v>
      </c>
      <c r="K575" s="139"/>
      <c r="L575" s="31"/>
      <c r="M575" s="140" t="s">
        <v>1</v>
      </c>
      <c r="N575" s="141" t="s">
        <v>38</v>
      </c>
      <c r="P575" s="142">
        <f>O575*H575</f>
        <v>0</v>
      </c>
      <c r="Q575" s="142">
        <v>0</v>
      </c>
      <c r="R575" s="142">
        <f>Q575*H575</f>
        <v>0</v>
      </c>
      <c r="S575" s="142">
        <v>0</v>
      </c>
      <c r="T575" s="143">
        <f>S575*H575</f>
        <v>0</v>
      </c>
      <c r="AR575" s="144" t="s">
        <v>147</v>
      </c>
      <c r="AT575" s="144" t="s">
        <v>143</v>
      </c>
      <c r="AU575" s="144" t="s">
        <v>162</v>
      </c>
      <c r="AY575" s="16" t="s">
        <v>140</v>
      </c>
      <c r="BE575" s="145">
        <f>IF(N575="základní",J575,0)</f>
        <v>0</v>
      </c>
      <c r="BF575" s="145">
        <f>IF(N575="snížená",J575,0)</f>
        <v>0</v>
      </c>
      <c r="BG575" s="145">
        <f>IF(N575="zákl. přenesená",J575,0)</f>
        <v>0</v>
      </c>
      <c r="BH575" s="145">
        <f>IF(N575="sníž. přenesená",J575,0)</f>
        <v>0</v>
      </c>
      <c r="BI575" s="145">
        <f>IF(N575="nulová",J575,0)</f>
        <v>0</v>
      </c>
      <c r="BJ575" s="16" t="s">
        <v>14</v>
      </c>
      <c r="BK575" s="145">
        <f>ROUND(I575*H575,2)</f>
        <v>0</v>
      </c>
      <c r="BL575" s="16" t="s">
        <v>147</v>
      </c>
      <c r="BM575" s="144" t="s">
        <v>815</v>
      </c>
    </row>
    <row r="576" spans="2:65" s="1" customFormat="1" ht="10">
      <c r="B576" s="31"/>
      <c r="D576" s="146" t="s">
        <v>148</v>
      </c>
      <c r="F576" s="147" t="s">
        <v>1256</v>
      </c>
      <c r="I576" s="148"/>
      <c r="L576" s="31"/>
      <c r="M576" s="149"/>
      <c r="T576" s="55"/>
      <c r="AT576" s="16" t="s">
        <v>148</v>
      </c>
      <c r="AU576" s="16" t="s">
        <v>162</v>
      </c>
    </row>
    <row r="577" spans="2:65" s="1" customFormat="1" ht="44.25" customHeight="1">
      <c r="B577" s="31"/>
      <c r="C577" s="132" t="s">
        <v>73</v>
      </c>
      <c r="D577" s="132" t="s">
        <v>143</v>
      </c>
      <c r="E577" s="133" t="s">
        <v>1257</v>
      </c>
      <c r="F577" s="134" t="s">
        <v>1258</v>
      </c>
      <c r="G577" s="135" t="s">
        <v>1083</v>
      </c>
      <c r="H577" s="136">
        <v>1</v>
      </c>
      <c r="I577" s="137"/>
      <c r="J577" s="138">
        <f>ROUND(I577*H577,2)</f>
        <v>0</v>
      </c>
      <c r="K577" s="139"/>
      <c r="L577" s="31"/>
      <c r="M577" s="140" t="s">
        <v>1</v>
      </c>
      <c r="N577" s="141" t="s">
        <v>38</v>
      </c>
      <c r="P577" s="142">
        <f>O577*H577</f>
        <v>0</v>
      </c>
      <c r="Q577" s="142">
        <v>0</v>
      </c>
      <c r="R577" s="142">
        <f>Q577*H577</f>
        <v>0</v>
      </c>
      <c r="S577" s="142">
        <v>0</v>
      </c>
      <c r="T577" s="143">
        <f>S577*H577</f>
        <v>0</v>
      </c>
      <c r="AR577" s="144" t="s">
        <v>147</v>
      </c>
      <c r="AT577" s="144" t="s">
        <v>143</v>
      </c>
      <c r="AU577" s="144" t="s">
        <v>162</v>
      </c>
      <c r="AY577" s="16" t="s">
        <v>140</v>
      </c>
      <c r="BE577" s="145">
        <f>IF(N577="základní",J577,0)</f>
        <v>0</v>
      </c>
      <c r="BF577" s="145">
        <f>IF(N577="snížená",J577,0)</f>
        <v>0</v>
      </c>
      <c r="BG577" s="145">
        <f>IF(N577="zákl. přenesená",J577,0)</f>
        <v>0</v>
      </c>
      <c r="BH577" s="145">
        <f>IF(N577="sníž. přenesená",J577,0)</f>
        <v>0</v>
      </c>
      <c r="BI577" s="145">
        <f>IF(N577="nulová",J577,0)</f>
        <v>0</v>
      </c>
      <c r="BJ577" s="16" t="s">
        <v>14</v>
      </c>
      <c r="BK577" s="145">
        <f>ROUND(I577*H577,2)</f>
        <v>0</v>
      </c>
      <c r="BL577" s="16" t="s">
        <v>147</v>
      </c>
      <c r="BM577" s="144" t="s">
        <v>817</v>
      </c>
    </row>
    <row r="578" spans="2:65" s="1" customFormat="1" ht="27">
      <c r="B578" s="31"/>
      <c r="D578" s="146" t="s">
        <v>148</v>
      </c>
      <c r="F578" s="147" t="s">
        <v>1258</v>
      </c>
      <c r="I578" s="148"/>
      <c r="L578" s="31"/>
      <c r="M578" s="149"/>
      <c r="T578" s="55"/>
      <c r="AT578" s="16" t="s">
        <v>148</v>
      </c>
      <c r="AU578" s="16" t="s">
        <v>162</v>
      </c>
    </row>
    <row r="579" spans="2:65" s="1" customFormat="1" ht="37.75" customHeight="1">
      <c r="B579" s="31"/>
      <c r="C579" s="132" t="s">
        <v>73</v>
      </c>
      <c r="D579" s="132" t="s">
        <v>143</v>
      </c>
      <c r="E579" s="133" t="s">
        <v>1259</v>
      </c>
      <c r="F579" s="134" t="s">
        <v>1260</v>
      </c>
      <c r="G579" s="135" t="s">
        <v>1083</v>
      </c>
      <c r="H579" s="136">
        <v>1</v>
      </c>
      <c r="I579" s="137"/>
      <c r="J579" s="138">
        <f>ROUND(I579*H579,2)</f>
        <v>0</v>
      </c>
      <c r="K579" s="139"/>
      <c r="L579" s="31"/>
      <c r="M579" s="140" t="s">
        <v>1</v>
      </c>
      <c r="N579" s="141" t="s">
        <v>38</v>
      </c>
      <c r="P579" s="142">
        <f>O579*H579</f>
        <v>0</v>
      </c>
      <c r="Q579" s="142">
        <v>0</v>
      </c>
      <c r="R579" s="142">
        <f>Q579*H579</f>
        <v>0</v>
      </c>
      <c r="S579" s="142">
        <v>0</v>
      </c>
      <c r="T579" s="143">
        <f>S579*H579</f>
        <v>0</v>
      </c>
      <c r="AR579" s="144" t="s">
        <v>147</v>
      </c>
      <c r="AT579" s="144" t="s">
        <v>143</v>
      </c>
      <c r="AU579" s="144" t="s">
        <v>162</v>
      </c>
      <c r="AY579" s="16" t="s">
        <v>140</v>
      </c>
      <c r="BE579" s="145">
        <f>IF(N579="základní",J579,0)</f>
        <v>0</v>
      </c>
      <c r="BF579" s="145">
        <f>IF(N579="snížená",J579,0)</f>
        <v>0</v>
      </c>
      <c r="BG579" s="145">
        <f>IF(N579="zákl. přenesená",J579,0)</f>
        <v>0</v>
      </c>
      <c r="BH579" s="145">
        <f>IF(N579="sníž. přenesená",J579,0)</f>
        <v>0</v>
      </c>
      <c r="BI579" s="145">
        <f>IF(N579="nulová",J579,0)</f>
        <v>0</v>
      </c>
      <c r="BJ579" s="16" t="s">
        <v>14</v>
      </c>
      <c r="BK579" s="145">
        <f>ROUND(I579*H579,2)</f>
        <v>0</v>
      </c>
      <c r="BL579" s="16" t="s">
        <v>147</v>
      </c>
      <c r="BM579" s="144" t="s">
        <v>821</v>
      </c>
    </row>
    <row r="580" spans="2:65" s="1" customFormat="1" ht="27">
      <c r="B580" s="31"/>
      <c r="D580" s="146" t="s">
        <v>148</v>
      </c>
      <c r="F580" s="147" t="s">
        <v>1260</v>
      </c>
      <c r="I580" s="148"/>
      <c r="L580" s="31"/>
      <c r="M580" s="149"/>
      <c r="T580" s="55"/>
      <c r="AT580" s="16" t="s">
        <v>148</v>
      </c>
      <c r="AU580" s="16" t="s">
        <v>162</v>
      </c>
    </row>
    <row r="581" spans="2:65" s="1" customFormat="1" ht="37.75" customHeight="1">
      <c r="B581" s="31"/>
      <c r="C581" s="132" t="s">
        <v>73</v>
      </c>
      <c r="D581" s="132" t="s">
        <v>143</v>
      </c>
      <c r="E581" s="133" t="s">
        <v>1261</v>
      </c>
      <c r="F581" s="134" t="s">
        <v>1262</v>
      </c>
      <c r="G581" s="135" t="s">
        <v>1083</v>
      </c>
      <c r="H581" s="136">
        <v>1</v>
      </c>
      <c r="I581" s="137"/>
      <c r="J581" s="138">
        <f>ROUND(I581*H581,2)</f>
        <v>0</v>
      </c>
      <c r="K581" s="139"/>
      <c r="L581" s="31"/>
      <c r="M581" s="140" t="s">
        <v>1</v>
      </c>
      <c r="N581" s="141" t="s">
        <v>38</v>
      </c>
      <c r="P581" s="142">
        <f>O581*H581</f>
        <v>0</v>
      </c>
      <c r="Q581" s="142">
        <v>0</v>
      </c>
      <c r="R581" s="142">
        <f>Q581*H581</f>
        <v>0</v>
      </c>
      <c r="S581" s="142">
        <v>0</v>
      </c>
      <c r="T581" s="143">
        <f>S581*H581</f>
        <v>0</v>
      </c>
      <c r="AR581" s="144" t="s">
        <v>147</v>
      </c>
      <c r="AT581" s="144" t="s">
        <v>143</v>
      </c>
      <c r="AU581" s="144" t="s">
        <v>162</v>
      </c>
      <c r="AY581" s="16" t="s">
        <v>140</v>
      </c>
      <c r="BE581" s="145">
        <f>IF(N581="základní",J581,0)</f>
        <v>0</v>
      </c>
      <c r="BF581" s="145">
        <f>IF(N581="snížená",J581,0)</f>
        <v>0</v>
      </c>
      <c r="BG581" s="145">
        <f>IF(N581="zákl. přenesená",J581,0)</f>
        <v>0</v>
      </c>
      <c r="BH581" s="145">
        <f>IF(N581="sníž. přenesená",J581,0)</f>
        <v>0</v>
      </c>
      <c r="BI581" s="145">
        <f>IF(N581="nulová",J581,0)</f>
        <v>0</v>
      </c>
      <c r="BJ581" s="16" t="s">
        <v>14</v>
      </c>
      <c r="BK581" s="145">
        <f>ROUND(I581*H581,2)</f>
        <v>0</v>
      </c>
      <c r="BL581" s="16" t="s">
        <v>147</v>
      </c>
      <c r="BM581" s="144" t="s">
        <v>823</v>
      </c>
    </row>
    <row r="582" spans="2:65" s="1" customFormat="1" ht="27">
      <c r="B582" s="31"/>
      <c r="D582" s="146" t="s">
        <v>148</v>
      </c>
      <c r="F582" s="147" t="s">
        <v>1262</v>
      </c>
      <c r="I582" s="148"/>
      <c r="L582" s="31"/>
      <c r="M582" s="149"/>
      <c r="T582" s="55"/>
      <c r="AT582" s="16" t="s">
        <v>148</v>
      </c>
      <c r="AU582" s="16" t="s">
        <v>162</v>
      </c>
    </row>
    <row r="583" spans="2:65" s="11" customFormat="1" ht="20.9" customHeight="1">
      <c r="B583" s="120"/>
      <c r="D583" s="121" t="s">
        <v>72</v>
      </c>
      <c r="E583" s="130" t="s">
        <v>1133</v>
      </c>
      <c r="F583" s="130" t="s">
        <v>1134</v>
      </c>
      <c r="I583" s="123"/>
      <c r="J583" s="131">
        <f>BK583</f>
        <v>0</v>
      </c>
      <c r="L583" s="120"/>
      <c r="M583" s="125"/>
      <c r="P583" s="126">
        <f>SUM(P584:P595)</f>
        <v>0</v>
      </c>
      <c r="R583" s="126">
        <f>SUM(R584:R595)</f>
        <v>0</v>
      </c>
      <c r="T583" s="127">
        <f>SUM(T584:T595)</f>
        <v>0</v>
      </c>
      <c r="AR583" s="121" t="s">
        <v>14</v>
      </c>
      <c r="AT583" s="128" t="s">
        <v>72</v>
      </c>
      <c r="AU583" s="128" t="s">
        <v>82</v>
      </c>
      <c r="AY583" s="121" t="s">
        <v>140</v>
      </c>
      <c r="BK583" s="129">
        <f>SUM(BK584:BK595)</f>
        <v>0</v>
      </c>
    </row>
    <row r="584" spans="2:65" s="1" customFormat="1" ht="16.5" customHeight="1">
      <c r="B584" s="31"/>
      <c r="C584" s="132" t="s">
        <v>73</v>
      </c>
      <c r="D584" s="132" t="s">
        <v>143</v>
      </c>
      <c r="E584" s="133" t="s">
        <v>1135</v>
      </c>
      <c r="F584" s="134" t="s">
        <v>1136</v>
      </c>
      <c r="G584" s="135" t="s">
        <v>226</v>
      </c>
      <c r="H584" s="136">
        <v>100</v>
      </c>
      <c r="I584" s="137"/>
      <c r="J584" s="138">
        <f>ROUND(I584*H584,2)</f>
        <v>0</v>
      </c>
      <c r="K584" s="139"/>
      <c r="L584" s="31"/>
      <c r="M584" s="140" t="s">
        <v>1</v>
      </c>
      <c r="N584" s="141" t="s">
        <v>38</v>
      </c>
      <c r="P584" s="142">
        <f>O584*H584</f>
        <v>0</v>
      </c>
      <c r="Q584" s="142">
        <v>0</v>
      </c>
      <c r="R584" s="142">
        <f>Q584*H584</f>
        <v>0</v>
      </c>
      <c r="S584" s="142">
        <v>0</v>
      </c>
      <c r="T584" s="143">
        <f>S584*H584</f>
        <v>0</v>
      </c>
      <c r="AR584" s="144" t="s">
        <v>147</v>
      </c>
      <c r="AT584" s="144" t="s">
        <v>143</v>
      </c>
      <c r="AU584" s="144" t="s">
        <v>162</v>
      </c>
      <c r="AY584" s="16" t="s">
        <v>140</v>
      </c>
      <c r="BE584" s="145">
        <f>IF(N584="základní",J584,0)</f>
        <v>0</v>
      </c>
      <c r="BF584" s="145">
        <f>IF(N584="snížená",J584,0)</f>
        <v>0</v>
      </c>
      <c r="BG584" s="145">
        <f>IF(N584="zákl. přenesená",J584,0)</f>
        <v>0</v>
      </c>
      <c r="BH584" s="145">
        <f>IF(N584="sníž. přenesená",J584,0)</f>
        <v>0</v>
      </c>
      <c r="BI584" s="145">
        <f>IF(N584="nulová",J584,0)</f>
        <v>0</v>
      </c>
      <c r="BJ584" s="16" t="s">
        <v>14</v>
      </c>
      <c r="BK584" s="145">
        <f>ROUND(I584*H584,2)</f>
        <v>0</v>
      </c>
      <c r="BL584" s="16" t="s">
        <v>147</v>
      </c>
      <c r="BM584" s="144" t="s">
        <v>826</v>
      </c>
    </row>
    <row r="585" spans="2:65" s="1" customFormat="1" ht="10">
      <c r="B585" s="31"/>
      <c r="D585" s="146" t="s">
        <v>148</v>
      </c>
      <c r="F585" s="147" t="s">
        <v>1136</v>
      </c>
      <c r="I585" s="148"/>
      <c r="L585" s="31"/>
      <c r="M585" s="149"/>
      <c r="T585" s="55"/>
      <c r="AT585" s="16" t="s">
        <v>148</v>
      </c>
      <c r="AU585" s="16" t="s">
        <v>162</v>
      </c>
    </row>
    <row r="586" spans="2:65" s="1" customFormat="1" ht="16.5" customHeight="1">
      <c r="B586" s="31"/>
      <c r="C586" s="132" t="s">
        <v>73</v>
      </c>
      <c r="D586" s="132" t="s">
        <v>143</v>
      </c>
      <c r="E586" s="133" t="s">
        <v>1137</v>
      </c>
      <c r="F586" s="134" t="s">
        <v>1138</v>
      </c>
      <c r="G586" s="135" t="s">
        <v>226</v>
      </c>
      <c r="H586" s="136">
        <v>300</v>
      </c>
      <c r="I586" s="137"/>
      <c r="J586" s="138">
        <f>ROUND(I586*H586,2)</f>
        <v>0</v>
      </c>
      <c r="K586" s="139"/>
      <c r="L586" s="31"/>
      <c r="M586" s="140" t="s">
        <v>1</v>
      </c>
      <c r="N586" s="141" t="s">
        <v>38</v>
      </c>
      <c r="P586" s="142">
        <f>O586*H586</f>
        <v>0</v>
      </c>
      <c r="Q586" s="142">
        <v>0</v>
      </c>
      <c r="R586" s="142">
        <f>Q586*H586</f>
        <v>0</v>
      </c>
      <c r="S586" s="142">
        <v>0</v>
      </c>
      <c r="T586" s="143">
        <f>S586*H586</f>
        <v>0</v>
      </c>
      <c r="AR586" s="144" t="s">
        <v>147</v>
      </c>
      <c r="AT586" s="144" t="s">
        <v>143</v>
      </c>
      <c r="AU586" s="144" t="s">
        <v>162</v>
      </c>
      <c r="AY586" s="16" t="s">
        <v>140</v>
      </c>
      <c r="BE586" s="145">
        <f>IF(N586="základní",J586,0)</f>
        <v>0</v>
      </c>
      <c r="BF586" s="145">
        <f>IF(N586="snížená",J586,0)</f>
        <v>0</v>
      </c>
      <c r="BG586" s="145">
        <f>IF(N586="zákl. přenesená",J586,0)</f>
        <v>0</v>
      </c>
      <c r="BH586" s="145">
        <f>IF(N586="sníž. přenesená",J586,0)</f>
        <v>0</v>
      </c>
      <c r="BI586" s="145">
        <f>IF(N586="nulová",J586,0)</f>
        <v>0</v>
      </c>
      <c r="BJ586" s="16" t="s">
        <v>14</v>
      </c>
      <c r="BK586" s="145">
        <f>ROUND(I586*H586,2)</f>
        <v>0</v>
      </c>
      <c r="BL586" s="16" t="s">
        <v>147</v>
      </c>
      <c r="BM586" s="144" t="s">
        <v>829</v>
      </c>
    </row>
    <row r="587" spans="2:65" s="1" customFormat="1" ht="10">
      <c r="B587" s="31"/>
      <c r="D587" s="146" t="s">
        <v>148</v>
      </c>
      <c r="F587" s="147" t="s">
        <v>1138</v>
      </c>
      <c r="I587" s="148"/>
      <c r="L587" s="31"/>
      <c r="M587" s="149"/>
      <c r="T587" s="55"/>
      <c r="AT587" s="16" t="s">
        <v>148</v>
      </c>
      <c r="AU587" s="16" t="s">
        <v>162</v>
      </c>
    </row>
    <row r="588" spans="2:65" s="1" customFormat="1" ht="16.5" customHeight="1">
      <c r="B588" s="31"/>
      <c r="C588" s="132" t="s">
        <v>73</v>
      </c>
      <c r="D588" s="132" t="s">
        <v>143</v>
      </c>
      <c r="E588" s="133" t="s">
        <v>1139</v>
      </c>
      <c r="F588" s="134" t="s">
        <v>1140</v>
      </c>
      <c r="G588" s="135" t="s">
        <v>226</v>
      </c>
      <c r="H588" s="136">
        <v>80</v>
      </c>
      <c r="I588" s="137"/>
      <c r="J588" s="138">
        <f>ROUND(I588*H588,2)</f>
        <v>0</v>
      </c>
      <c r="K588" s="139"/>
      <c r="L588" s="31"/>
      <c r="M588" s="140" t="s">
        <v>1</v>
      </c>
      <c r="N588" s="141" t="s">
        <v>38</v>
      </c>
      <c r="P588" s="142">
        <f>O588*H588</f>
        <v>0</v>
      </c>
      <c r="Q588" s="142">
        <v>0</v>
      </c>
      <c r="R588" s="142">
        <f>Q588*H588</f>
        <v>0</v>
      </c>
      <c r="S588" s="142">
        <v>0</v>
      </c>
      <c r="T588" s="143">
        <f>S588*H588</f>
        <v>0</v>
      </c>
      <c r="AR588" s="144" t="s">
        <v>147</v>
      </c>
      <c r="AT588" s="144" t="s">
        <v>143</v>
      </c>
      <c r="AU588" s="144" t="s">
        <v>162</v>
      </c>
      <c r="AY588" s="16" t="s">
        <v>140</v>
      </c>
      <c r="BE588" s="145">
        <f>IF(N588="základní",J588,0)</f>
        <v>0</v>
      </c>
      <c r="BF588" s="145">
        <f>IF(N588="snížená",J588,0)</f>
        <v>0</v>
      </c>
      <c r="BG588" s="145">
        <f>IF(N588="zákl. přenesená",J588,0)</f>
        <v>0</v>
      </c>
      <c r="BH588" s="145">
        <f>IF(N588="sníž. přenesená",J588,0)</f>
        <v>0</v>
      </c>
      <c r="BI588" s="145">
        <f>IF(N588="nulová",J588,0)</f>
        <v>0</v>
      </c>
      <c r="BJ588" s="16" t="s">
        <v>14</v>
      </c>
      <c r="BK588" s="145">
        <f>ROUND(I588*H588,2)</f>
        <v>0</v>
      </c>
      <c r="BL588" s="16" t="s">
        <v>147</v>
      </c>
      <c r="BM588" s="144" t="s">
        <v>832</v>
      </c>
    </row>
    <row r="589" spans="2:65" s="1" customFormat="1" ht="10">
      <c r="B589" s="31"/>
      <c r="D589" s="146" t="s">
        <v>148</v>
      </c>
      <c r="F589" s="147" t="s">
        <v>1140</v>
      </c>
      <c r="I589" s="148"/>
      <c r="L589" s="31"/>
      <c r="M589" s="149"/>
      <c r="T589" s="55"/>
      <c r="AT589" s="16" t="s">
        <v>148</v>
      </c>
      <c r="AU589" s="16" t="s">
        <v>162</v>
      </c>
    </row>
    <row r="590" spans="2:65" s="1" customFormat="1" ht="16.5" customHeight="1">
      <c r="B590" s="31"/>
      <c r="C590" s="132" t="s">
        <v>73</v>
      </c>
      <c r="D590" s="132" t="s">
        <v>143</v>
      </c>
      <c r="E590" s="133" t="s">
        <v>1263</v>
      </c>
      <c r="F590" s="134" t="s">
        <v>1264</v>
      </c>
      <c r="G590" s="135" t="s">
        <v>226</v>
      </c>
      <c r="H590" s="136">
        <v>100</v>
      </c>
      <c r="I590" s="137"/>
      <c r="J590" s="138">
        <f>ROUND(I590*H590,2)</f>
        <v>0</v>
      </c>
      <c r="K590" s="139"/>
      <c r="L590" s="31"/>
      <c r="M590" s="140" t="s">
        <v>1</v>
      </c>
      <c r="N590" s="141" t="s">
        <v>38</v>
      </c>
      <c r="P590" s="142">
        <f>O590*H590</f>
        <v>0</v>
      </c>
      <c r="Q590" s="142">
        <v>0</v>
      </c>
      <c r="R590" s="142">
        <f>Q590*H590</f>
        <v>0</v>
      </c>
      <c r="S590" s="142">
        <v>0</v>
      </c>
      <c r="T590" s="143">
        <f>S590*H590</f>
        <v>0</v>
      </c>
      <c r="AR590" s="144" t="s">
        <v>147</v>
      </c>
      <c r="AT590" s="144" t="s">
        <v>143</v>
      </c>
      <c r="AU590" s="144" t="s">
        <v>162</v>
      </c>
      <c r="AY590" s="16" t="s">
        <v>140</v>
      </c>
      <c r="BE590" s="145">
        <f>IF(N590="základní",J590,0)</f>
        <v>0</v>
      </c>
      <c r="BF590" s="145">
        <f>IF(N590="snížená",J590,0)</f>
        <v>0</v>
      </c>
      <c r="BG590" s="145">
        <f>IF(N590="zákl. přenesená",J590,0)</f>
        <v>0</v>
      </c>
      <c r="BH590" s="145">
        <f>IF(N590="sníž. přenesená",J590,0)</f>
        <v>0</v>
      </c>
      <c r="BI590" s="145">
        <f>IF(N590="nulová",J590,0)</f>
        <v>0</v>
      </c>
      <c r="BJ590" s="16" t="s">
        <v>14</v>
      </c>
      <c r="BK590" s="145">
        <f>ROUND(I590*H590,2)</f>
        <v>0</v>
      </c>
      <c r="BL590" s="16" t="s">
        <v>147</v>
      </c>
      <c r="BM590" s="144" t="s">
        <v>834</v>
      </c>
    </row>
    <row r="591" spans="2:65" s="1" customFormat="1" ht="10">
      <c r="B591" s="31"/>
      <c r="D591" s="146" t="s">
        <v>148</v>
      </c>
      <c r="F591" s="147" t="s">
        <v>1264</v>
      </c>
      <c r="I591" s="148"/>
      <c r="L591" s="31"/>
      <c r="M591" s="149"/>
      <c r="T591" s="55"/>
      <c r="AT591" s="16" t="s">
        <v>148</v>
      </c>
      <c r="AU591" s="16" t="s">
        <v>162</v>
      </c>
    </row>
    <row r="592" spans="2:65" s="1" customFormat="1" ht="16.5" customHeight="1">
      <c r="B592" s="31"/>
      <c r="C592" s="132" t="s">
        <v>73</v>
      </c>
      <c r="D592" s="132" t="s">
        <v>143</v>
      </c>
      <c r="E592" s="133" t="s">
        <v>1141</v>
      </c>
      <c r="F592" s="134" t="s">
        <v>1142</v>
      </c>
      <c r="G592" s="135" t="s">
        <v>226</v>
      </c>
      <c r="H592" s="136">
        <v>100</v>
      </c>
      <c r="I592" s="137"/>
      <c r="J592" s="138">
        <f>ROUND(I592*H592,2)</f>
        <v>0</v>
      </c>
      <c r="K592" s="139"/>
      <c r="L592" s="31"/>
      <c r="M592" s="140" t="s">
        <v>1</v>
      </c>
      <c r="N592" s="141" t="s">
        <v>38</v>
      </c>
      <c r="P592" s="142">
        <f>O592*H592</f>
        <v>0</v>
      </c>
      <c r="Q592" s="142">
        <v>0</v>
      </c>
      <c r="R592" s="142">
        <f>Q592*H592</f>
        <v>0</v>
      </c>
      <c r="S592" s="142">
        <v>0</v>
      </c>
      <c r="T592" s="143">
        <f>S592*H592</f>
        <v>0</v>
      </c>
      <c r="AR592" s="144" t="s">
        <v>147</v>
      </c>
      <c r="AT592" s="144" t="s">
        <v>143</v>
      </c>
      <c r="AU592" s="144" t="s">
        <v>162</v>
      </c>
      <c r="AY592" s="16" t="s">
        <v>140</v>
      </c>
      <c r="BE592" s="145">
        <f>IF(N592="základní",J592,0)</f>
        <v>0</v>
      </c>
      <c r="BF592" s="145">
        <f>IF(N592="snížená",J592,0)</f>
        <v>0</v>
      </c>
      <c r="BG592" s="145">
        <f>IF(N592="zákl. přenesená",J592,0)</f>
        <v>0</v>
      </c>
      <c r="BH592" s="145">
        <f>IF(N592="sníž. přenesená",J592,0)</f>
        <v>0</v>
      </c>
      <c r="BI592" s="145">
        <f>IF(N592="nulová",J592,0)</f>
        <v>0</v>
      </c>
      <c r="BJ592" s="16" t="s">
        <v>14</v>
      </c>
      <c r="BK592" s="145">
        <f>ROUND(I592*H592,2)</f>
        <v>0</v>
      </c>
      <c r="BL592" s="16" t="s">
        <v>147</v>
      </c>
      <c r="BM592" s="144" t="s">
        <v>835</v>
      </c>
    </row>
    <row r="593" spans="2:65" s="1" customFormat="1" ht="10">
      <c r="B593" s="31"/>
      <c r="D593" s="146" t="s">
        <v>148</v>
      </c>
      <c r="F593" s="147" t="s">
        <v>1142</v>
      </c>
      <c r="I593" s="148"/>
      <c r="L593" s="31"/>
      <c r="M593" s="149"/>
      <c r="T593" s="55"/>
      <c r="AT593" s="16" t="s">
        <v>148</v>
      </c>
      <c r="AU593" s="16" t="s">
        <v>162</v>
      </c>
    </row>
    <row r="594" spans="2:65" s="1" customFormat="1" ht="24.15" customHeight="1">
      <c r="B594" s="31"/>
      <c r="C594" s="132" t="s">
        <v>73</v>
      </c>
      <c r="D594" s="132" t="s">
        <v>143</v>
      </c>
      <c r="E594" s="133" t="s">
        <v>1145</v>
      </c>
      <c r="F594" s="134" t="s">
        <v>1146</v>
      </c>
      <c r="G594" s="135" t="s">
        <v>226</v>
      </c>
      <c r="H594" s="136">
        <v>305</v>
      </c>
      <c r="I594" s="137"/>
      <c r="J594" s="138">
        <f>ROUND(I594*H594,2)</f>
        <v>0</v>
      </c>
      <c r="K594" s="139"/>
      <c r="L594" s="31"/>
      <c r="M594" s="140" t="s">
        <v>1</v>
      </c>
      <c r="N594" s="141" t="s">
        <v>38</v>
      </c>
      <c r="P594" s="142">
        <f>O594*H594</f>
        <v>0</v>
      </c>
      <c r="Q594" s="142">
        <v>0</v>
      </c>
      <c r="R594" s="142">
        <f>Q594*H594</f>
        <v>0</v>
      </c>
      <c r="S594" s="142">
        <v>0</v>
      </c>
      <c r="T594" s="143">
        <f>S594*H594</f>
        <v>0</v>
      </c>
      <c r="AR594" s="144" t="s">
        <v>147</v>
      </c>
      <c r="AT594" s="144" t="s">
        <v>143</v>
      </c>
      <c r="AU594" s="144" t="s">
        <v>162</v>
      </c>
      <c r="AY594" s="16" t="s">
        <v>140</v>
      </c>
      <c r="BE594" s="145">
        <f>IF(N594="základní",J594,0)</f>
        <v>0</v>
      </c>
      <c r="BF594" s="145">
        <f>IF(N594="snížená",J594,0)</f>
        <v>0</v>
      </c>
      <c r="BG594" s="145">
        <f>IF(N594="zákl. přenesená",J594,0)</f>
        <v>0</v>
      </c>
      <c r="BH594" s="145">
        <f>IF(N594="sníž. přenesená",J594,0)</f>
        <v>0</v>
      </c>
      <c r="BI594" s="145">
        <f>IF(N594="nulová",J594,0)</f>
        <v>0</v>
      </c>
      <c r="BJ594" s="16" t="s">
        <v>14</v>
      </c>
      <c r="BK594" s="145">
        <f>ROUND(I594*H594,2)</f>
        <v>0</v>
      </c>
      <c r="BL594" s="16" t="s">
        <v>147</v>
      </c>
      <c r="BM594" s="144" t="s">
        <v>837</v>
      </c>
    </row>
    <row r="595" spans="2:65" s="1" customFormat="1" ht="10">
      <c r="B595" s="31"/>
      <c r="D595" s="146" t="s">
        <v>148</v>
      </c>
      <c r="F595" s="147" t="s">
        <v>1146</v>
      </c>
      <c r="I595" s="148"/>
      <c r="L595" s="31"/>
      <c r="M595" s="149"/>
      <c r="T595" s="55"/>
      <c r="AT595" s="16" t="s">
        <v>148</v>
      </c>
      <c r="AU595" s="16" t="s">
        <v>162</v>
      </c>
    </row>
    <row r="596" spans="2:65" s="11" customFormat="1" ht="20.9" customHeight="1">
      <c r="B596" s="120"/>
      <c r="D596" s="121" t="s">
        <v>72</v>
      </c>
      <c r="E596" s="130" t="s">
        <v>1147</v>
      </c>
      <c r="F596" s="130" t="s">
        <v>1148</v>
      </c>
      <c r="I596" s="123"/>
      <c r="J596" s="131">
        <f>BK596</f>
        <v>0</v>
      </c>
      <c r="L596" s="120"/>
      <c r="M596" s="125"/>
      <c r="P596" s="126">
        <f>SUM(P597:P630)</f>
        <v>0</v>
      </c>
      <c r="R596" s="126">
        <f>SUM(R597:R630)</f>
        <v>0</v>
      </c>
      <c r="T596" s="127">
        <f>SUM(T597:T630)</f>
        <v>0</v>
      </c>
      <c r="AR596" s="121" t="s">
        <v>14</v>
      </c>
      <c r="AT596" s="128" t="s">
        <v>72</v>
      </c>
      <c r="AU596" s="128" t="s">
        <v>82</v>
      </c>
      <c r="AY596" s="121" t="s">
        <v>140</v>
      </c>
      <c r="BK596" s="129">
        <f>SUM(BK597:BK630)</f>
        <v>0</v>
      </c>
    </row>
    <row r="597" spans="2:65" s="1" customFormat="1" ht="16.5" customHeight="1">
      <c r="B597" s="31"/>
      <c r="C597" s="132" t="s">
        <v>73</v>
      </c>
      <c r="D597" s="132" t="s">
        <v>143</v>
      </c>
      <c r="E597" s="133" t="s">
        <v>1149</v>
      </c>
      <c r="F597" s="134" t="s">
        <v>1150</v>
      </c>
      <c r="G597" s="135" t="s">
        <v>1151</v>
      </c>
      <c r="H597" s="136">
        <v>8</v>
      </c>
      <c r="I597" s="137"/>
      <c r="J597" s="138">
        <f>ROUND(I597*H597,2)</f>
        <v>0</v>
      </c>
      <c r="K597" s="139"/>
      <c r="L597" s="31"/>
      <c r="M597" s="140" t="s">
        <v>1</v>
      </c>
      <c r="N597" s="141" t="s">
        <v>38</v>
      </c>
      <c r="P597" s="142">
        <f>O597*H597</f>
        <v>0</v>
      </c>
      <c r="Q597" s="142">
        <v>0</v>
      </c>
      <c r="R597" s="142">
        <f>Q597*H597</f>
        <v>0</v>
      </c>
      <c r="S597" s="142">
        <v>0</v>
      </c>
      <c r="T597" s="143">
        <f>S597*H597</f>
        <v>0</v>
      </c>
      <c r="AR597" s="144" t="s">
        <v>147</v>
      </c>
      <c r="AT597" s="144" t="s">
        <v>143</v>
      </c>
      <c r="AU597" s="144" t="s">
        <v>162</v>
      </c>
      <c r="AY597" s="16" t="s">
        <v>140</v>
      </c>
      <c r="BE597" s="145">
        <f>IF(N597="základní",J597,0)</f>
        <v>0</v>
      </c>
      <c r="BF597" s="145">
        <f>IF(N597="snížená",J597,0)</f>
        <v>0</v>
      </c>
      <c r="BG597" s="145">
        <f>IF(N597="zákl. přenesená",J597,0)</f>
        <v>0</v>
      </c>
      <c r="BH597" s="145">
        <f>IF(N597="sníž. přenesená",J597,0)</f>
        <v>0</v>
      </c>
      <c r="BI597" s="145">
        <f>IF(N597="nulová",J597,0)</f>
        <v>0</v>
      </c>
      <c r="BJ597" s="16" t="s">
        <v>14</v>
      </c>
      <c r="BK597" s="145">
        <f>ROUND(I597*H597,2)</f>
        <v>0</v>
      </c>
      <c r="BL597" s="16" t="s">
        <v>147</v>
      </c>
      <c r="BM597" s="144" t="s">
        <v>838</v>
      </c>
    </row>
    <row r="598" spans="2:65" s="1" customFormat="1" ht="10">
      <c r="B598" s="31"/>
      <c r="D598" s="146" t="s">
        <v>148</v>
      </c>
      <c r="F598" s="147" t="s">
        <v>1150</v>
      </c>
      <c r="I598" s="148"/>
      <c r="L598" s="31"/>
      <c r="M598" s="149"/>
      <c r="T598" s="55"/>
      <c r="AT598" s="16" t="s">
        <v>148</v>
      </c>
      <c r="AU598" s="16" t="s">
        <v>162</v>
      </c>
    </row>
    <row r="599" spans="2:65" s="1" customFormat="1" ht="21.75" customHeight="1">
      <c r="B599" s="31"/>
      <c r="C599" s="132" t="s">
        <v>73</v>
      </c>
      <c r="D599" s="132" t="s">
        <v>143</v>
      </c>
      <c r="E599" s="133" t="s">
        <v>1154</v>
      </c>
      <c r="F599" s="134" t="s">
        <v>1155</v>
      </c>
      <c r="G599" s="135" t="s">
        <v>1083</v>
      </c>
      <c r="H599" s="136">
        <v>3</v>
      </c>
      <c r="I599" s="137"/>
      <c r="J599" s="138">
        <f>ROUND(I599*H599,2)</f>
        <v>0</v>
      </c>
      <c r="K599" s="139"/>
      <c r="L599" s="31"/>
      <c r="M599" s="140" t="s">
        <v>1</v>
      </c>
      <c r="N599" s="141" t="s">
        <v>38</v>
      </c>
      <c r="P599" s="142">
        <f>O599*H599</f>
        <v>0</v>
      </c>
      <c r="Q599" s="142">
        <v>0</v>
      </c>
      <c r="R599" s="142">
        <f>Q599*H599</f>
        <v>0</v>
      </c>
      <c r="S599" s="142">
        <v>0</v>
      </c>
      <c r="T599" s="143">
        <f>S599*H599</f>
        <v>0</v>
      </c>
      <c r="AR599" s="144" t="s">
        <v>147</v>
      </c>
      <c r="AT599" s="144" t="s">
        <v>143</v>
      </c>
      <c r="AU599" s="144" t="s">
        <v>162</v>
      </c>
      <c r="AY599" s="16" t="s">
        <v>140</v>
      </c>
      <c r="BE599" s="145">
        <f>IF(N599="základní",J599,0)</f>
        <v>0</v>
      </c>
      <c r="BF599" s="145">
        <f>IF(N599="snížená",J599,0)</f>
        <v>0</v>
      </c>
      <c r="BG599" s="145">
        <f>IF(N599="zákl. přenesená",J599,0)</f>
        <v>0</v>
      </c>
      <c r="BH599" s="145">
        <f>IF(N599="sníž. přenesená",J599,0)</f>
        <v>0</v>
      </c>
      <c r="BI599" s="145">
        <f>IF(N599="nulová",J599,0)</f>
        <v>0</v>
      </c>
      <c r="BJ599" s="16" t="s">
        <v>14</v>
      </c>
      <c r="BK599" s="145">
        <f>ROUND(I599*H599,2)</f>
        <v>0</v>
      </c>
      <c r="BL599" s="16" t="s">
        <v>147</v>
      </c>
      <c r="BM599" s="144" t="s">
        <v>841</v>
      </c>
    </row>
    <row r="600" spans="2:65" s="1" customFormat="1" ht="10">
      <c r="B600" s="31"/>
      <c r="D600" s="146" t="s">
        <v>148</v>
      </c>
      <c r="F600" s="147" t="s">
        <v>1155</v>
      </c>
      <c r="I600" s="148"/>
      <c r="L600" s="31"/>
      <c r="M600" s="149"/>
      <c r="T600" s="55"/>
      <c r="AT600" s="16" t="s">
        <v>148</v>
      </c>
      <c r="AU600" s="16" t="s">
        <v>162</v>
      </c>
    </row>
    <row r="601" spans="2:65" s="1" customFormat="1" ht="16.5" customHeight="1">
      <c r="B601" s="31"/>
      <c r="C601" s="132" t="s">
        <v>73</v>
      </c>
      <c r="D601" s="132" t="s">
        <v>143</v>
      </c>
      <c r="E601" s="133" t="s">
        <v>1156</v>
      </c>
      <c r="F601" s="134" t="s">
        <v>1157</v>
      </c>
      <c r="G601" s="135" t="s">
        <v>1083</v>
      </c>
      <c r="H601" s="136">
        <v>5</v>
      </c>
      <c r="I601" s="137"/>
      <c r="J601" s="138">
        <f>ROUND(I601*H601,2)</f>
        <v>0</v>
      </c>
      <c r="K601" s="139"/>
      <c r="L601" s="31"/>
      <c r="M601" s="140" t="s">
        <v>1</v>
      </c>
      <c r="N601" s="141" t="s">
        <v>38</v>
      </c>
      <c r="P601" s="142">
        <f>O601*H601</f>
        <v>0</v>
      </c>
      <c r="Q601" s="142">
        <v>0</v>
      </c>
      <c r="R601" s="142">
        <f>Q601*H601</f>
        <v>0</v>
      </c>
      <c r="S601" s="142">
        <v>0</v>
      </c>
      <c r="T601" s="143">
        <f>S601*H601</f>
        <v>0</v>
      </c>
      <c r="AR601" s="144" t="s">
        <v>147</v>
      </c>
      <c r="AT601" s="144" t="s">
        <v>143</v>
      </c>
      <c r="AU601" s="144" t="s">
        <v>162</v>
      </c>
      <c r="AY601" s="16" t="s">
        <v>140</v>
      </c>
      <c r="BE601" s="145">
        <f>IF(N601="základní",J601,0)</f>
        <v>0</v>
      </c>
      <c r="BF601" s="145">
        <f>IF(N601="snížená",J601,0)</f>
        <v>0</v>
      </c>
      <c r="BG601" s="145">
        <f>IF(N601="zákl. přenesená",J601,0)</f>
        <v>0</v>
      </c>
      <c r="BH601" s="145">
        <f>IF(N601="sníž. přenesená",J601,0)</f>
        <v>0</v>
      </c>
      <c r="BI601" s="145">
        <f>IF(N601="nulová",J601,0)</f>
        <v>0</v>
      </c>
      <c r="BJ601" s="16" t="s">
        <v>14</v>
      </c>
      <c r="BK601" s="145">
        <f>ROUND(I601*H601,2)</f>
        <v>0</v>
      </c>
      <c r="BL601" s="16" t="s">
        <v>147</v>
      </c>
      <c r="BM601" s="144" t="s">
        <v>842</v>
      </c>
    </row>
    <row r="602" spans="2:65" s="1" customFormat="1" ht="10">
      <c r="B602" s="31"/>
      <c r="D602" s="146" t="s">
        <v>148</v>
      </c>
      <c r="F602" s="147" t="s">
        <v>1157</v>
      </c>
      <c r="I602" s="148"/>
      <c r="L602" s="31"/>
      <c r="M602" s="149"/>
      <c r="T602" s="55"/>
      <c r="AT602" s="16" t="s">
        <v>148</v>
      </c>
      <c r="AU602" s="16" t="s">
        <v>162</v>
      </c>
    </row>
    <row r="603" spans="2:65" s="1" customFormat="1" ht="16.5" customHeight="1">
      <c r="B603" s="31"/>
      <c r="C603" s="132" t="s">
        <v>73</v>
      </c>
      <c r="D603" s="132" t="s">
        <v>143</v>
      </c>
      <c r="E603" s="133" t="s">
        <v>1265</v>
      </c>
      <c r="F603" s="134" t="s">
        <v>1266</v>
      </c>
      <c r="G603" s="135" t="s">
        <v>1083</v>
      </c>
      <c r="H603" s="136">
        <v>1</v>
      </c>
      <c r="I603" s="137"/>
      <c r="J603" s="138">
        <f>ROUND(I603*H603,2)</f>
        <v>0</v>
      </c>
      <c r="K603" s="139"/>
      <c r="L603" s="31"/>
      <c r="M603" s="140" t="s">
        <v>1</v>
      </c>
      <c r="N603" s="141" t="s">
        <v>38</v>
      </c>
      <c r="P603" s="142">
        <f>O603*H603</f>
        <v>0</v>
      </c>
      <c r="Q603" s="142">
        <v>0</v>
      </c>
      <c r="R603" s="142">
        <f>Q603*H603</f>
        <v>0</v>
      </c>
      <c r="S603" s="142">
        <v>0</v>
      </c>
      <c r="T603" s="143">
        <f>S603*H603</f>
        <v>0</v>
      </c>
      <c r="AR603" s="144" t="s">
        <v>147</v>
      </c>
      <c r="AT603" s="144" t="s">
        <v>143</v>
      </c>
      <c r="AU603" s="144" t="s">
        <v>162</v>
      </c>
      <c r="AY603" s="16" t="s">
        <v>140</v>
      </c>
      <c r="BE603" s="145">
        <f>IF(N603="základní",J603,0)</f>
        <v>0</v>
      </c>
      <c r="BF603" s="145">
        <f>IF(N603="snížená",J603,0)</f>
        <v>0</v>
      </c>
      <c r="BG603" s="145">
        <f>IF(N603="zákl. přenesená",J603,0)</f>
        <v>0</v>
      </c>
      <c r="BH603" s="145">
        <f>IF(N603="sníž. přenesená",J603,0)</f>
        <v>0</v>
      </c>
      <c r="BI603" s="145">
        <f>IF(N603="nulová",J603,0)</f>
        <v>0</v>
      </c>
      <c r="BJ603" s="16" t="s">
        <v>14</v>
      </c>
      <c r="BK603" s="145">
        <f>ROUND(I603*H603,2)</f>
        <v>0</v>
      </c>
      <c r="BL603" s="16" t="s">
        <v>147</v>
      </c>
      <c r="BM603" s="144" t="s">
        <v>848</v>
      </c>
    </row>
    <row r="604" spans="2:65" s="1" customFormat="1" ht="10">
      <c r="B604" s="31"/>
      <c r="D604" s="146" t="s">
        <v>148</v>
      </c>
      <c r="F604" s="147" t="s">
        <v>1266</v>
      </c>
      <c r="I604" s="148"/>
      <c r="L604" s="31"/>
      <c r="M604" s="149"/>
      <c r="T604" s="55"/>
      <c r="AT604" s="16" t="s">
        <v>148</v>
      </c>
      <c r="AU604" s="16" t="s">
        <v>162</v>
      </c>
    </row>
    <row r="605" spans="2:65" s="1" customFormat="1" ht="33" customHeight="1">
      <c r="B605" s="31"/>
      <c r="C605" s="132" t="s">
        <v>73</v>
      </c>
      <c r="D605" s="132" t="s">
        <v>143</v>
      </c>
      <c r="E605" s="133" t="s">
        <v>1160</v>
      </c>
      <c r="F605" s="134" t="s">
        <v>1161</v>
      </c>
      <c r="G605" s="135" t="s">
        <v>226</v>
      </c>
      <c r="H605" s="136">
        <v>100</v>
      </c>
      <c r="I605" s="137"/>
      <c r="J605" s="138">
        <f>ROUND(I605*H605,2)</f>
        <v>0</v>
      </c>
      <c r="K605" s="139"/>
      <c r="L605" s="31"/>
      <c r="M605" s="140" t="s">
        <v>1</v>
      </c>
      <c r="N605" s="141" t="s">
        <v>38</v>
      </c>
      <c r="P605" s="142">
        <f>O605*H605</f>
        <v>0</v>
      </c>
      <c r="Q605" s="142">
        <v>0</v>
      </c>
      <c r="R605" s="142">
        <f>Q605*H605</f>
        <v>0</v>
      </c>
      <c r="S605" s="142">
        <v>0</v>
      </c>
      <c r="T605" s="143">
        <f>S605*H605</f>
        <v>0</v>
      </c>
      <c r="AR605" s="144" t="s">
        <v>147</v>
      </c>
      <c r="AT605" s="144" t="s">
        <v>143</v>
      </c>
      <c r="AU605" s="144" t="s">
        <v>162</v>
      </c>
      <c r="AY605" s="16" t="s">
        <v>140</v>
      </c>
      <c r="BE605" s="145">
        <f>IF(N605="základní",J605,0)</f>
        <v>0</v>
      </c>
      <c r="BF605" s="145">
        <f>IF(N605="snížená",J605,0)</f>
        <v>0</v>
      </c>
      <c r="BG605" s="145">
        <f>IF(N605="zákl. přenesená",J605,0)</f>
        <v>0</v>
      </c>
      <c r="BH605" s="145">
        <f>IF(N605="sníž. přenesená",J605,0)</f>
        <v>0</v>
      </c>
      <c r="BI605" s="145">
        <f>IF(N605="nulová",J605,0)</f>
        <v>0</v>
      </c>
      <c r="BJ605" s="16" t="s">
        <v>14</v>
      </c>
      <c r="BK605" s="145">
        <f>ROUND(I605*H605,2)</f>
        <v>0</v>
      </c>
      <c r="BL605" s="16" t="s">
        <v>147</v>
      </c>
      <c r="BM605" s="144" t="s">
        <v>853</v>
      </c>
    </row>
    <row r="606" spans="2:65" s="1" customFormat="1" ht="18">
      <c r="B606" s="31"/>
      <c r="D606" s="146" t="s">
        <v>148</v>
      </c>
      <c r="F606" s="147" t="s">
        <v>1161</v>
      </c>
      <c r="I606" s="148"/>
      <c r="L606" s="31"/>
      <c r="M606" s="149"/>
      <c r="T606" s="55"/>
      <c r="AT606" s="16" t="s">
        <v>148</v>
      </c>
      <c r="AU606" s="16" t="s">
        <v>162</v>
      </c>
    </row>
    <row r="607" spans="2:65" s="1" customFormat="1" ht="24.15" customHeight="1">
      <c r="B607" s="31"/>
      <c r="C607" s="132" t="s">
        <v>73</v>
      </c>
      <c r="D607" s="132" t="s">
        <v>143</v>
      </c>
      <c r="E607" s="133" t="s">
        <v>1162</v>
      </c>
      <c r="F607" s="134" t="s">
        <v>1163</v>
      </c>
      <c r="G607" s="135" t="s">
        <v>1151</v>
      </c>
      <c r="H607" s="136">
        <v>16</v>
      </c>
      <c r="I607" s="137"/>
      <c r="J607" s="138">
        <f>ROUND(I607*H607,2)</f>
        <v>0</v>
      </c>
      <c r="K607" s="139"/>
      <c r="L607" s="31"/>
      <c r="M607" s="140" t="s">
        <v>1</v>
      </c>
      <c r="N607" s="141" t="s">
        <v>38</v>
      </c>
      <c r="P607" s="142">
        <f>O607*H607</f>
        <v>0</v>
      </c>
      <c r="Q607" s="142">
        <v>0</v>
      </c>
      <c r="R607" s="142">
        <f>Q607*H607</f>
        <v>0</v>
      </c>
      <c r="S607" s="142">
        <v>0</v>
      </c>
      <c r="T607" s="143">
        <f>S607*H607</f>
        <v>0</v>
      </c>
      <c r="AR607" s="144" t="s">
        <v>147</v>
      </c>
      <c r="AT607" s="144" t="s">
        <v>143</v>
      </c>
      <c r="AU607" s="144" t="s">
        <v>162</v>
      </c>
      <c r="AY607" s="16" t="s">
        <v>140</v>
      </c>
      <c r="BE607" s="145">
        <f>IF(N607="základní",J607,0)</f>
        <v>0</v>
      </c>
      <c r="BF607" s="145">
        <f>IF(N607="snížená",J607,0)</f>
        <v>0</v>
      </c>
      <c r="BG607" s="145">
        <f>IF(N607="zákl. přenesená",J607,0)</f>
        <v>0</v>
      </c>
      <c r="BH607" s="145">
        <f>IF(N607="sníž. přenesená",J607,0)</f>
        <v>0</v>
      </c>
      <c r="BI607" s="145">
        <f>IF(N607="nulová",J607,0)</f>
        <v>0</v>
      </c>
      <c r="BJ607" s="16" t="s">
        <v>14</v>
      </c>
      <c r="BK607" s="145">
        <f>ROUND(I607*H607,2)</f>
        <v>0</v>
      </c>
      <c r="BL607" s="16" t="s">
        <v>147</v>
      </c>
      <c r="BM607" s="144" t="s">
        <v>858</v>
      </c>
    </row>
    <row r="608" spans="2:65" s="1" customFormat="1" ht="18">
      <c r="B608" s="31"/>
      <c r="D608" s="146" t="s">
        <v>148</v>
      </c>
      <c r="F608" s="147" t="s">
        <v>1163</v>
      </c>
      <c r="I608" s="148"/>
      <c r="L608" s="31"/>
      <c r="M608" s="149"/>
      <c r="T608" s="55"/>
      <c r="AT608" s="16" t="s">
        <v>148</v>
      </c>
      <c r="AU608" s="16" t="s">
        <v>162</v>
      </c>
    </row>
    <row r="609" spans="2:65" s="1" customFormat="1" ht="16.5" customHeight="1">
      <c r="B609" s="31"/>
      <c r="C609" s="132" t="s">
        <v>73</v>
      </c>
      <c r="D609" s="132" t="s">
        <v>143</v>
      </c>
      <c r="E609" s="133" t="s">
        <v>1164</v>
      </c>
      <c r="F609" s="134" t="s">
        <v>1165</v>
      </c>
      <c r="G609" s="135" t="s">
        <v>1151</v>
      </c>
      <c r="H609" s="136">
        <v>16</v>
      </c>
      <c r="I609" s="137"/>
      <c r="J609" s="138">
        <f>ROUND(I609*H609,2)</f>
        <v>0</v>
      </c>
      <c r="K609" s="139"/>
      <c r="L609" s="31"/>
      <c r="M609" s="140" t="s">
        <v>1</v>
      </c>
      <c r="N609" s="141" t="s">
        <v>38</v>
      </c>
      <c r="P609" s="142">
        <f>O609*H609</f>
        <v>0</v>
      </c>
      <c r="Q609" s="142">
        <v>0</v>
      </c>
      <c r="R609" s="142">
        <f>Q609*H609</f>
        <v>0</v>
      </c>
      <c r="S609" s="142">
        <v>0</v>
      </c>
      <c r="T609" s="143">
        <f>S609*H609</f>
        <v>0</v>
      </c>
      <c r="AR609" s="144" t="s">
        <v>147</v>
      </c>
      <c r="AT609" s="144" t="s">
        <v>143</v>
      </c>
      <c r="AU609" s="144" t="s">
        <v>162</v>
      </c>
      <c r="AY609" s="16" t="s">
        <v>140</v>
      </c>
      <c r="BE609" s="145">
        <f>IF(N609="základní",J609,0)</f>
        <v>0</v>
      </c>
      <c r="BF609" s="145">
        <f>IF(N609="snížená",J609,0)</f>
        <v>0</v>
      </c>
      <c r="BG609" s="145">
        <f>IF(N609="zákl. přenesená",J609,0)</f>
        <v>0</v>
      </c>
      <c r="BH609" s="145">
        <f>IF(N609="sníž. přenesená",J609,0)</f>
        <v>0</v>
      </c>
      <c r="BI609" s="145">
        <f>IF(N609="nulová",J609,0)</f>
        <v>0</v>
      </c>
      <c r="BJ609" s="16" t="s">
        <v>14</v>
      </c>
      <c r="BK609" s="145">
        <f>ROUND(I609*H609,2)</f>
        <v>0</v>
      </c>
      <c r="BL609" s="16" t="s">
        <v>147</v>
      </c>
      <c r="BM609" s="144" t="s">
        <v>862</v>
      </c>
    </row>
    <row r="610" spans="2:65" s="1" customFormat="1" ht="10">
      <c r="B610" s="31"/>
      <c r="D610" s="146" t="s">
        <v>148</v>
      </c>
      <c r="F610" s="147" t="s">
        <v>1165</v>
      </c>
      <c r="I610" s="148"/>
      <c r="L610" s="31"/>
      <c r="M610" s="149"/>
      <c r="T610" s="55"/>
      <c r="AT610" s="16" t="s">
        <v>148</v>
      </c>
      <c r="AU610" s="16" t="s">
        <v>162</v>
      </c>
    </row>
    <row r="611" spans="2:65" s="1" customFormat="1" ht="16.5" customHeight="1">
      <c r="B611" s="31"/>
      <c r="C611" s="132" t="s">
        <v>73</v>
      </c>
      <c r="D611" s="132" t="s">
        <v>143</v>
      </c>
      <c r="E611" s="133" t="s">
        <v>1166</v>
      </c>
      <c r="F611" s="134" t="s">
        <v>1167</v>
      </c>
      <c r="G611" s="135" t="s">
        <v>1083</v>
      </c>
      <c r="H611" s="136">
        <v>15</v>
      </c>
      <c r="I611" s="137"/>
      <c r="J611" s="138">
        <f>ROUND(I611*H611,2)</f>
        <v>0</v>
      </c>
      <c r="K611" s="139"/>
      <c r="L611" s="31"/>
      <c r="M611" s="140" t="s">
        <v>1</v>
      </c>
      <c r="N611" s="141" t="s">
        <v>38</v>
      </c>
      <c r="P611" s="142">
        <f>O611*H611</f>
        <v>0</v>
      </c>
      <c r="Q611" s="142">
        <v>0</v>
      </c>
      <c r="R611" s="142">
        <f>Q611*H611</f>
        <v>0</v>
      </c>
      <c r="S611" s="142">
        <v>0</v>
      </c>
      <c r="T611" s="143">
        <f>S611*H611</f>
        <v>0</v>
      </c>
      <c r="AR611" s="144" t="s">
        <v>147</v>
      </c>
      <c r="AT611" s="144" t="s">
        <v>143</v>
      </c>
      <c r="AU611" s="144" t="s">
        <v>162</v>
      </c>
      <c r="AY611" s="16" t="s">
        <v>140</v>
      </c>
      <c r="BE611" s="145">
        <f>IF(N611="základní",J611,0)</f>
        <v>0</v>
      </c>
      <c r="BF611" s="145">
        <f>IF(N611="snížená",J611,0)</f>
        <v>0</v>
      </c>
      <c r="BG611" s="145">
        <f>IF(N611="zákl. přenesená",J611,0)</f>
        <v>0</v>
      </c>
      <c r="BH611" s="145">
        <f>IF(N611="sníž. přenesená",J611,0)</f>
        <v>0</v>
      </c>
      <c r="BI611" s="145">
        <f>IF(N611="nulová",J611,0)</f>
        <v>0</v>
      </c>
      <c r="BJ611" s="16" t="s">
        <v>14</v>
      </c>
      <c r="BK611" s="145">
        <f>ROUND(I611*H611,2)</f>
        <v>0</v>
      </c>
      <c r="BL611" s="16" t="s">
        <v>147</v>
      </c>
      <c r="BM611" s="144" t="s">
        <v>867</v>
      </c>
    </row>
    <row r="612" spans="2:65" s="1" customFormat="1" ht="10">
      <c r="B612" s="31"/>
      <c r="D612" s="146" t="s">
        <v>148</v>
      </c>
      <c r="F612" s="147" t="s">
        <v>1167</v>
      </c>
      <c r="I612" s="148"/>
      <c r="L612" s="31"/>
      <c r="M612" s="149"/>
      <c r="T612" s="55"/>
      <c r="AT612" s="16" t="s">
        <v>148</v>
      </c>
      <c r="AU612" s="16" t="s">
        <v>162</v>
      </c>
    </row>
    <row r="613" spans="2:65" s="1" customFormat="1" ht="24.15" customHeight="1">
      <c r="B613" s="31"/>
      <c r="C613" s="132" t="s">
        <v>73</v>
      </c>
      <c r="D613" s="132" t="s">
        <v>143</v>
      </c>
      <c r="E613" s="133" t="s">
        <v>1168</v>
      </c>
      <c r="F613" s="134" t="s">
        <v>1169</v>
      </c>
      <c r="G613" s="135" t="s">
        <v>1083</v>
      </c>
      <c r="H613" s="136">
        <v>15</v>
      </c>
      <c r="I613" s="137"/>
      <c r="J613" s="138">
        <f>ROUND(I613*H613,2)</f>
        <v>0</v>
      </c>
      <c r="K613" s="139"/>
      <c r="L613" s="31"/>
      <c r="M613" s="140" t="s">
        <v>1</v>
      </c>
      <c r="N613" s="141" t="s">
        <v>38</v>
      </c>
      <c r="P613" s="142">
        <f>O613*H613</f>
        <v>0</v>
      </c>
      <c r="Q613" s="142">
        <v>0</v>
      </c>
      <c r="R613" s="142">
        <f>Q613*H613</f>
        <v>0</v>
      </c>
      <c r="S613" s="142">
        <v>0</v>
      </c>
      <c r="T613" s="143">
        <f>S613*H613</f>
        <v>0</v>
      </c>
      <c r="AR613" s="144" t="s">
        <v>147</v>
      </c>
      <c r="AT613" s="144" t="s">
        <v>143</v>
      </c>
      <c r="AU613" s="144" t="s">
        <v>162</v>
      </c>
      <c r="AY613" s="16" t="s">
        <v>140</v>
      </c>
      <c r="BE613" s="145">
        <f>IF(N613="základní",J613,0)</f>
        <v>0</v>
      </c>
      <c r="BF613" s="145">
        <f>IF(N613="snížená",J613,0)</f>
        <v>0</v>
      </c>
      <c r="BG613" s="145">
        <f>IF(N613="zákl. přenesená",J613,0)</f>
        <v>0</v>
      </c>
      <c r="BH613" s="145">
        <f>IF(N613="sníž. přenesená",J613,0)</f>
        <v>0</v>
      </c>
      <c r="BI613" s="145">
        <f>IF(N613="nulová",J613,0)</f>
        <v>0</v>
      </c>
      <c r="BJ613" s="16" t="s">
        <v>14</v>
      </c>
      <c r="BK613" s="145">
        <f>ROUND(I613*H613,2)</f>
        <v>0</v>
      </c>
      <c r="BL613" s="16" t="s">
        <v>147</v>
      </c>
      <c r="BM613" s="144" t="s">
        <v>870</v>
      </c>
    </row>
    <row r="614" spans="2:65" s="1" customFormat="1" ht="18">
      <c r="B614" s="31"/>
      <c r="D614" s="146" t="s">
        <v>148</v>
      </c>
      <c r="F614" s="147" t="s">
        <v>1169</v>
      </c>
      <c r="I614" s="148"/>
      <c r="L614" s="31"/>
      <c r="M614" s="149"/>
      <c r="T614" s="55"/>
      <c r="AT614" s="16" t="s">
        <v>148</v>
      </c>
      <c r="AU614" s="16" t="s">
        <v>162</v>
      </c>
    </row>
    <row r="615" spans="2:65" s="1" customFormat="1" ht="24.15" customHeight="1">
      <c r="B615" s="31"/>
      <c r="C615" s="132" t="s">
        <v>73</v>
      </c>
      <c r="D615" s="132" t="s">
        <v>143</v>
      </c>
      <c r="E615" s="133" t="s">
        <v>1170</v>
      </c>
      <c r="F615" s="134" t="s">
        <v>1171</v>
      </c>
      <c r="G615" s="135" t="s">
        <v>1151</v>
      </c>
      <c r="H615" s="136">
        <v>8</v>
      </c>
      <c r="I615" s="137"/>
      <c r="J615" s="138">
        <f>ROUND(I615*H615,2)</f>
        <v>0</v>
      </c>
      <c r="K615" s="139"/>
      <c r="L615" s="31"/>
      <c r="M615" s="140" t="s">
        <v>1</v>
      </c>
      <c r="N615" s="141" t="s">
        <v>38</v>
      </c>
      <c r="P615" s="142">
        <f>O615*H615</f>
        <v>0</v>
      </c>
      <c r="Q615" s="142">
        <v>0</v>
      </c>
      <c r="R615" s="142">
        <f>Q615*H615</f>
        <v>0</v>
      </c>
      <c r="S615" s="142">
        <v>0</v>
      </c>
      <c r="T615" s="143">
        <f>S615*H615</f>
        <v>0</v>
      </c>
      <c r="AR615" s="144" t="s">
        <v>147</v>
      </c>
      <c r="AT615" s="144" t="s">
        <v>143</v>
      </c>
      <c r="AU615" s="144" t="s">
        <v>162</v>
      </c>
      <c r="AY615" s="16" t="s">
        <v>140</v>
      </c>
      <c r="BE615" s="145">
        <f>IF(N615="základní",J615,0)</f>
        <v>0</v>
      </c>
      <c r="BF615" s="145">
        <f>IF(N615="snížená",J615,0)</f>
        <v>0</v>
      </c>
      <c r="BG615" s="145">
        <f>IF(N615="zákl. přenesená",J615,0)</f>
        <v>0</v>
      </c>
      <c r="BH615" s="145">
        <f>IF(N615="sníž. přenesená",J615,0)</f>
        <v>0</v>
      </c>
      <c r="BI615" s="145">
        <f>IF(N615="nulová",J615,0)</f>
        <v>0</v>
      </c>
      <c r="BJ615" s="16" t="s">
        <v>14</v>
      </c>
      <c r="BK615" s="145">
        <f>ROUND(I615*H615,2)</f>
        <v>0</v>
      </c>
      <c r="BL615" s="16" t="s">
        <v>147</v>
      </c>
      <c r="BM615" s="144" t="s">
        <v>874</v>
      </c>
    </row>
    <row r="616" spans="2:65" s="1" customFormat="1" ht="18">
      <c r="B616" s="31"/>
      <c r="D616" s="146" t="s">
        <v>148</v>
      </c>
      <c r="F616" s="147" t="s">
        <v>1171</v>
      </c>
      <c r="I616" s="148"/>
      <c r="L616" s="31"/>
      <c r="M616" s="149"/>
      <c r="T616" s="55"/>
      <c r="AT616" s="16" t="s">
        <v>148</v>
      </c>
      <c r="AU616" s="16" t="s">
        <v>162</v>
      </c>
    </row>
    <row r="617" spans="2:65" s="1" customFormat="1" ht="16.5" customHeight="1">
      <c r="B617" s="31"/>
      <c r="C617" s="132" t="s">
        <v>73</v>
      </c>
      <c r="D617" s="132" t="s">
        <v>143</v>
      </c>
      <c r="E617" s="133" t="s">
        <v>1172</v>
      </c>
      <c r="F617" s="134" t="s">
        <v>1173</v>
      </c>
      <c r="G617" s="135" t="s">
        <v>1151</v>
      </c>
      <c r="H617" s="136">
        <v>12</v>
      </c>
      <c r="I617" s="137"/>
      <c r="J617" s="138">
        <f>ROUND(I617*H617,2)</f>
        <v>0</v>
      </c>
      <c r="K617" s="139"/>
      <c r="L617" s="31"/>
      <c r="M617" s="140" t="s">
        <v>1</v>
      </c>
      <c r="N617" s="141" t="s">
        <v>38</v>
      </c>
      <c r="P617" s="142">
        <f>O617*H617</f>
        <v>0</v>
      </c>
      <c r="Q617" s="142">
        <v>0</v>
      </c>
      <c r="R617" s="142">
        <f>Q617*H617</f>
        <v>0</v>
      </c>
      <c r="S617" s="142">
        <v>0</v>
      </c>
      <c r="T617" s="143">
        <f>S617*H617</f>
        <v>0</v>
      </c>
      <c r="AR617" s="144" t="s">
        <v>147</v>
      </c>
      <c r="AT617" s="144" t="s">
        <v>143</v>
      </c>
      <c r="AU617" s="144" t="s">
        <v>162</v>
      </c>
      <c r="AY617" s="16" t="s">
        <v>140</v>
      </c>
      <c r="BE617" s="145">
        <f>IF(N617="základní",J617,0)</f>
        <v>0</v>
      </c>
      <c r="BF617" s="145">
        <f>IF(N617="snížená",J617,0)</f>
        <v>0</v>
      </c>
      <c r="BG617" s="145">
        <f>IF(N617="zákl. přenesená",J617,0)</f>
        <v>0</v>
      </c>
      <c r="BH617" s="145">
        <f>IF(N617="sníž. přenesená",J617,0)</f>
        <v>0</v>
      </c>
      <c r="BI617" s="145">
        <f>IF(N617="nulová",J617,0)</f>
        <v>0</v>
      </c>
      <c r="BJ617" s="16" t="s">
        <v>14</v>
      </c>
      <c r="BK617" s="145">
        <f>ROUND(I617*H617,2)</f>
        <v>0</v>
      </c>
      <c r="BL617" s="16" t="s">
        <v>147</v>
      </c>
      <c r="BM617" s="144" t="s">
        <v>875</v>
      </c>
    </row>
    <row r="618" spans="2:65" s="1" customFormat="1" ht="10">
      <c r="B618" s="31"/>
      <c r="D618" s="146" t="s">
        <v>148</v>
      </c>
      <c r="F618" s="147" t="s">
        <v>1173</v>
      </c>
      <c r="I618" s="148"/>
      <c r="L618" s="31"/>
      <c r="M618" s="149"/>
      <c r="T618" s="55"/>
      <c r="AT618" s="16" t="s">
        <v>148</v>
      </c>
      <c r="AU618" s="16" t="s">
        <v>162</v>
      </c>
    </row>
    <row r="619" spans="2:65" s="1" customFormat="1" ht="24.15" customHeight="1">
      <c r="B619" s="31"/>
      <c r="C619" s="132" t="s">
        <v>73</v>
      </c>
      <c r="D619" s="132" t="s">
        <v>143</v>
      </c>
      <c r="E619" s="133" t="s">
        <v>1174</v>
      </c>
      <c r="F619" s="134" t="s">
        <v>1175</v>
      </c>
      <c r="G619" s="135" t="s">
        <v>1083</v>
      </c>
      <c r="H619" s="136">
        <v>10</v>
      </c>
      <c r="I619" s="137"/>
      <c r="J619" s="138">
        <f>ROUND(I619*H619,2)</f>
        <v>0</v>
      </c>
      <c r="K619" s="139"/>
      <c r="L619" s="31"/>
      <c r="M619" s="140" t="s">
        <v>1</v>
      </c>
      <c r="N619" s="141" t="s">
        <v>38</v>
      </c>
      <c r="P619" s="142">
        <f>O619*H619</f>
        <v>0</v>
      </c>
      <c r="Q619" s="142">
        <v>0</v>
      </c>
      <c r="R619" s="142">
        <f>Q619*H619</f>
        <v>0</v>
      </c>
      <c r="S619" s="142">
        <v>0</v>
      </c>
      <c r="T619" s="143">
        <f>S619*H619</f>
        <v>0</v>
      </c>
      <c r="AR619" s="144" t="s">
        <v>147</v>
      </c>
      <c r="AT619" s="144" t="s">
        <v>143</v>
      </c>
      <c r="AU619" s="144" t="s">
        <v>162</v>
      </c>
      <c r="AY619" s="16" t="s">
        <v>140</v>
      </c>
      <c r="BE619" s="145">
        <f>IF(N619="základní",J619,0)</f>
        <v>0</v>
      </c>
      <c r="BF619" s="145">
        <f>IF(N619="snížená",J619,0)</f>
        <v>0</v>
      </c>
      <c r="BG619" s="145">
        <f>IF(N619="zákl. přenesená",J619,0)</f>
        <v>0</v>
      </c>
      <c r="BH619" s="145">
        <f>IF(N619="sníž. přenesená",J619,0)</f>
        <v>0</v>
      </c>
      <c r="BI619" s="145">
        <f>IF(N619="nulová",J619,0)</f>
        <v>0</v>
      </c>
      <c r="BJ619" s="16" t="s">
        <v>14</v>
      </c>
      <c r="BK619" s="145">
        <f>ROUND(I619*H619,2)</f>
        <v>0</v>
      </c>
      <c r="BL619" s="16" t="s">
        <v>147</v>
      </c>
      <c r="BM619" s="144" t="s">
        <v>879</v>
      </c>
    </row>
    <row r="620" spans="2:65" s="1" customFormat="1" ht="18">
      <c r="B620" s="31"/>
      <c r="D620" s="146" t="s">
        <v>148</v>
      </c>
      <c r="F620" s="147" t="s">
        <v>1175</v>
      </c>
      <c r="I620" s="148"/>
      <c r="L620" s="31"/>
      <c r="M620" s="149"/>
      <c r="T620" s="55"/>
      <c r="AT620" s="16" t="s">
        <v>148</v>
      </c>
      <c r="AU620" s="16" t="s">
        <v>162</v>
      </c>
    </row>
    <row r="621" spans="2:65" s="1" customFormat="1" ht="24.15" customHeight="1">
      <c r="B621" s="31"/>
      <c r="C621" s="132" t="s">
        <v>73</v>
      </c>
      <c r="D621" s="132" t="s">
        <v>143</v>
      </c>
      <c r="E621" s="133" t="s">
        <v>1176</v>
      </c>
      <c r="F621" s="134" t="s">
        <v>1177</v>
      </c>
      <c r="G621" s="135" t="s">
        <v>1151</v>
      </c>
      <c r="H621" s="136">
        <v>4</v>
      </c>
      <c r="I621" s="137"/>
      <c r="J621" s="138">
        <f>ROUND(I621*H621,2)</f>
        <v>0</v>
      </c>
      <c r="K621" s="139"/>
      <c r="L621" s="31"/>
      <c r="M621" s="140" t="s">
        <v>1</v>
      </c>
      <c r="N621" s="141" t="s">
        <v>38</v>
      </c>
      <c r="P621" s="142">
        <f>O621*H621</f>
        <v>0</v>
      </c>
      <c r="Q621" s="142">
        <v>0</v>
      </c>
      <c r="R621" s="142">
        <f>Q621*H621</f>
        <v>0</v>
      </c>
      <c r="S621" s="142">
        <v>0</v>
      </c>
      <c r="T621" s="143">
        <f>S621*H621</f>
        <v>0</v>
      </c>
      <c r="AR621" s="144" t="s">
        <v>147</v>
      </c>
      <c r="AT621" s="144" t="s">
        <v>143</v>
      </c>
      <c r="AU621" s="144" t="s">
        <v>162</v>
      </c>
      <c r="AY621" s="16" t="s">
        <v>140</v>
      </c>
      <c r="BE621" s="145">
        <f>IF(N621="základní",J621,0)</f>
        <v>0</v>
      </c>
      <c r="BF621" s="145">
        <f>IF(N621="snížená",J621,0)</f>
        <v>0</v>
      </c>
      <c r="BG621" s="145">
        <f>IF(N621="zákl. přenesená",J621,0)</f>
        <v>0</v>
      </c>
      <c r="BH621" s="145">
        <f>IF(N621="sníž. přenesená",J621,0)</f>
        <v>0</v>
      </c>
      <c r="BI621" s="145">
        <f>IF(N621="nulová",J621,0)</f>
        <v>0</v>
      </c>
      <c r="BJ621" s="16" t="s">
        <v>14</v>
      </c>
      <c r="BK621" s="145">
        <f>ROUND(I621*H621,2)</f>
        <v>0</v>
      </c>
      <c r="BL621" s="16" t="s">
        <v>147</v>
      </c>
      <c r="BM621" s="144" t="s">
        <v>882</v>
      </c>
    </row>
    <row r="622" spans="2:65" s="1" customFormat="1" ht="18">
      <c r="B622" s="31"/>
      <c r="D622" s="146" t="s">
        <v>148</v>
      </c>
      <c r="F622" s="147" t="s">
        <v>1177</v>
      </c>
      <c r="I622" s="148"/>
      <c r="L622" s="31"/>
      <c r="M622" s="149"/>
      <c r="T622" s="55"/>
      <c r="AT622" s="16" t="s">
        <v>148</v>
      </c>
      <c r="AU622" s="16" t="s">
        <v>162</v>
      </c>
    </row>
    <row r="623" spans="2:65" s="1" customFormat="1" ht="24.15" customHeight="1">
      <c r="B623" s="31"/>
      <c r="C623" s="132" t="s">
        <v>73</v>
      </c>
      <c r="D623" s="132" t="s">
        <v>143</v>
      </c>
      <c r="E623" s="133" t="s">
        <v>1178</v>
      </c>
      <c r="F623" s="134" t="s">
        <v>1179</v>
      </c>
      <c r="G623" s="135" t="s">
        <v>1151</v>
      </c>
      <c r="H623" s="136">
        <v>4</v>
      </c>
      <c r="I623" s="137"/>
      <c r="J623" s="138">
        <f>ROUND(I623*H623,2)</f>
        <v>0</v>
      </c>
      <c r="K623" s="139"/>
      <c r="L623" s="31"/>
      <c r="M623" s="140" t="s">
        <v>1</v>
      </c>
      <c r="N623" s="141" t="s">
        <v>38</v>
      </c>
      <c r="P623" s="142">
        <f>O623*H623</f>
        <v>0</v>
      </c>
      <c r="Q623" s="142">
        <v>0</v>
      </c>
      <c r="R623" s="142">
        <f>Q623*H623</f>
        <v>0</v>
      </c>
      <c r="S623" s="142">
        <v>0</v>
      </c>
      <c r="T623" s="143">
        <f>S623*H623</f>
        <v>0</v>
      </c>
      <c r="AR623" s="144" t="s">
        <v>147</v>
      </c>
      <c r="AT623" s="144" t="s">
        <v>143</v>
      </c>
      <c r="AU623" s="144" t="s">
        <v>162</v>
      </c>
      <c r="AY623" s="16" t="s">
        <v>140</v>
      </c>
      <c r="BE623" s="145">
        <f>IF(N623="základní",J623,0)</f>
        <v>0</v>
      </c>
      <c r="BF623" s="145">
        <f>IF(N623="snížená",J623,0)</f>
        <v>0</v>
      </c>
      <c r="BG623" s="145">
        <f>IF(N623="zákl. přenesená",J623,0)</f>
        <v>0</v>
      </c>
      <c r="BH623" s="145">
        <f>IF(N623="sníž. přenesená",J623,0)</f>
        <v>0</v>
      </c>
      <c r="BI623" s="145">
        <f>IF(N623="nulová",J623,0)</f>
        <v>0</v>
      </c>
      <c r="BJ623" s="16" t="s">
        <v>14</v>
      </c>
      <c r="BK623" s="145">
        <f>ROUND(I623*H623,2)</f>
        <v>0</v>
      </c>
      <c r="BL623" s="16" t="s">
        <v>147</v>
      </c>
      <c r="BM623" s="144" t="s">
        <v>886</v>
      </c>
    </row>
    <row r="624" spans="2:65" s="1" customFormat="1" ht="10">
      <c r="B624" s="31"/>
      <c r="D624" s="146" t="s">
        <v>148</v>
      </c>
      <c r="F624" s="147" t="s">
        <v>1179</v>
      </c>
      <c r="I624" s="148"/>
      <c r="L624" s="31"/>
      <c r="M624" s="149"/>
      <c r="T624" s="55"/>
      <c r="AT624" s="16" t="s">
        <v>148</v>
      </c>
      <c r="AU624" s="16" t="s">
        <v>162</v>
      </c>
    </row>
    <row r="625" spans="2:65" s="1" customFormat="1" ht="16.5" customHeight="1">
      <c r="B625" s="31"/>
      <c r="C625" s="132" t="s">
        <v>73</v>
      </c>
      <c r="D625" s="132" t="s">
        <v>143</v>
      </c>
      <c r="E625" s="133" t="s">
        <v>1180</v>
      </c>
      <c r="F625" s="134" t="s">
        <v>1181</v>
      </c>
      <c r="G625" s="135" t="s">
        <v>1083</v>
      </c>
      <c r="H625" s="136">
        <v>1</v>
      </c>
      <c r="I625" s="137"/>
      <c r="J625" s="138">
        <f>ROUND(I625*H625,2)</f>
        <v>0</v>
      </c>
      <c r="K625" s="139"/>
      <c r="L625" s="31"/>
      <c r="M625" s="140" t="s">
        <v>1</v>
      </c>
      <c r="N625" s="141" t="s">
        <v>38</v>
      </c>
      <c r="P625" s="142">
        <f>O625*H625</f>
        <v>0</v>
      </c>
      <c r="Q625" s="142">
        <v>0</v>
      </c>
      <c r="R625" s="142">
        <f>Q625*H625</f>
        <v>0</v>
      </c>
      <c r="S625" s="142">
        <v>0</v>
      </c>
      <c r="T625" s="143">
        <f>S625*H625</f>
        <v>0</v>
      </c>
      <c r="AR625" s="144" t="s">
        <v>147</v>
      </c>
      <c r="AT625" s="144" t="s">
        <v>143</v>
      </c>
      <c r="AU625" s="144" t="s">
        <v>162</v>
      </c>
      <c r="AY625" s="16" t="s">
        <v>140</v>
      </c>
      <c r="BE625" s="145">
        <f>IF(N625="základní",J625,0)</f>
        <v>0</v>
      </c>
      <c r="BF625" s="145">
        <f>IF(N625="snížená",J625,0)</f>
        <v>0</v>
      </c>
      <c r="BG625" s="145">
        <f>IF(N625="zákl. přenesená",J625,0)</f>
        <v>0</v>
      </c>
      <c r="BH625" s="145">
        <f>IF(N625="sníž. přenesená",J625,0)</f>
        <v>0</v>
      </c>
      <c r="BI625" s="145">
        <f>IF(N625="nulová",J625,0)</f>
        <v>0</v>
      </c>
      <c r="BJ625" s="16" t="s">
        <v>14</v>
      </c>
      <c r="BK625" s="145">
        <f>ROUND(I625*H625,2)</f>
        <v>0</v>
      </c>
      <c r="BL625" s="16" t="s">
        <v>147</v>
      </c>
      <c r="BM625" s="144" t="s">
        <v>889</v>
      </c>
    </row>
    <row r="626" spans="2:65" s="1" customFormat="1" ht="10">
      <c r="B626" s="31"/>
      <c r="D626" s="146" t="s">
        <v>148</v>
      </c>
      <c r="F626" s="147" t="s">
        <v>1181</v>
      </c>
      <c r="I626" s="148"/>
      <c r="L626" s="31"/>
      <c r="M626" s="149"/>
      <c r="T626" s="55"/>
      <c r="AT626" s="16" t="s">
        <v>148</v>
      </c>
      <c r="AU626" s="16" t="s">
        <v>162</v>
      </c>
    </row>
    <row r="627" spans="2:65" s="1" customFormat="1" ht="24.15" customHeight="1">
      <c r="B627" s="31"/>
      <c r="C627" s="132" t="s">
        <v>73</v>
      </c>
      <c r="D627" s="132" t="s">
        <v>143</v>
      </c>
      <c r="E627" s="133" t="s">
        <v>1182</v>
      </c>
      <c r="F627" s="134" t="s">
        <v>1183</v>
      </c>
      <c r="G627" s="135" t="s">
        <v>1151</v>
      </c>
      <c r="H627" s="136">
        <v>2</v>
      </c>
      <c r="I627" s="137"/>
      <c r="J627" s="138">
        <f>ROUND(I627*H627,2)</f>
        <v>0</v>
      </c>
      <c r="K627" s="139"/>
      <c r="L627" s="31"/>
      <c r="M627" s="140" t="s">
        <v>1</v>
      </c>
      <c r="N627" s="141" t="s">
        <v>38</v>
      </c>
      <c r="P627" s="142">
        <f>O627*H627</f>
        <v>0</v>
      </c>
      <c r="Q627" s="142">
        <v>0</v>
      </c>
      <c r="R627" s="142">
        <f>Q627*H627</f>
        <v>0</v>
      </c>
      <c r="S627" s="142">
        <v>0</v>
      </c>
      <c r="T627" s="143">
        <f>S627*H627</f>
        <v>0</v>
      </c>
      <c r="AR627" s="144" t="s">
        <v>147</v>
      </c>
      <c r="AT627" s="144" t="s">
        <v>143</v>
      </c>
      <c r="AU627" s="144" t="s">
        <v>162</v>
      </c>
      <c r="AY627" s="16" t="s">
        <v>140</v>
      </c>
      <c r="BE627" s="145">
        <f>IF(N627="základní",J627,0)</f>
        <v>0</v>
      </c>
      <c r="BF627" s="145">
        <f>IF(N627="snížená",J627,0)</f>
        <v>0</v>
      </c>
      <c r="BG627" s="145">
        <f>IF(N627="zákl. přenesená",J627,0)</f>
        <v>0</v>
      </c>
      <c r="BH627" s="145">
        <f>IF(N627="sníž. přenesená",J627,0)</f>
        <v>0</v>
      </c>
      <c r="BI627" s="145">
        <f>IF(N627="nulová",J627,0)</f>
        <v>0</v>
      </c>
      <c r="BJ627" s="16" t="s">
        <v>14</v>
      </c>
      <c r="BK627" s="145">
        <f>ROUND(I627*H627,2)</f>
        <v>0</v>
      </c>
      <c r="BL627" s="16" t="s">
        <v>147</v>
      </c>
      <c r="BM627" s="144" t="s">
        <v>891</v>
      </c>
    </row>
    <row r="628" spans="2:65" s="1" customFormat="1" ht="18">
      <c r="B628" s="31"/>
      <c r="D628" s="146" t="s">
        <v>148</v>
      </c>
      <c r="F628" s="147" t="s">
        <v>1183</v>
      </c>
      <c r="I628" s="148"/>
      <c r="L628" s="31"/>
      <c r="M628" s="149"/>
      <c r="T628" s="55"/>
      <c r="AT628" s="16" t="s">
        <v>148</v>
      </c>
      <c r="AU628" s="16" t="s">
        <v>162</v>
      </c>
    </row>
    <row r="629" spans="2:65" s="1" customFormat="1" ht="24.15" customHeight="1">
      <c r="B629" s="31"/>
      <c r="C629" s="132" t="s">
        <v>73</v>
      </c>
      <c r="D629" s="132" t="s">
        <v>143</v>
      </c>
      <c r="E629" s="133" t="s">
        <v>1184</v>
      </c>
      <c r="F629" s="134" t="s">
        <v>1185</v>
      </c>
      <c r="G629" s="135" t="s">
        <v>1151</v>
      </c>
      <c r="H629" s="136">
        <v>8</v>
      </c>
      <c r="I629" s="137"/>
      <c r="J629" s="138">
        <f>ROUND(I629*H629,2)</f>
        <v>0</v>
      </c>
      <c r="K629" s="139"/>
      <c r="L629" s="31"/>
      <c r="M629" s="140" t="s">
        <v>1</v>
      </c>
      <c r="N629" s="141" t="s">
        <v>38</v>
      </c>
      <c r="P629" s="142">
        <f>O629*H629</f>
        <v>0</v>
      </c>
      <c r="Q629" s="142">
        <v>0</v>
      </c>
      <c r="R629" s="142">
        <f>Q629*H629</f>
        <v>0</v>
      </c>
      <c r="S629" s="142">
        <v>0</v>
      </c>
      <c r="T629" s="143">
        <f>S629*H629</f>
        <v>0</v>
      </c>
      <c r="AR629" s="144" t="s">
        <v>147</v>
      </c>
      <c r="AT629" s="144" t="s">
        <v>143</v>
      </c>
      <c r="AU629" s="144" t="s">
        <v>162</v>
      </c>
      <c r="AY629" s="16" t="s">
        <v>140</v>
      </c>
      <c r="BE629" s="145">
        <f>IF(N629="základní",J629,0)</f>
        <v>0</v>
      </c>
      <c r="BF629" s="145">
        <f>IF(N629="snížená",J629,0)</f>
        <v>0</v>
      </c>
      <c r="BG629" s="145">
        <f>IF(N629="zákl. přenesená",J629,0)</f>
        <v>0</v>
      </c>
      <c r="BH629" s="145">
        <f>IF(N629="sníž. přenesená",J629,0)</f>
        <v>0</v>
      </c>
      <c r="BI629" s="145">
        <f>IF(N629="nulová",J629,0)</f>
        <v>0</v>
      </c>
      <c r="BJ629" s="16" t="s">
        <v>14</v>
      </c>
      <c r="BK629" s="145">
        <f>ROUND(I629*H629,2)</f>
        <v>0</v>
      </c>
      <c r="BL629" s="16" t="s">
        <v>147</v>
      </c>
      <c r="BM629" s="144" t="s">
        <v>892</v>
      </c>
    </row>
    <row r="630" spans="2:65" s="1" customFormat="1" ht="10">
      <c r="B630" s="31"/>
      <c r="D630" s="146" t="s">
        <v>148</v>
      </c>
      <c r="F630" s="147" t="s">
        <v>1185</v>
      </c>
      <c r="I630" s="148"/>
      <c r="L630" s="31"/>
      <c r="M630" s="149"/>
      <c r="T630" s="55"/>
      <c r="AT630" s="16" t="s">
        <v>148</v>
      </c>
      <c r="AU630" s="16" t="s">
        <v>162</v>
      </c>
    </row>
    <row r="631" spans="2:65" s="11" customFormat="1" ht="20.9" customHeight="1">
      <c r="B631" s="120"/>
      <c r="D631" s="121" t="s">
        <v>72</v>
      </c>
      <c r="E631" s="130" t="s">
        <v>1186</v>
      </c>
      <c r="F631" s="130" t="s">
        <v>1187</v>
      </c>
      <c r="I631" s="123"/>
      <c r="J631" s="131">
        <f>BK631</f>
        <v>0</v>
      </c>
      <c r="L631" s="120"/>
      <c r="M631" s="125"/>
      <c r="P631" s="126">
        <f>SUM(P632:P641)</f>
        <v>0</v>
      </c>
      <c r="R631" s="126">
        <f>SUM(R632:R641)</f>
        <v>0</v>
      </c>
      <c r="T631" s="127">
        <f>SUM(T632:T641)</f>
        <v>0</v>
      </c>
      <c r="AR631" s="121" t="s">
        <v>14</v>
      </c>
      <c r="AT631" s="128" t="s">
        <v>72</v>
      </c>
      <c r="AU631" s="128" t="s">
        <v>82</v>
      </c>
      <c r="AY631" s="121" t="s">
        <v>140</v>
      </c>
      <c r="BK631" s="129">
        <f>SUM(BK632:BK641)</f>
        <v>0</v>
      </c>
    </row>
    <row r="632" spans="2:65" s="1" customFormat="1" ht="16.5" customHeight="1">
      <c r="B632" s="31"/>
      <c r="C632" s="132" t="s">
        <v>73</v>
      </c>
      <c r="D632" s="132" t="s">
        <v>143</v>
      </c>
      <c r="E632" s="133" t="s">
        <v>1188</v>
      </c>
      <c r="F632" s="134" t="s">
        <v>1189</v>
      </c>
      <c r="G632" s="135" t="s">
        <v>1151</v>
      </c>
      <c r="H632" s="136">
        <v>12</v>
      </c>
      <c r="I632" s="137"/>
      <c r="J632" s="138">
        <f>ROUND(I632*H632,2)</f>
        <v>0</v>
      </c>
      <c r="K632" s="139"/>
      <c r="L632" s="31"/>
      <c r="M632" s="140" t="s">
        <v>1</v>
      </c>
      <c r="N632" s="141" t="s">
        <v>38</v>
      </c>
      <c r="P632" s="142">
        <f>O632*H632</f>
        <v>0</v>
      </c>
      <c r="Q632" s="142">
        <v>0</v>
      </c>
      <c r="R632" s="142">
        <f>Q632*H632</f>
        <v>0</v>
      </c>
      <c r="S632" s="142">
        <v>0</v>
      </c>
      <c r="T632" s="143">
        <f>S632*H632</f>
        <v>0</v>
      </c>
      <c r="AR632" s="144" t="s">
        <v>147</v>
      </c>
      <c r="AT632" s="144" t="s">
        <v>143</v>
      </c>
      <c r="AU632" s="144" t="s">
        <v>162</v>
      </c>
      <c r="AY632" s="16" t="s">
        <v>140</v>
      </c>
      <c r="BE632" s="145">
        <f>IF(N632="základní",J632,0)</f>
        <v>0</v>
      </c>
      <c r="BF632" s="145">
        <f>IF(N632="snížená",J632,0)</f>
        <v>0</v>
      </c>
      <c r="BG632" s="145">
        <f>IF(N632="zákl. přenesená",J632,0)</f>
        <v>0</v>
      </c>
      <c r="BH632" s="145">
        <f>IF(N632="sníž. přenesená",J632,0)</f>
        <v>0</v>
      </c>
      <c r="BI632" s="145">
        <f>IF(N632="nulová",J632,0)</f>
        <v>0</v>
      </c>
      <c r="BJ632" s="16" t="s">
        <v>14</v>
      </c>
      <c r="BK632" s="145">
        <f>ROUND(I632*H632,2)</f>
        <v>0</v>
      </c>
      <c r="BL632" s="16" t="s">
        <v>147</v>
      </c>
      <c r="BM632" s="144" t="s">
        <v>894</v>
      </c>
    </row>
    <row r="633" spans="2:65" s="1" customFormat="1" ht="10">
      <c r="B633" s="31"/>
      <c r="D633" s="146" t="s">
        <v>148</v>
      </c>
      <c r="F633" s="147" t="s">
        <v>1189</v>
      </c>
      <c r="I633" s="148"/>
      <c r="L633" s="31"/>
      <c r="M633" s="149"/>
      <c r="T633" s="55"/>
      <c r="AT633" s="16" t="s">
        <v>148</v>
      </c>
      <c r="AU633" s="16" t="s">
        <v>162</v>
      </c>
    </row>
    <row r="634" spans="2:65" s="1" customFormat="1" ht="16.5" customHeight="1">
      <c r="B634" s="31"/>
      <c r="C634" s="132" t="s">
        <v>73</v>
      </c>
      <c r="D634" s="132" t="s">
        <v>143</v>
      </c>
      <c r="E634" s="133" t="s">
        <v>1192</v>
      </c>
      <c r="F634" s="134" t="s">
        <v>1193</v>
      </c>
      <c r="G634" s="135" t="s">
        <v>1083</v>
      </c>
      <c r="H634" s="136">
        <v>3</v>
      </c>
      <c r="I634" s="137"/>
      <c r="J634" s="138">
        <f>ROUND(I634*H634,2)</f>
        <v>0</v>
      </c>
      <c r="K634" s="139"/>
      <c r="L634" s="31"/>
      <c r="M634" s="140" t="s">
        <v>1</v>
      </c>
      <c r="N634" s="141" t="s">
        <v>38</v>
      </c>
      <c r="P634" s="142">
        <f>O634*H634</f>
        <v>0</v>
      </c>
      <c r="Q634" s="142">
        <v>0</v>
      </c>
      <c r="R634" s="142">
        <f>Q634*H634</f>
        <v>0</v>
      </c>
      <c r="S634" s="142">
        <v>0</v>
      </c>
      <c r="T634" s="143">
        <f>S634*H634</f>
        <v>0</v>
      </c>
      <c r="AR634" s="144" t="s">
        <v>147</v>
      </c>
      <c r="AT634" s="144" t="s">
        <v>143</v>
      </c>
      <c r="AU634" s="144" t="s">
        <v>162</v>
      </c>
      <c r="AY634" s="16" t="s">
        <v>140</v>
      </c>
      <c r="BE634" s="145">
        <f>IF(N634="základní",J634,0)</f>
        <v>0</v>
      </c>
      <c r="BF634" s="145">
        <f>IF(N634="snížená",J634,0)</f>
        <v>0</v>
      </c>
      <c r="BG634" s="145">
        <f>IF(N634="zákl. přenesená",J634,0)</f>
        <v>0</v>
      </c>
      <c r="BH634" s="145">
        <f>IF(N634="sníž. přenesená",J634,0)</f>
        <v>0</v>
      </c>
      <c r="BI634" s="145">
        <f>IF(N634="nulová",J634,0)</f>
        <v>0</v>
      </c>
      <c r="BJ634" s="16" t="s">
        <v>14</v>
      </c>
      <c r="BK634" s="145">
        <f>ROUND(I634*H634,2)</f>
        <v>0</v>
      </c>
      <c r="BL634" s="16" t="s">
        <v>147</v>
      </c>
      <c r="BM634" s="144" t="s">
        <v>895</v>
      </c>
    </row>
    <row r="635" spans="2:65" s="1" customFormat="1" ht="10">
      <c r="B635" s="31"/>
      <c r="D635" s="146" t="s">
        <v>148</v>
      </c>
      <c r="F635" s="147" t="s">
        <v>1193</v>
      </c>
      <c r="I635" s="148"/>
      <c r="L635" s="31"/>
      <c r="M635" s="149"/>
      <c r="T635" s="55"/>
      <c r="AT635" s="16" t="s">
        <v>148</v>
      </c>
      <c r="AU635" s="16" t="s">
        <v>162</v>
      </c>
    </row>
    <row r="636" spans="2:65" s="1" customFormat="1" ht="16.5" customHeight="1">
      <c r="B636" s="31"/>
      <c r="C636" s="132" t="s">
        <v>73</v>
      </c>
      <c r="D636" s="132" t="s">
        <v>143</v>
      </c>
      <c r="E636" s="133" t="s">
        <v>1194</v>
      </c>
      <c r="F636" s="134" t="s">
        <v>1195</v>
      </c>
      <c r="G636" s="135" t="s">
        <v>1083</v>
      </c>
      <c r="H636" s="136">
        <v>5</v>
      </c>
      <c r="I636" s="137"/>
      <c r="J636" s="138">
        <f>ROUND(I636*H636,2)</f>
        <v>0</v>
      </c>
      <c r="K636" s="139"/>
      <c r="L636" s="31"/>
      <c r="M636" s="140" t="s">
        <v>1</v>
      </c>
      <c r="N636" s="141" t="s">
        <v>38</v>
      </c>
      <c r="P636" s="142">
        <f>O636*H636</f>
        <v>0</v>
      </c>
      <c r="Q636" s="142">
        <v>0</v>
      </c>
      <c r="R636" s="142">
        <f>Q636*H636</f>
        <v>0</v>
      </c>
      <c r="S636" s="142">
        <v>0</v>
      </c>
      <c r="T636" s="143">
        <f>S636*H636</f>
        <v>0</v>
      </c>
      <c r="AR636" s="144" t="s">
        <v>147</v>
      </c>
      <c r="AT636" s="144" t="s">
        <v>143</v>
      </c>
      <c r="AU636" s="144" t="s">
        <v>162</v>
      </c>
      <c r="AY636" s="16" t="s">
        <v>140</v>
      </c>
      <c r="BE636" s="145">
        <f>IF(N636="základní",J636,0)</f>
        <v>0</v>
      </c>
      <c r="BF636" s="145">
        <f>IF(N636="snížená",J636,0)</f>
        <v>0</v>
      </c>
      <c r="BG636" s="145">
        <f>IF(N636="zákl. přenesená",J636,0)</f>
        <v>0</v>
      </c>
      <c r="BH636" s="145">
        <f>IF(N636="sníž. přenesená",J636,0)</f>
        <v>0</v>
      </c>
      <c r="BI636" s="145">
        <f>IF(N636="nulová",J636,0)</f>
        <v>0</v>
      </c>
      <c r="BJ636" s="16" t="s">
        <v>14</v>
      </c>
      <c r="BK636" s="145">
        <f>ROUND(I636*H636,2)</f>
        <v>0</v>
      </c>
      <c r="BL636" s="16" t="s">
        <v>147</v>
      </c>
      <c r="BM636" s="144" t="s">
        <v>897</v>
      </c>
    </row>
    <row r="637" spans="2:65" s="1" customFormat="1" ht="10">
      <c r="B637" s="31"/>
      <c r="D637" s="146" t="s">
        <v>148</v>
      </c>
      <c r="F637" s="147" t="s">
        <v>1195</v>
      </c>
      <c r="I637" s="148"/>
      <c r="L637" s="31"/>
      <c r="M637" s="149"/>
      <c r="T637" s="55"/>
      <c r="AT637" s="16" t="s">
        <v>148</v>
      </c>
      <c r="AU637" s="16" t="s">
        <v>162</v>
      </c>
    </row>
    <row r="638" spans="2:65" s="1" customFormat="1" ht="16.5" customHeight="1">
      <c r="B638" s="31"/>
      <c r="C638" s="132" t="s">
        <v>73</v>
      </c>
      <c r="D638" s="132" t="s">
        <v>143</v>
      </c>
      <c r="E638" s="133" t="s">
        <v>1198</v>
      </c>
      <c r="F638" s="134" t="s">
        <v>1199</v>
      </c>
      <c r="G638" s="135" t="s">
        <v>1083</v>
      </c>
      <c r="H638" s="136">
        <v>26</v>
      </c>
      <c r="I638" s="137"/>
      <c r="J638" s="138">
        <f>ROUND(I638*H638,2)</f>
        <v>0</v>
      </c>
      <c r="K638" s="139"/>
      <c r="L638" s="31"/>
      <c r="M638" s="140" t="s">
        <v>1</v>
      </c>
      <c r="N638" s="141" t="s">
        <v>38</v>
      </c>
      <c r="P638" s="142">
        <f>O638*H638</f>
        <v>0</v>
      </c>
      <c r="Q638" s="142">
        <v>0</v>
      </c>
      <c r="R638" s="142">
        <f>Q638*H638</f>
        <v>0</v>
      </c>
      <c r="S638" s="142">
        <v>0</v>
      </c>
      <c r="T638" s="143">
        <f>S638*H638</f>
        <v>0</v>
      </c>
      <c r="AR638" s="144" t="s">
        <v>147</v>
      </c>
      <c r="AT638" s="144" t="s">
        <v>143</v>
      </c>
      <c r="AU638" s="144" t="s">
        <v>162</v>
      </c>
      <c r="AY638" s="16" t="s">
        <v>140</v>
      </c>
      <c r="BE638" s="145">
        <f>IF(N638="základní",J638,0)</f>
        <v>0</v>
      </c>
      <c r="BF638" s="145">
        <f>IF(N638="snížená",J638,0)</f>
        <v>0</v>
      </c>
      <c r="BG638" s="145">
        <f>IF(N638="zákl. přenesená",J638,0)</f>
        <v>0</v>
      </c>
      <c r="BH638" s="145">
        <f>IF(N638="sníž. přenesená",J638,0)</f>
        <v>0</v>
      </c>
      <c r="BI638" s="145">
        <f>IF(N638="nulová",J638,0)</f>
        <v>0</v>
      </c>
      <c r="BJ638" s="16" t="s">
        <v>14</v>
      </c>
      <c r="BK638" s="145">
        <f>ROUND(I638*H638,2)</f>
        <v>0</v>
      </c>
      <c r="BL638" s="16" t="s">
        <v>147</v>
      </c>
      <c r="BM638" s="144" t="s">
        <v>899</v>
      </c>
    </row>
    <row r="639" spans="2:65" s="1" customFormat="1" ht="10">
      <c r="B639" s="31"/>
      <c r="D639" s="146" t="s">
        <v>148</v>
      </c>
      <c r="F639" s="147" t="s">
        <v>1199</v>
      </c>
      <c r="I639" s="148"/>
      <c r="L639" s="31"/>
      <c r="M639" s="149"/>
      <c r="T639" s="55"/>
      <c r="AT639" s="16" t="s">
        <v>148</v>
      </c>
      <c r="AU639" s="16" t="s">
        <v>162</v>
      </c>
    </row>
    <row r="640" spans="2:65" s="1" customFormat="1" ht="16.5" customHeight="1">
      <c r="B640" s="31"/>
      <c r="C640" s="132" t="s">
        <v>73</v>
      </c>
      <c r="D640" s="132" t="s">
        <v>143</v>
      </c>
      <c r="E640" s="133" t="s">
        <v>1200</v>
      </c>
      <c r="F640" s="134" t="s">
        <v>1201</v>
      </c>
      <c r="G640" s="135" t="s">
        <v>1083</v>
      </c>
      <c r="H640" s="136">
        <v>16</v>
      </c>
      <c r="I640" s="137"/>
      <c r="J640" s="138">
        <f>ROUND(I640*H640,2)</f>
        <v>0</v>
      </c>
      <c r="K640" s="139"/>
      <c r="L640" s="31"/>
      <c r="M640" s="140" t="s">
        <v>1</v>
      </c>
      <c r="N640" s="141" t="s">
        <v>38</v>
      </c>
      <c r="P640" s="142">
        <f>O640*H640</f>
        <v>0</v>
      </c>
      <c r="Q640" s="142">
        <v>0</v>
      </c>
      <c r="R640" s="142">
        <f>Q640*H640</f>
        <v>0</v>
      </c>
      <c r="S640" s="142">
        <v>0</v>
      </c>
      <c r="T640" s="143">
        <f>S640*H640</f>
        <v>0</v>
      </c>
      <c r="AR640" s="144" t="s">
        <v>147</v>
      </c>
      <c r="AT640" s="144" t="s">
        <v>143</v>
      </c>
      <c r="AU640" s="144" t="s">
        <v>162</v>
      </c>
      <c r="AY640" s="16" t="s">
        <v>140</v>
      </c>
      <c r="BE640" s="145">
        <f>IF(N640="základní",J640,0)</f>
        <v>0</v>
      </c>
      <c r="BF640" s="145">
        <f>IF(N640="snížená",J640,0)</f>
        <v>0</v>
      </c>
      <c r="BG640" s="145">
        <f>IF(N640="zákl. přenesená",J640,0)</f>
        <v>0</v>
      </c>
      <c r="BH640" s="145">
        <f>IF(N640="sníž. přenesená",J640,0)</f>
        <v>0</v>
      </c>
      <c r="BI640" s="145">
        <f>IF(N640="nulová",J640,0)</f>
        <v>0</v>
      </c>
      <c r="BJ640" s="16" t="s">
        <v>14</v>
      </c>
      <c r="BK640" s="145">
        <f>ROUND(I640*H640,2)</f>
        <v>0</v>
      </c>
      <c r="BL640" s="16" t="s">
        <v>147</v>
      </c>
      <c r="BM640" s="144" t="s">
        <v>901</v>
      </c>
    </row>
    <row r="641" spans="2:65" s="1" customFormat="1" ht="10">
      <c r="B641" s="31"/>
      <c r="D641" s="146" t="s">
        <v>148</v>
      </c>
      <c r="F641" s="147" t="s">
        <v>1201</v>
      </c>
      <c r="I641" s="148"/>
      <c r="L641" s="31"/>
      <c r="M641" s="149"/>
      <c r="T641" s="55"/>
      <c r="AT641" s="16" t="s">
        <v>148</v>
      </c>
      <c r="AU641" s="16" t="s">
        <v>162</v>
      </c>
    </row>
    <row r="642" spans="2:65" s="11" customFormat="1" ht="22.75" customHeight="1">
      <c r="B642" s="120"/>
      <c r="D642" s="121" t="s">
        <v>72</v>
      </c>
      <c r="E642" s="130" t="s">
        <v>1267</v>
      </c>
      <c r="F642" s="130" t="s">
        <v>1268</v>
      </c>
      <c r="I642" s="123"/>
      <c r="J642" s="131">
        <f>BK642</f>
        <v>0</v>
      </c>
      <c r="L642" s="120"/>
      <c r="M642" s="125"/>
      <c r="P642" s="126">
        <f>P643+P660+P663+P672+P691</f>
        <v>0</v>
      </c>
      <c r="R642" s="126">
        <f>R643+R660+R663+R672+R691</f>
        <v>0</v>
      </c>
      <c r="T642" s="127">
        <f>T643+T660+T663+T672+T691</f>
        <v>0</v>
      </c>
      <c r="AR642" s="121" t="s">
        <v>14</v>
      </c>
      <c r="AT642" s="128" t="s">
        <v>72</v>
      </c>
      <c r="AU642" s="128" t="s">
        <v>14</v>
      </c>
      <c r="AY642" s="121" t="s">
        <v>140</v>
      </c>
      <c r="BK642" s="129">
        <f>BK643+BK660+BK663+BK672+BK691</f>
        <v>0</v>
      </c>
    </row>
    <row r="643" spans="2:65" s="11" customFormat="1" ht="20.9" customHeight="1">
      <c r="B643" s="120"/>
      <c r="D643" s="121" t="s">
        <v>72</v>
      </c>
      <c r="E643" s="130" t="s">
        <v>1079</v>
      </c>
      <c r="F643" s="130" t="s">
        <v>1080</v>
      </c>
      <c r="I643" s="123"/>
      <c r="J643" s="131">
        <f>BK643</f>
        <v>0</v>
      </c>
      <c r="L643" s="120"/>
      <c r="M643" s="125"/>
      <c r="P643" s="126">
        <f>SUM(P644:P659)</f>
        <v>0</v>
      </c>
      <c r="R643" s="126">
        <f>SUM(R644:R659)</f>
        <v>0</v>
      </c>
      <c r="T643" s="127">
        <f>SUM(T644:T659)</f>
        <v>0</v>
      </c>
      <c r="AR643" s="121" t="s">
        <v>14</v>
      </c>
      <c r="AT643" s="128" t="s">
        <v>72</v>
      </c>
      <c r="AU643" s="128" t="s">
        <v>82</v>
      </c>
      <c r="AY643" s="121" t="s">
        <v>140</v>
      </c>
      <c r="BK643" s="129">
        <f>SUM(BK644:BK659)</f>
        <v>0</v>
      </c>
    </row>
    <row r="644" spans="2:65" s="1" customFormat="1" ht="16.5" customHeight="1">
      <c r="B644" s="31"/>
      <c r="C644" s="132" t="s">
        <v>73</v>
      </c>
      <c r="D644" s="132" t="s">
        <v>143</v>
      </c>
      <c r="E644" s="133" t="s">
        <v>1233</v>
      </c>
      <c r="F644" s="134" t="s">
        <v>1234</v>
      </c>
      <c r="G644" s="135" t="s">
        <v>1083</v>
      </c>
      <c r="H644" s="136">
        <v>1</v>
      </c>
      <c r="I644" s="137"/>
      <c r="J644" s="138">
        <f>ROUND(I644*H644,2)</f>
        <v>0</v>
      </c>
      <c r="K644" s="139"/>
      <c r="L644" s="31"/>
      <c r="M644" s="140" t="s">
        <v>1</v>
      </c>
      <c r="N644" s="141" t="s">
        <v>38</v>
      </c>
      <c r="P644" s="142">
        <f>O644*H644</f>
        <v>0</v>
      </c>
      <c r="Q644" s="142">
        <v>0</v>
      </c>
      <c r="R644" s="142">
        <f>Q644*H644</f>
        <v>0</v>
      </c>
      <c r="S644" s="142">
        <v>0</v>
      </c>
      <c r="T644" s="143">
        <f>S644*H644</f>
        <v>0</v>
      </c>
      <c r="AR644" s="144" t="s">
        <v>147</v>
      </c>
      <c r="AT644" s="144" t="s">
        <v>143</v>
      </c>
      <c r="AU644" s="144" t="s">
        <v>162</v>
      </c>
      <c r="AY644" s="16" t="s">
        <v>140</v>
      </c>
      <c r="BE644" s="145">
        <f>IF(N644="základní",J644,0)</f>
        <v>0</v>
      </c>
      <c r="BF644" s="145">
        <f>IF(N644="snížená",J644,0)</f>
        <v>0</v>
      </c>
      <c r="BG644" s="145">
        <f>IF(N644="zákl. přenesená",J644,0)</f>
        <v>0</v>
      </c>
      <c r="BH644" s="145">
        <f>IF(N644="sníž. přenesená",J644,0)</f>
        <v>0</v>
      </c>
      <c r="BI644" s="145">
        <f>IF(N644="nulová",J644,0)</f>
        <v>0</v>
      </c>
      <c r="BJ644" s="16" t="s">
        <v>14</v>
      </c>
      <c r="BK644" s="145">
        <f>ROUND(I644*H644,2)</f>
        <v>0</v>
      </c>
      <c r="BL644" s="16" t="s">
        <v>147</v>
      </c>
      <c r="BM644" s="144" t="s">
        <v>904</v>
      </c>
    </row>
    <row r="645" spans="2:65" s="1" customFormat="1" ht="10">
      <c r="B645" s="31"/>
      <c r="D645" s="146" t="s">
        <v>148</v>
      </c>
      <c r="F645" s="147" t="s">
        <v>1234</v>
      </c>
      <c r="I645" s="148"/>
      <c r="L645" s="31"/>
      <c r="M645" s="149"/>
      <c r="T645" s="55"/>
      <c r="AT645" s="16" t="s">
        <v>148</v>
      </c>
      <c r="AU645" s="16" t="s">
        <v>162</v>
      </c>
    </row>
    <row r="646" spans="2:65" s="1" customFormat="1" ht="16.5" customHeight="1">
      <c r="B646" s="31"/>
      <c r="C646" s="132" t="s">
        <v>73</v>
      </c>
      <c r="D646" s="132" t="s">
        <v>143</v>
      </c>
      <c r="E646" s="133" t="s">
        <v>1086</v>
      </c>
      <c r="F646" s="134" t="s">
        <v>1087</v>
      </c>
      <c r="G646" s="135" t="s">
        <v>1083</v>
      </c>
      <c r="H646" s="136">
        <v>1</v>
      </c>
      <c r="I646" s="137"/>
      <c r="J646" s="138">
        <f>ROUND(I646*H646,2)</f>
        <v>0</v>
      </c>
      <c r="K646" s="139"/>
      <c r="L646" s="31"/>
      <c r="M646" s="140" t="s">
        <v>1</v>
      </c>
      <c r="N646" s="141" t="s">
        <v>38</v>
      </c>
      <c r="P646" s="142">
        <f>O646*H646</f>
        <v>0</v>
      </c>
      <c r="Q646" s="142">
        <v>0</v>
      </c>
      <c r="R646" s="142">
        <f>Q646*H646</f>
        <v>0</v>
      </c>
      <c r="S646" s="142">
        <v>0</v>
      </c>
      <c r="T646" s="143">
        <f>S646*H646</f>
        <v>0</v>
      </c>
      <c r="AR646" s="144" t="s">
        <v>147</v>
      </c>
      <c r="AT646" s="144" t="s">
        <v>143</v>
      </c>
      <c r="AU646" s="144" t="s">
        <v>162</v>
      </c>
      <c r="AY646" s="16" t="s">
        <v>140</v>
      </c>
      <c r="BE646" s="145">
        <f>IF(N646="základní",J646,0)</f>
        <v>0</v>
      </c>
      <c r="BF646" s="145">
        <f>IF(N646="snížená",J646,0)</f>
        <v>0</v>
      </c>
      <c r="BG646" s="145">
        <f>IF(N646="zákl. přenesená",J646,0)</f>
        <v>0</v>
      </c>
      <c r="BH646" s="145">
        <f>IF(N646="sníž. přenesená",J646,0)</f>
        <v>0</v>
      </c>
      <c r="BI646" s="145">
        <f>IF(N646="nulová",J646,0)</f>
        <v>0</v>
      </c>
      <c r="BJ646" s="16" t="s">
        <v>14</v>
      </c>
      <c r="BK646" s="145">
        <f>ROUND(I646*H646,2)</f>
        <v>0</v>
      </c>
      <c r="BL646" s="16" t="s">
        <v>147</v>
      </c>
      <c r="BM646" s="144" t="s">
        <v>906</v>
      </c>
    </row>
    <row r="647" spans="2:65" s="1" customFormat="1" ht="10">
      <c r="B647" s="31"/>
      <c r="D647" s="146" t="s">
        <v>148</v>
      </c>
      <c r="F647" s="147" t="s">
        <v>1087</v>
      </c>
      <c r="I647" s="148"/>
      <c r="L647" s="31"/>
      <c r="M647" s="149"/>
      <c r="T647" s="55"/>
      <c r="AT647" s="16" t="s">
        <v>148</v>
      </c>
      <c r="AU647" s="16" t="s">
        <v>162</v>
      </c>
    </row>
    <row r="648" spans="2:65" s="1" customFormat="1" ht="16.5" customHeight="1">
      <c r="B648" s="31"/>
      <c r="C648" s="132" t="s">
        <v>73</v>
      </c>
      <c r="D648" s="132" t="s">
        <v>143</v>
      </c>
      <c r="E648" s="133" t="s">
        <v>1206</v>
      </c>
      <c r="F648" s="134" t="s">
        <v>1207</v>
      </c>
      <c r="G648" s="135" t="s">
        <v>1083</v>
      </c>
      <c r="H648" s="136">
        <v>2</v>
      </c>
      <c r="I648" s="137"/>
      <c r="J648" s="138">
        <f>ROUND(I648*H648,2)</f>
        <v>0</v>
      </c>
      <c r="K648" s="139"/>
      <c r="L648" s="31"/>
      <c r="M648" s="140" t="s">
        <v>1</v>
      </c>
      <c r="N648" s="141" t="s">
        <v>38</v>
      </c>
      <c r="P648" s="142">
        <f>O648*H648</f>
        <v>0</v>
      </c>
      <c r="Q648" s="142">
        <v>0</v>
      </c>
      <c r="R648" s="142">
        <f>Q648*H648</f>
        <v>0</v>
      </c>
      <c r="S648" s="142">
        <v>0</v>
      </c>
      <c r="T648" s="143">
        <f>S648*H648</f>
        <v>0</v>
      </c>
      <c r="AR648" s="144" t="s">
        <v>147</v>
      </c>
      <c r="AT648" s="144" t="s">
        <v>143</v>
      </c>
      <c r="AU648" s="144" t="s">
        <v>162</v>
      </c>
      <c r="AY648" s="16" t="s">
        <v>140</v>
      </c>
      <c r="BE648" s="145">
        <f>IF(N648="základní",J648,0)</f>
        <v>0</v>
      </c>
      <c r="BF648" s="145">
        <f>IF(N648="snížená",J648,0)</f>
        <v>0</v>
      </c>
      <c r="BG648" s="145">
        <f>IF(N648="zákl. přenesená",J648,0)</f>
        <v>0</v>
      </c>
      <c r="BH648" s="145">
        <f>IF(N648="sníž. přenesená",J648,0)</f>
        <v>0</v>
      </c>
      <c r="BI648" s="145">
        <f>IF(N648="nulová",J648,0)</f>
        <v>0</v>
      </c>
      <c r="BJ648" s="16" t="s">
        <v>14</v>
      </c>
      <c r="BK648" s="145">
        <f>ROUND(I648*H648,2)</f>
        <v>0</v>
      </c>
      <c r="BL648" s="16" t="s">
        <v>147</v>
      </c>
      <c r="BM648" s="144" t="s">
        <v>907</v>
      </c>
    </row>
    <row r="649" spans="2:65" s="1" customFormat="1" ht="10">
      <c r="B649" s="31"/>
      <c r="D649" s="146" t="s">
        <v>148</v>
      </c>
      <c r="F649" s="147" t="s">
        <v>1207</v>
      </c>
      <c r="I649" s="148"/>
      <c r="L649" s="31"/>
      <c r="M649" s="149"/>
      <c r="T649" s="55"/>
      <c r="AT649" s="16" t="s">
        <v>148</v>
      </c>
      <c r="AU649" s="16" t="s">
        <v>162</v>
      </c>
    </row>
    <row r="650" spans="2:65" s="1" customFormat="1" ht="16.5" customHeight="1">
      <c r="B650" s="31"/>
      <c r="C650" s="132" t="s">
        <v>73</v>
      </c>
      <c r="D650" s="132" t="s">
        <v>143</v>
      </c>
      <c r="E650" s="133" t="s">
        <v>1269</v>
      </c>
      <c r="F650" s="134" t="s">
        <v>1270</v>
      </c>
      <c r="G650" s="135" t="s">
        <v>1083</v>
      </c>
      <c r="H650" s="136">
        <v>1</v>
      </c>
      <c r="I650" s="137"/>
      <c r="J650" s="138">
        <f>ROUND(I650*H650,2)</f>
        <v>0</v>
      </c>
      <c r="K650" s="139"/>
      <c r="L650" s="31"/>
      <c r="M650" s="140" t="s">
        <v>1</v>
      </c>
      <c r="N650" s="141" t="s">
        <v>38</v>
      </c>
      <c r="P650" s="142">
        <f>O650*H650</f>
        <v>0</v>
      </c>
      <c r="Q650" s="142">
        <v>0</v>
      </c>
      <c r="R650" s="142">
        <f>Q650*H650</f>
        <v>0</v>
      </c>
      <c r="S650" s="142">
        <v>0</v>
      </c>
      <c r="T650" s="143">
        <f>S650*H650</f>
        <v>0</v>
      </c>
      <c r="AR650" s="144" t="s">
        <v>147</v>
      </c>
      <c r="AT650" s="144" t="s">
        <v>143</v>
      </c>
      <c r="AU650" s="144" t="s">
        <v>162</v>
      </c>
      <c r="AY650" s="16" t="s">
        <v>140</v>
      </c>
      <c r="BE650" s="145">
        <f>IF(N650="základní",J650,0)</f>
        <v>0</v>
      </c>
      <c r="BF650" s="145">
        <f>IF(N650="snížená",J650,0)</f>
        <v>0</v>
      </c>
      <c r="BG650" s="145">
        <f>IF(N650="zákl. přenesená",J650,0)</f>
        <v>0</v>
      </c>
      <c r="BH650" s="145">
        <f>IF(N650="sníž. přenesená",J650,0)</f>
        <v>0</v>
      </c>
      <c r="BI650" s="145">
        <f>IF(N650="nulová",J650,0)</f>
        <v>0</v>
      </c>
      <c r="BJ650" s="16" t="s">
        <v>14</v>
      </c>
      <c r="BK650" s="145">
        <f>ROUND(I650*H650,2)</f>
        <v>0</v>
      </c>
      <c r="BL650" s="16" t="s">
        <v>147</v>
      </c>
      <c r="BM650" s="144" t="s">
        <v>910</v>
      </c>
    </row>
    <row r="651" spans="2:65" s="1" customFormat="1" ht="10">
      <c r="B651" s="31"/>
      <c r="D651" s="146" t="s">
        <v>148</v>
      </c>
      <c r="F651" s="147" t="s">
        <v>1270</v>
      </c>
      <c r="I651" s="148"/>
      <c r="L651" s="31"/>
      <c r="M651" s="149"/>
      <c r="T651" s="55"/>
      <c r="AT651" s="16" t="s">
        <v>148</v>
      </c>
      <c r="AU651" s="16" t="s">
        <v>162</v>
      </c>
    </row>
    <row r="652" spans="2:65" s="1" customFormat="1" ht="16.5" customHeight="1">
      <c r="B652" s="31"/>
      <c r="C652" s="132" t="s">
        <v>73</v>
      </c>
      <c r="D652" s="132" t="s">
        <v>143</v>
      </c>
      <c r="E652" s="133" t="s">
        <v>1096</v>
      </c>
      <c r="F652" s="134" t="s">
        <v>1097</v>
      </c>
      <c r="G652" s="135" t="s">
        <v>1083</v>
      </c>
      <c r="H652" s="136">
        <v>1</v>
      </c>
      <c r="I652" s="137"/>
      <c r="J652" s="138">
        <f>ROUND(I652*H652,2)</f>
        <v>0</v>
      </c>
      <c r="K652" s="139"/>
      <c r="L652" s="31"/>
      <c r="M652" s="140" t="s">
        <v>1</v>
      </c>
      <c r="N652" s="141" t="s">
        <v>38</v>
      </c>
      <c r="P652" s="142">
        <f>O652*H652</f>
        <v>0</v>
      </c>
      <c r="Q652" s="142">
        <v>0</v>
      </c>
      <c r="R652" s="142">
        <f>Q652*H652</f>
        <v>0</v>
      </c>
      <c r="S652" s="142">
        <v>0</v>
      </c>
      <c r="T652" s="143">
        <f>S652*H652</f>
        <v>0</v>
      </c>
      <c r="AR652" s="144" t="s">
        <v>147</v>
      </c>
      <c r="AT652" s="144" t="s">
        <v>143</v>
      </c>
      <c r="AU652" s="144" t="s">
        <v>162</v>
      </c>
      <c r="AY652" s="16" t="s">
        <v>140</v>
      </c>
      <c r="BE652" s="145">
        <f>IF(N652="základní",J652,0)</f>
        <v>0</v>
      </c>
      <c r="BF652" s="145">
        <f>IF(N652="snížená",J652,0)</f>
        <v>0</v>
      </c>
      <c r="BG652" s="145">
        <f>IF(N652="zákl. přenesená",J652,0)</f>
        <v>0</v>
      </c>
      <c r="BH652" s="145">
        <f>IF(N652="sníž. přenesená",J652,0)</f>
        <v>0</v>
      </c>
      <c r="BI652" s="145">
        <f>IF(N652="nulová",J652,0)</f>
        <v>0</v>
      </c>
      <c r="BJ652" s="16" t="s">
        <v>14</v>
      </c>
      <c r="BK652" s="145">
        <f>ROUND(I652*H652,2)</f>
        <v>0</v>
      </c>
      <c r="BL652" s="16" t="s">
        <v>147</v>
      </c>
      <c r="BM652" s="144" t="s">
        <v>912</v>
      </c>
    </row>
    <row r="653" spans="2:65" s="1" customFormat="1" ht="10">
      <c r="B653" s="31"/>
      <c r="D653" s="146" t="s">
        <v>148</v>
      </c>
      <c r="F653" s="147" t="s">
        <v>1097</v>
      </c>
      <c r="I653" s="148"/>
      <c r="L653" s="31"/>
      <c r="M653" s="149"/>
      <c r="T653" s="55"/>
      <c r="AT653" s="16" t="s">
        <v>148</v>
      </c>
      <c r="AU653" s="16" t="s">
        <v>162</v>
      </c>
    </row>
    <row r="654" spans="2:65" s="1" customFormat="1" ht="16.5" customHeight="1">
      <c r="B654" s="31"/>
      <c r="C654" s="132" t="s">
        <v>73</v>
      </c>
      <c r="D654" s="132" t="s">
        <v>143</v>
      </c>
      <c r="E654" s="133" t="s">
        <v>1098</v>
      </c>
      <c r="F654" s="134" t="s">
        <v>1099</v>
      </c>
      <c r="G654" s="135" t="s">
        <v>1083</v>
      </c>
      <c r="H654" s="136">
        <v>1</v>
      </c>
      <c r="I654" s="137"/>
      <c r="J654" s="138">
        <f>ROUND(I654*H654,2)</f>
        <v>0</v>
      </c>
      <c r="K654" s="139"/>
      <c r="L654" s="31"/>
      <c r="M654" s="140" t="s">
        <v>1</v>
      </c>
      <c r="N654" s="141" t="s">
        <v>38</v>
      </c>
      <c r="P654" s="142">
        <f>O654*H654</f>
        <v>0</v>
      </c>
      <c r="Q654" s="142">
        <v>0</v>
      </c>
      <c r="R654" s="142">
        <f>Q654*H654</f>
        <v>0</v>
      </c>
      <c r="S654" s="142">
        <v>0</v>
      </c>
      <c r="T654" s="143">
        <f>S654*H654</f>
        <v>0</v>
      </c>
      <c r="AR654" s="144" t="s">
        <v>147</v>
      </c>
      <c r="AT654" s="144" t="s">
        <v>143</v>
      </c>
      <c r="AU654" s="144" t="s">
        <v>162</v>
      </c>
      <c r="AY654" s="16" t="s">
        <v>140</v>
      </c>
      <c r="BE654" s="145">
        <f>IF(N654="základní",J654,0)</f>
        <v>0</v>
      </c>
      <c r="BF654" s="145">
        <f>IF(N654="snížená",J654,0)</f>
        <v>0</v>
      </c>
      <c r="BG654" s="145">
        <f>IF(N654="zákl. přenesená",J654,0)</f>
        <v>0</v>
      </c>
      <c r="BH654" s="145">
        <f>IF(N654="sníž. přenesená",J654,0)</f>
        <v>0</v>
      </c>
      <c r="BI654" s="145">
        <f>IF(N654="nulová",J654,0)</f>
        <v>0</v>
      </c>
      <c r="BJ654" s="16" t="s">
        <v>14</v>
      </c>
      <c r="BK654" s="145">
        <f>ROUND(I654*H654,2)</f>
        <v>0</v>
      </c>
      <c r="BL654" s="16" t="s">
        <v>147</v>
      </c>
      <c r="BM654" s="144" t="s">
        <v>915</v>
      </c>
    </row>
    <row r="655" spans="2:65" s="1" customFormat="1" ht="10">
      <c r="B655" s="31"/>
      <c r="D655" s="146" t="s">
        <v>148</v>
      </c>
      <c r="F655" s="147" t="s">
        <v>1099</v>
      </c>
      <c r="I655" s="148"/>
      <c r="L655" s="31"/>
      <c r="M655" s="149"/>
      <c r="T655" s="55"/>
      <c r="AT655" s="16" t="s">
        <v>148</v>
      </c>
      <c r="AU655" s="16" t="s">
        <v>162</v>
      </c>
    </row>
    <row r="656" spans="2:65" s="1" customFormat="1" ht="16.5" customHeight="1">
      <c r="B656" s="31"/>
      <c r="C656" s="132" t="s">
        <v>73</v>
      </c>
      <c r="D656" s="132" t="s">
        <v>143</v>
      </c>
      <c r="E656" s="133" t="s">
        <v>1102</v>
      </c>
      <c r="F656" s="134" t="s">
        <v>1103</v>
      </c>
      <c r="G656" s="135" t="s">
        <v>1083</v>
      </c>
      <c r="H656" s="136">
        <v>3</v>
      </c>
      <c r="I656" s="137"/>
      <c r="J656" s="138">
        <f>ROUND(I656*H656,2)</f>
        <v>0</v>
      </c>
      <c r="K656" s="139"/>
      <c r="L656" s="31"/>
      <c r="M656" s="140" t="s">
        <v>1</v>
      </c>
      <c r="N656" s="141" t="s">
        <v>38</v>
      </c>
      <c r="P656" s="142">
        <f>O656*H656</f>
        <v>0</v>
      </c>
      <c r="Q656" s="142">
        <v>0</v>
      </c>
      <c r="R656" s="142">
        <f>Q656*H656</f>
        <v>0</v>
      </c>
      <c r="S656" s="142">
        <v>0</v>
      </c>
      <c r="T656" s="143">
        <f>S656*H656</f>
        <v>0</v>
      </c>
      <c r="AR656" s="144" t="s">
        <v>147</v>
      </c>
      <c r="AT656" s="144" t="s">
        <v>143</v>
      </c>
      <c r="AU656" s="144" t="s">
        <v>162</v>
      </c>
      <c r="AY656" s="16" t="s">
        <v>140</v>
      </c>
      <c r="BE656" s="145">
        <f>IF(N656="základní",J656,0)</f>
        <v>0</v>
      </c>
      <c r="BF656" s="145">
        <f>IF(N656="snížená",J656,0)</f>
        <v>0</v>
      </c>
      <c r="BG656" s="145">
        <f>IF(N656="zákl. přenesená",J656,0)</f>
        <v>0</v>
      </c>
      <c r="BH656" s="145">
        <f>IF(N656="sníž. přenesená",J656,0)</f>
        <v>0</v>
      </c>
      <c r="BI656" s="145">
        <f>IF(N656="nulová",J656,0)</f>
        <v>0</v>
      </c>
      <c r="BJ656" s="16" t="s">
        <v>14</v>
      </c>
      <c r="BK656" s="145">
        <f>ROUND(I656*H656,2)</f>
        <v>0</v>
      </c>
      <c r="BL656" s="16" t="s">
        <v>147</v>
      </c>
      <c r="BM656" s="144" t="s">
        <v>916</v>
      </c>
    </row>
    <row r="657" spans="2:65" s="1" customFormat="1" ht="10">
      <c r="B657" s="31"/>
      <c r="D657" s="146" t="s">
        <v>148</v>
      </c>
      <c r="F657" s="147" t="s">
        <v>1103</v>
      </c>
      <c r="I657" s="148"/>
      <c r="L657" s="31"/>
      <c r="M657" s="149"/>
      <c r="T657" s="55"/>
      <c r="AT657" s="16" t="s">
        <v>148</v>
      </c>
      <c r="AU657" s="16" t="s">
        <v>162</v>
      </c>
    </row>
    <row r="658" spans="2:65" s="1" customFormat="1" ht="16.5" customHeight="1">
      <c r="B658" s="31"/>
      <c r="C658" s="132" t="s">
        <v>73</v>
      </c>
      <c r="D658" s="132" t="s">
        <v>143</v>
      </c>
      <c r="E658" s="133" t="s">
        <v>1271</v>
      </c>
      <c r="F658" s="134" t="s">
        <v>1116</v>
      </c>
      <c r="G658" s="135" t="s">
        <v>178</v>
      </c>
      <c r="H658" s="136">
        <v>1</v>
      </c>
      <c r="I658" s="137"/>
      <c r="J658" s="138">
        <f>ROUND(I658*H658,2)</f>
        <v>0</v>
      </c>
      <c r="K658" s="139"/>
      <c r="L658" s="31"/>
      <c r="M658" s="140" t="s">
        <v>1</v>
      </c>
      <c r="N658" s="141" t="s">
        <v>38</v>
      </c>
      <c r="P658" s="142">
        <f>O658*H658</f>
        <v>0</v>
      </c>
      <c r="Q658" s="142">
        <v>0</v>
      </c>
      <c r="R658" s="142">
        <f>Q658*H658</f>
        <v>0</v>
      </c>
      <c r="S658" s="142">
        <v>0</v>
      </c>
      <c r="T658" s="143">
        <f>S658*H658</f>
        <v>0</v>
      </c>
      <c r="AR658" s="144" t="s">
        <v>147</v>
      </c>
      <c r="AT658" s="144" t="s">
        <v>143</v>
      </c>
      <c r="AU658" s="144" t="s">
        <v>162</v>
      </c>
      <c r="AY658" s="16" t="s">
        <v>140</v>
      </c>
      <c r="BE658" s="145">
        <f>IF(N658="základní",J658,0)</f>
        <v>0</v>
      </c>
      <c r="BF658" s="145">
        <f>IF(N658="snížená",J658,0)</f>
        <v>0</v>
      </c>
      <c r="BG658" s="145">
        <f>IF(N658="zákl. přenesená",J658,0)</f>
        <v>0</v>
      </c>
      <c r="BH658" s="145">
        <f>IF(N658="sníž. přenesená",J658,0)</f>
        <v>0</v>
      </c>
      <c r="BI658" s="145">
        <f>IF(N658="nulová",J658,0)</f>
        <v>0</v>
      </c>
      <c r="BJ658" s="16" t="s">
        <v>14</v>
      </c>
      <c r="BK658" s="145">
        <f>ROUND(I658*H658,2)</f>
        <v>0</v>
      </c>
      <c r="BL658" s="16" t="s">
        <v>147</v>
      </c>
      <c r="BM658" s="144" t="s">
        <v>918</v>
      </c>
    </row>
    <row r="659" spans="2:65" s="1" customFormat="1" ht="10">
      <c r="B659" s="31"/>
      <c r="D659" s="146" t="s">
        <v>148</v>
      </c>
      <c r="F659" s="147" t="s">
        <v>1116</v>
      </c>
      <c r="I659" s="148"/>
      <c r="L659" s="31"/>
      <c r="M659" s="149"/>
      <c r="T659" s="55"/>
      <c r="AT659" s="16" t="s">
        <v>148</v>
      </c>
      <c r="AU659" s="16" t="s">
        <v>162</v>
      </c>
    </row>
    <row r="660" spans="2:65" s="11" customFormat="1" ht="20.9" customHeight="1">
      <c r="B660" s="120"/>
      <c r="D660" s="121" t="s">
        <v>72</v>
      </c>
      <c r="E660" s="130" t="s">
        <v>1117</v>
      </c>
      <c r="F660" s="130" t="s">
        <v>1118</v>
      </c>
      <c r="I660" s="123"/>
      <c r="J660" s="131">
        <f>BK660</f>
        <v>0</v>
      </c>
      <c r="L660" s="120"/>
      <c r="M660" s="125"/>
      <c r="P660" s="126">
        <f>SUM(P661:P662)</f>
        <v>0</v>
      </c>
      <c r="R660" s="126">
        <f>SUM(R661:R662)</f>
        <v>0</v>
      </c>
      <c r="T660" s="127">
        <f>SUM(T661:T662)</f>
        <v>0</v>
      </c>
      <c r="AR660" s="121" t="s">
        <v>14</v>
      </c>
      <c r="AT660" s="128" t="s">
        <v>72</v>
      </c>
      <c r="AU660" s="128" t="s">
        <v>82</v>
      </c>
      <c r="AY660" s="121" t="s">
        <v>140</v>
      </c>
      <c r="BK660" s="129">
        <f>SUM(BK661:BK662)</f>
        <v>0</v>
      </c>
    </row>
    <row r="661" spans="2:65" s="1" customFormat="1" ht="16.5" customHeight="1">
      <c r="B661" s="31"/>
      <c r="C661" s="132" t="s">
        <v>73</v>
      </c>
      <c r="D661" s="132" t="s">
        <v>143</v>
      </c>
      <c r="E661" s="133" t="s">
        <v>1272</v>
      </c>
      <c r="F661" s="134" t="s">
        <v>1273</v>
      </c>
      <c r="G661" s="135" t="s">
        <v>1083</v>
      </c>
      <c r="H661" s="136">
        <v>1</v>
      </c>
      <c r="I661" s="137"/>
      <c r="J661" s="138">
        <f>ROUND(I661*H661,2)</f>
        <v>0</v>
      </c>
      <c r="K661" s="139"/>
      <c r="L661" s="31"/>
      <c r="M661" s="140" t="s">
        <v>1</v>
      </c>
      <c r="N661" s="141" t="s">
        <v>38</v>
      </c>
      <c r="P661" s="142">
        <f>O661*H661</f>
        <v>0</v>
      </c>
      <c r="Q661" s="142">
        <v>0</v>
      </c>
      <c r="R661" s="142">
        <f>Q661*H661</f>
        <v>0</v>
      </c>
      <c r="S661" s="142">
        <v>0</v>
      </c>
      <c r="T661" s="143">
        <f>S661*H661</f>
        <v>0</v>
      </c>
      <c r="AR661" s="144" t="s">
        <v>147</v>
      </c>
      <c r="AT661" s="144" t="s">
        <v>143</v>
      </c>
      <c r="AU661" s="144" t="s">
        <v>162</v>
      </c>
      <c r="AY661" s="16" t="s">
        <v>140</v>
      </c>
      <c r="BE661" s="145">
        <f>IF(N661="základní",J661,0)</f>
        <v>0</v>
      </c>
      <c r="BF661" s="145">
        <f>IF(N661="snížená",J661,0)</f>
        <v>0</v>
      </c>
      <c r="BG661" s="145">
        <f>IF(N661="zákl. přenesená",J661,0)</f>
        <v>0</v>
      </c>
      <c r="BH661" s="145">
        <f>IF(N661="sníž. přenesená",J661,0)</f>
        <v>0</v>
      </c>
      <c r="BI661" s="145">
        <f>IF(N661="nulová",J661,0)</f>
        <v>0</v>
      </c>
      <c r="BJ661" s="16" t="s">
        <v>14</v>
      </c>
      <c r="BK661" s="145">
        <f>ROUND(I661*H661,2)</f>
        <v>0</v>
      </c>
      <c r="BL661" s="16" t="s">
        <v>147</v>
      </c>
      <c r="BM661" s="144" t="s">
        <v>919</v>
      </c>
    </row>
    <row r="662" spans="2:65" s="1" customFormat="1" ht="10">
      <c r="B662" s="31"/>
      <c r="D662" s="146" t="s">
        <v>148</v>
      </c>
      <c r="F662" s="147" t="s">
        <v>1273</v>
      </c>
      <c r="I662" s="148"/>
      <c r="L662" s="31"/>
      <c r="M662" s="149"/>
      <c r="T662" s="55"/>
      <c r="AT662" s="16" t="s">
        <v>148</v>
      </c>
      <c r="AU662" s="16" t="s">
        <v>162</v>
      </c>
    </row>
    <row r="663" spans="2:65" s="11" customFormat="1" ht="20.9" customHeight="1">
      <c r="B663" s="120"/>
      <c r="D663" s="121" t="s">
        <v>72</v>
      </c>
      <c r="E663" s="130" t="s">
        <v>1133</v>
      </c>
      <c r="F663" s="130" t="s">
        <v>1134</v>
      </c>
      <c r="I663" s="123"/>
      <c r="J663" s="131">
        <f>BK663</f>
        <v>0</v>
      </c>
      <c r="L663" s="120"/>
      <c r="M663" s="125"/>
      <c r="P663" s="126">
        <f>SUM(P664:P671)</f>
        <v>0</v>
      </c>
      <c r="R663" s="126">
        <f>SUM(R664:R671)</f>
        <v>0</v>
      </c>
      <c r="T663" s="127">
        <f>SUM(T664:T671)</f>
        <v>0</v>
      </c>
      <c r="AR663" s="121" t="s">
        <v>14</v>
      </c>
      <c r="AT663" s="128" t="s">
        <v>72</v>
      </c>
      <c r="AU663" s="128" t="s">
        <v>82</v>
      </c>
      <c r="AY663" s="121" t="s">
        <v>140</v>
      </c>
      <c r="BK663" s="129">
        <f>SUM(BK664:BK671)</f>
        <v>0</v>
      </c>
    </row>
    <row r="664" spans="2:65" s="1" customFormat="1" ht="16.5" customHeight="1">
      <c r="B664" s="31"/>
      <c r="C664" s="132" t="s">
        <v>73</v>
      </c>
      <c r="D664" s="132" t="s">
        <v>143</v>
      </c>
      <c r="E664" s="133" t="s">
        <v>1135</v>
      </c>
      <c r="F664" s="134" t="s">
        <v>1136</v>
      </c>
      <c r="G664" s="135" t="s">
        <v>226</v>
      </c>
      <c r="H664" s="136">
        <v>20</v>
      </c>
      <c r="I664" s="137"/>
      <c r="J664" s="138">
        <f>ROUND(I664*H664,2)</f>
        <v>0</v>
      </c>
      <c r="K664" s="139"/>
      <c r="L664" s="31"/>
      <c r="M664" s="140" t="s">
        <v>1</v>
      </c>
      <c r="N664" s="141" t="s">
        <v>38</v>
      </c>
      <c r="P664" s="142">
        <f>O664*H664</f>
        <v>0</v>
      </c>
      <c r="Q664" s="142">
        <v>0</v>
      </c>
      <c r="R664" s="142">
        <f>Q664*H664</f>
        <v>0</v>
      </c>
      <c r="S664" s="142">
        <v>0</v>
      </c>
      <c r="T664" s="143">
        <f>S664*H664</f>
        <v>0</v>
      </c>
      <c r="AR664" s="144" t="s">
        <v>147</v>
      </c>
      <c r="AT664" s="144" t="s">
        <v>143</v>
      </c>
      <c r="AU664" s="144" t="s">
        <v>162</v>
      </c>
      <c r="AY664" s="16" t="s">
        <v>140</v>
      </c>
      <c r="BE664" s="145">
        <f>IF(N664="základní",J664,0)</f>
        <v>0</v>
      </c>
      <c r="BF664" s="145">
        <f>IF(N664="snížená",J664,0)</f>
        <v>0</v>
      </c>
      <c r="BG664" s="145">
        <f>IF(N664="zákl. přenesená",J664,0)</f>
        <v>0</v>
      </c>
      <c r="BH664" s="145">
        <f>IF(N664="sníž. přenesená",J664,0)</f>
        <v>0</v>
      </c>
      <c r="BI664" s="145">
        <f>IF(N664="nulová",J664,0)</f>
        <v>0</v>
      </c>
      <c r="BJ664" s="16" t="s">
        <v>14</v>
      </c>
      <c r="BK664" s="145">
        <f>ROUND(I664*H664,2)</f>
        <v>0</v>
      </c>
      <c r="BL664" s="16" t="s">
        <v>147</v>
      </c>
      <c r="BM664" s="144" t="s">
        <v>925</v>
      </c>
    </row>
    <row r="665" spans="2:65" s="1" customFormat="1" ht="10">
      <c r="B665" s="31"/>
      <c r="D665" s="146" t="s">
        <v>148</v>
      </c>
      <c r="F665" s="147" t="s">
        <v>1136</v>
      </c>
      <c r="I665" s="148"/>
      <c r="L665" s="31"/>
      <c r="M665" s="149"/>
      <c r="T665" s="55"/>
      <c r="AT665" s="16" t="s">
        <v>148</v>
      </c>
      <c r="AU665" s="16" t="s">
        <v>162</v>
      </c>
    </row>
    <row r="666" spans="2:65" s="1" customFormat="1" ht="16.5" customHeight="1">
      <c r="B666" s="31"/>
      <c r="C666" s="132" t="s">
        <v>73</v>
      </c>
      <c r="D666" s="132" t="s">
        <v>143</v>
      </c>
      <c r="E666" s="133" t="s">
        <v>1137</v>
      </c>
      <c r="F666" s="134" t="s">
        <v>1138</v>
      </c>
      <c r="G666" s="135" t="s">
        <v>226</v>
      </c>
      <c r="H666" s="136">
        <v>50</v>
      </c>
      <c r="I666" s="137"/>
      <c r="J666" s="138">
        <f>ROUND(I666*H666,2)</f>
        <v>0</v>
      </c>
      <c r="K666" s="139"/>
      <c r="L666" s="31"/>
      <c r="M666" s="140" t="s">
        <v>1</v>
      </c>
      <c r="N666" s="141" t="s">
        <v>38</v>
      </c>
      <c r="P666" s="142">
        <f>O666*H666</f>
        <v>0</v>
      </c>
      <c r="Q666" s="142">
        <v>0</v>
      </c>
      <c r="R666" s="142">
        <f>Q666*H666</f>
        <v>0</v>
      </c>
      <c r="S666" s="142">
        <v>0</v>
      </c>
      <c r="T666" s="143">
        <f>S666*H666</f>
        <v>0</v>
      </c>
      <c r="AR666" s="144" t="s">
        <v>147</v>
      </c>
      <c r="AT666" s="144" t="s">
        <v>143</v>
      </c>
      <c r="AU666" s="144" t="s">
        <v>162</v>
      </c>
      <c r="AY666" s="16" t="s">
        <v>140</v>
      </c>
      <c r="BE666" s="145">
        <f>IF(N666="základní",J666,0)</f>
        <v>0</v>
      </c>
      <c r="BF666" s="145">
        <f>IF(N666="snížená",J666,0)</f>
        <v>0</v>
      </c>
      <c r="BG666" s="145">
        <f>IF(N666="zákl. přenesená",J666,0)</f>
        <v>0</v>
      </c>
      <c r="BH666" s="145">
        <f>IF(N666="sníž. přenesená",J666,0)</f>
        <v>0</v>
      </c>
      <c r="BI666" s="145">
        <f>IF(N666="nulová",J666,0)</f>
        <v>0</v>
      </c>
      <c r="BJ666" s="16" t="s">
        <v>14</v>
      </c>
      <c r="BK666" s="145">
        <f>ROUND(I666*H666,2)</f>
        <v>0</v>
      </c>
      <c r="BL666" s="16" t="s">
        <v>147</v>
      </c>
      <c r="BM666" s="144" t="s">
        <v>929</v>
      </c>
    </row>
    <row r="667" spans="2:65" s="1" customFormat="1" ht="10">
      <c r="B667" s="31"/>
      <c r="D667" s="146" t="s">
        <v>148</v>
      </c>
      <c r="F667" s="147" t="s">
        <v>1138</v>
      </c>
      <c r="I667" s="148"/>
      <c r="L667" s="31"/>
      <c r="M667" s="149"/>
      <c r="T667" s="55"/>
      <c r="AT667" s="16" t="s">
        <v>148</v>
      </c>
      <c r="AU667" s="16" t="s">
        <v>162</v>
      </c>
    </row>
    <row r="668" spans="2:65" s="1" customFormat="1" ht="16.5" customHeight="1">
      <c r="B668" s="31"/>
      <c r="C668" s="132" t="s">
        <v>73</v>
      </c>
      <c r="D668" s="132" t="s">
        <v>143</v>
      </c>
      <c r="E668" s="133" t="s">
        <v>1227</v>
      </c>
      <c r="F668" s="134" t="s">
        <v>1228</v>
      </c>
      <c r="G668" s="135" t="s">
        <v>226</v>
      </c>
      <c r="H668" s="136">
        <v>15</v>
      </c>
      <c r="I668" s="137"/>
      <c r="J668" s="138">
        <f>ROUND(I668*H668,2)</f>
        <v>0</v>
      </c>
      <c r="K668" s="139"/>
      <c r="L668" s="31"/>
      <c r="M668" s="140" t="s">
        <v>1</v>
      </c>
      <c r="N668" s="141" t="s">
        <v>38</v>
      </c>
      <c r="P668" s="142">
        <f>O668*H668</f>
        <v>0</v>
      </c>
      <c r="Q668" s="142">
        <v>0</v>
      </c>
      <c r="R668" s="142">
        <f>Q668*H668</f>
        <v>0</v>
      </c>
      <c r="S668" s="142">
        <v>0</v>
      </c>
      <c r="T668" s="143">
        <f>S668*H668</f>
        <v>0</v>
      </c>
      <c r="AR668" s="144" t="s">
        <v>147</v>
      </c>
      <c r="AT668" s="144" t="s">
        <v>143</v>
      </c>
      <c r="AU668" s="144" t="s">
        <v>162</v>
      </c>
      <c r="AY668" s="16" t="s">
        <v>140</v>
      </c>
      <c r="BE668" s="145">
        <f>IF(N668="základní",J668,0)</f>
        <v>0</v>
      </c>
      <c r="BF668" s="145">
        <f>IF(N668="snížená",J668,0)</f>
        <v>0</v>
      </c>
      <c r="BG668" s="145">
        <f>IF(N668="zákl. přenesená",J668,0)</f>
        <v>0</v>
      </c>
      <c r="BH668" s="145">
        <f>IF(N668="sníž. přenesená",J668,0)</f>
        <v>0</v>
      </c>
      <c r="BI668" s="145">
        <f>IF(N668="nulová",J668,0)</f>
        <v>0</v>
      </c>
      <c r="BJ668" s="16" t="s">
        <v>14</v>
      </c>
      <c r="BK668" s="145">
        <f>ROUND(I668*H668,2)</f>
        <v>0</v>
      </c>
      <c r="BL668" s="16" t="s">
        <v>147</v>
      </c>
      <c r="BM668" s="144" t="s">
        <v>934</v>
      </c>
    </row>
    <row r="669" spans="2:65" s="1" customFormat="1" ht="10">
      <c r="B669" s="31"/>
      <c r="D669" s="146" t="s">
        <v>148</v>
      </c>
      <c r="F669" s="147" t="s">
        <v>1228</v>
      </c>
      <c r="I669" s="148"/>
      <c r="L669" s="31"/>
      <c r="M669" s="149"/>
      <c r="T669" s="55"/>
      <c r="AT669" s="16" t="s">
        <v>148</v>
      </c>
      <c r="AU669" s="16" t="s">
        <v>162</v>
      </c>
    </row>
    <row r="670" spans="2:65" s="1" customFormat="1" ht="16.5" customHeight="1">
      <c r="B670" s="31"/>
      <c r="C670" s="132" t="s">
        <v>73</v>
      </c>
      <c r="D670" s="132" t="s">
        <v>143</v>
      </c>
      <c r="E670" s="133" t="s">
        <v>1141</v>
      </c>
      <c r="F670" s="134" t="s">
        <v>1142</v>
      </c>
      <c r="G670" s="135" t="s">
        <v>226</v>
      </c>
      <c r="H670" s="136">
        <v>50</v>
      </c>
      <c r="I670" s="137"/>
      <c r="J670" s="138">
        <f>ROUND(I670*H670,2)</f>
        <v>0</v>
      </c>
      <c r="K670" s="139"/>
      <c r="L670" s="31"/>
      <c r="M670" s="140" t="s">
        <v>1</v>
      </c>
      <c r="N670" s="141" t="s">
        <v>38</v>
      </c>
      <c r="P670" s="142">
        <f>O670*H670</f>
        <v>0</v>
      </c>
      <c r="Q670" s="142">
        <v>0</v>
      </c>
      <c r="R670" s="142">
        <f>Q670*H670</f>
        <v>0</v>
      </c>
      <c r="S670" s="142">
        <v>0</v>
      </c>
      <c r="T670" s="143">
        <f>S670*H670</f>
        <v>0</v>
      </c>
      <c r="AR670" s="144" t="s">
        <v>147</v>
      </c>
      <c r="AT670" s="144" t="s">
        <v>143</v>
      </c>
      <c r="AU670" s="144" t="s">
        <v>162</v>
      </c>
      <c r="AY670" s="16" t="s">
        <v>140</v>
      </c>
      <c r="BE670" s="145">
        <f>IF(N670="základní",J670,0)</f>
        <v>0</v>
      </c>
      <c r="BF670" s="145">
        <f>IF(N670="snížená",J670,0)</f>
        <v>0</v>
      </c>
      <c r="BG670" s="145">
        <f>IF(N670="zákl. přenesená",J670,0)</f>
        <v>0</v>
      </c>
      <c r="BH670" s="145">
        <f>IF(N670="sníž. přenesená",J670,0)</f>
        <v>0</v>
      </c>
      <c r="BI670" s="145">
        <f>IF(N670="nulová",J670,0)</f>
        <v>0</v>
      </c>
      <c r="BJ670" s="16" t="s">
        <v>14</v>
      </c>
      <c r="BK670" s="145">
        <f>ROUND(I670*H670,2)</f>
        <v>0</v>
      </c>
      <c r="BL670" s="16" t="s">
        <v>147</v>
      </c>
      <c r="BM670" s="144" t="s">
        <v>936</v>
      </c>
    </row>
    <row r="671" spans="2:65" s="1" customFormat="1" ht="10">
      <c r="B671" s="31"/>
      <c r="D671" s="146" t="s">
        <v>148</v>
      </c>
      <c r="F671" s="147" t="s">
        <v>1142</v>
      </c>
      <c r="I671" s="148"/>
      <c r="L671" s="31"/>
      <c r="M671" s="149"/>
      <c r="T671" s="55"/>
      <c r="AT671" s="16" t="s">
        <v>148</v>
      </c>
      <c r="AU671" s="16" t="s">
        <v>162</v>
      </c>
    </row>
    <row r="672" spans="2:65" s="11" customFormat="1" ht="20.9" customHeight="1">
      <c r="B672" s="120"/>
      <c r="D672" s="121" t="s">
        <v>72</v>
      </c>
      <c r="E672" s="130" t="s">
        <v>1147</v>
      </c>
      <c r="F672" s="130" t="s">
        <v>1148</v>
      </c>
      <c r="I672" s="123"/>
      <c r="J672" s="131">
        <f>BK672</f>
        <v>0</v>
      </c>
      <c r="L672" s="120"/>
      <c r="M672" s="125"/>
      <c r="P672" s="126">
        <f>SUM(P673:P690)</f>
        <v>0</v>
      </c>
      <c r="R672" s="126">
        <f>SUM(R673:R690)</f>
        <v>0</v>
      </c>
      <c r="T672" s="127">
        <f>SUM(T673:T690)</f>
        <v>0</v>
      </c>
      <c r="AR672" s="121" t="s">
        <v>14</v>
      </c>
      <c r="AT672" s="128" t="s">
        <v>72</v>
      </c>
      <c r="AU672" s="128" t="s">
        <v>82</v>
      </c>
      <c r="AY672" s="121" t="s">
        <v>140</v>
      </c>
      <c r="BK672" s="129">
        <f>SUM(BK673:BK690)</f>
        <v>0</v>
      </c>
    </row>
    <row r="673" spans="2:65" s="1" customFormat="1" ht="16.5" customHeight="1">
      <c r="B673" s="31"/>
      <c r="C673" s="132" t="s">
        <v>73</v>
      </c>
      <c r="D673" s="132" t="s">
        <v>143</v>
      </c>
      <c r="E673" s="133" t="s">
        <v>1149</v>
      </c>
      <c r="F673" s="134" t="s">
        <v>1150</v>
      </c>
      <c r="G673" s="135" t="s">
        <v>1151</v>
      </c>
      <c r="H673" s="136">
        <v>2</v>
      </c>
      <c r="I673" s="137"/>
      <c r="J673" s="138">
        <f>ROUND(I673*H673,2)</f>
        <v>0</v>
      </c>
      <c r="K673" s="139"/>
      <c r="L673" s="31"/>
      <c r="M673" s="140" t="s">
        <v>1</v>
      </c>
      <c r="N673" s="141" t="s">
        <v>38</v>
      </c>
      <c r="P673" s="142">
        <f>O673*H673</f>
        <v>0</v>
      </c>
      <c r="Q673" s="142">
        <v>0</v>
      </c>
      <c r="R673" s="142">
        <f>Q673*H673</f>
        <v>0</v>
      </c>
      <c r="S673" s="142">
        <v>0</v>
      </c>
      <c r="T673" s="143">
        <f>S673*H673</f>
        <v>0</v>
      </c>
      <c r="AR673" s="144" t="s">
        <v>147</v>
      </c>
      <c r="AT673" s="144" t="s">
        <v>143</v>
      </c>
      <c r="AU673" s="144" t="s">
        <v>162</v>
      </c>
      <c r="AY673" s="16" t="s">
        <v>140</v>
      </c>
      <c r="BE673" s="145">
        <f>IF(N673="základní",J673,0)</f>
        <v>0</v>
      </c>
      <c r="BF673" s="145">
        <f>IF(N673="snížená",J673,0)</f>
        <v>0</v>
      </c>
      <c r="BG673" s="145">
        <f>IF(N673="zákl. přenesená",J673,0)</f>
        <v>0</v>
      </c>
      <c r="BH673" s="145">
        <f>IF(N673="sníž. přenesená",J673,0)</f>
        <v>0</v>
      </c>
      <c r="BI673" s="145">
        <f>IF(N673="nulová",J673,0)</f>
        <v>0</v>
      </c>
      <c r="BJ673" s="16" t="s">
        <v>14</v>
      </c>
      <c r="BK673" s="145">
        <f>ROUND(I673*H673,2)</f>
        <v>0</v>
      </c>
      <c r="BL673" s="16" t="s">
        <v>147</v>
      </c>
      <c r="BM673" s="144" t="s">
        <v>939</v>
      </c>
    </row>
    <row r="674" spans="2:65" s="1" customFormat="1" ht="10">
      <c r="B674" s="31"/>
      <c r="D674" s="146" t="s">
        <v>148</v>
      </c>
      <c r="F674" s="147" t="s">
        <v>1150</v>
      </c>
      <c r="I674" s="148"/>
      <c r="L674" s="31"/>
      <c r="M674" s="149"/>
      <c r="T674" s="55"/>
      <c r="AT674" s="16" t="s">
        <v>148</v>
      </c>
      <c r="AU674" s="16" t="s">
        <v>162</v>
      </c>
    </row>
    <row r="675" spans="2:65" s="1" customFormat="1" ht="33" customHeight="1">
      <c r="B675" s="31"/>
      <c r="C675" s="132" t="s">
        <v>73</v>
      </c>
      <c r="D675" s="132" t="s">
        <v>143</v>
      </c>
      <c r="E675" s="133" t="s">
        <v>1160</v>
      </c>
      <c r="F675" s="134" t="s">
        <v>1161</v>
      </c>
      <c r="G675" s="135" t="s">
        <v>226</v>
      </c>
      <c r="H675" s="136">
        <v>20</v>
      </c>
      <c r="I675" s="137"/>
      <c r="J675" s="138">
        <f>ROUND(I675*H675,2)</f>
        <v>0</v>
      </c>
      <c r="K675" s="139"/>
      <c r="L675" s="31"/>
      <c r="M675" s="140" t="s">
        <v>1</v>
      </c>
      <c r="N675" s="141" t="s">
        <v>38</v>
      </c>
      <c r="P675" s="142">
        <f>O675*H675</f>
        <v>0</v>
      </c>
      <c r="Q675" s="142">
        <v>0</v>
      </c>
      <c r="R675" s="142">
        <f>Q675*H675</f>
        <v>0</v>
      </c>
      <c r="S675" s="142">
        <v>0</v>
      </c>
      <c r="T675" s="143">
        <f>S675*H675</f>
        <v>0</v>
      </c>
      <c r="AR675" s="144" t="s">
        <v>147</v>
      </c>
      <c r="AT675" s="144" t="s">
        <v>143</v>
      </c>
      <c r="AU675" s="144" t="s">
        <v>162</v>
      </c>
      <c r="AY675" s="16" t="s">
        <v>140</v>
      </c>
      <c r="BE675" s="145">
        <f>IF(N675="základní",J675,0)</f>
        <v>0</v>
      </c>
      <c r="BF675" s="145">
        <f>IF(N675="snížená",J675,0)</f>
        <v>0</v>
      </c>
      <c r="BG675" s="145">
        <f>IF(N675="zákl. přenesená",J675,0)</f>
        <v>0</v>
      </c>
      <c r="BH675" s="145">
        <f>IF(N675="sníž. přenesená",J675,0)</f>
        <v>0</v>
      </c>
      <c r="BI675" s="145">
        <f>IF(N675="nulová",J675,0)</f>
        <v>0</v>
      </c>
      <c r="BJ675" s="16" t="s">
        <v>14</v>
      </c>
      <c r="BK675" s="145">
        <f>ROUND(I675*H675,2)</f>
        <v>0</v>
      </c>
      <c r="BL675" s="16" t="s">
        <v>147</v>
      </c>
      <c r="BM675" s="144" t="s">
        <v>942</v>
      </c>
    </row>
    <row r="676" spans="2:65" s="1" customFormat="1" ht="18">
      <c r="B676" s="31"/>
      <c r="D676" s="146" t="s">
        <v>148</v>
      </c>
      <c r="F676" s="147" t="s">
        <v>1161</v>
      </c>
      <c r="I676" s="148"/>
      <c r="L676" s="31"/>
      <c r="M676" s="149"/>
      <c r="T676" s="55"/>
      <c r="AT676" s="16" t="s">
        <v>148</v>
      </c>
      <c r="AU676" s="16" t="s">
        <v>162</v>
      </c>
    </row>
    <row r="677" spans="2:65" s="1" customFormat="1" ht="24.15" customHeight="1">
      <c r="B677" s="31"/>
      <c r="C677" s="132" t="s">
        <v>73</v>
      </c>
      <c r="D677" s="132" t="s">
        <v>143</v>
      </c>
      <c r="E677" s="133" t="s">
        <v>1162</v>
      </c>
      <c r="F677" s="134" t="s">
        <v>1163</v>
      </c>
      <c r="G677" s="135" t="s">
        <v>1151</v>
      </c>
      <c r="H677" s="136">
        <v>8</v>
      </c>
      <c r="I677" s="137"/>
      <c r="J677" s="138">
        <f>ROUND(I677*H677,2)</f>
        <v>0</v>
      </c>
      <c r="K677" s="139"/>
      <c r="L677" s="31"/>
      <c r="M677" s="140" t="s">
        <v>1</v>
      </c>
      <c r="N677" s="141" t="s">
        <v>38</v>
      </c>
      <c r="P677" s="142">
        <f>O677*H677</f>
        <v>0</v>
      </c>
      <c r="Q677" s="142">
        <v>0</v>
      </c>
      <c r="R677" s="142">
        <f>Q677*H677</f>
        <v>0</v>
      </c>
      <c r="S677" s="142">
        <v>0</v>
      </c>
      <c r="T677" s="143">
        <f>S677*H677</f>
        <v>0</v>
      </c>
      <c r="AR677" s="144" t="s">
        <v>147</v>
      </c>
      <c r="AT677" s="144" t="s">
        <v>143</v>
      </c>
      <c r="AU677" s="144" t="s">
        <v>162</v>
      </c>
      <c r="AY677" s="16" t="s">
        <v>140</v>
      </c>
      <c r="BE677" s="145">
        <f>IF(N677="základní",J677,0)</f>
        <v>0</v>
      </c>
      <c r="BF677" s="145">
        <f>IF(N677="snížená",J677,0)</f>
        <v>0</v>
      </c>
      <c r="BG677" s="145">
        <f>IF(N677="zákl. přenesená",J677,0)</f>
        <v>0</v>
      </c>
      <c r="BH677" s="145">
        <f>IF(N677="sníž. přenesená",J677,0)</f>
        <v>0</v>
      </c>
      <c r="BI677" s="145">
        <f>IF(N677="nulová",J677,0)</f>
        <v>0</v>
      </c>
      <c r="BJ677" s="16" t="s">
        <v>14</v>
      </c>
      <c r="BK677" s="145">
        <f>ROUND(I677*H677,2)</f>
        <v>0</v>
      </c>
      <c r="BL677" s="16" t="s">
        <v>147</v>
      </c>
      <c r="BM677" s="144" t="s">
        <v>945</v>
      </c>
    </row>
    <row r="678" spans="2:65" s="1" customFormat="1" ht="18">
      <c r="B678" s="31"/>
      <c r="D678" s="146" t="s">
        <v>148</v>
      </c>
      <c r="F678" s="147" t="s">
        <v>1163</v>
      </c>
      <c r="I678" s="148"/>
      <c r="L678" s="31"/>
      <c r="M678" s="149"/>
      <c r="T678" s="55"/>
      <c r="AT678" s="16" t="s">
        <v>148</v>
      </c>
      <c r="AU678" s="16" t="s">
        <v>162</v>
      </c>
    </row>
    <row r="679" spans="2:65" s="1" customFormat="1" ht="16.5" customHeight="1">
      <c r="B679" s="31"/>
      <c r="C679" s="132" t="s">
        <v>73</v>
      </c>
      <c r="D679" s="132" t="s">
        <v>143</v>
      </c>
      <c r="E679" s="133" t="s">
        <v>1166</v>
      </c>
      <c r="F679" s="134" t="s">
        <v>1167</v>
      </c>
      <c r="G679" s="135" t="s">
        <v>1083</v>
      </c>
      <c r="H679" s="136">
        <v>1</v>
      </c>
      <c r="I679" s="137"/>
      <c r="J679" s="138">
        <f>ROUND(I679*H679,2)</f>
        <v>0</v>
      </c>
      <c r="K679" s="139"/>
      <c r="L679" s="31"/>
      <c r="M679" s="140" t="s">
        <v>1</v>
      </c>
      <c r="N679" s="141" t="s">
        <v>38</v>
      </c>
      <c r="P679" s="142">
        <f>O679*H679</f>
        <v>0</v>
      </c>
      <c r="Q679" s="142">
        <v>0</v>
      </c>
      <c r="R679" s="142">
        <f>Q679*H679</f>
        <v>0</v>
      </c>
      <c r="S679" s="142">
        <v>0</v>
      </c>
      <c r="T679" s="143">
        <f>S679*H679</f>
        <v>0</v>
      </c>
      <c r="AR679" s="144" t="s">
        <v>147</v>
      </c>
      <c r="AT679" s="144" t="s">
        <v>143</v>
      </c>
      <c r="AU679" s="144" t="s">
        <v>162</v>
      </c>
      <c r="AY679" s="16" t="s">
        <v>140</v>
      </c>
      <c r="BE679" s="145">
        <f>IF(N679="základní",J679,0)</f>
        <v>0</v>
      </c>
      <c r="BF679" s="145">
        <f>IF(N679="snížená",J679,0)</f>
        <v>0</v>
      </c>
      <c r="BG679" s="145">
        <f>IF(N679="zákl. přenesená",J679,0)</f>
        <v>0</v>
      </c>
      <c r="BH679" s="145">
        <f>IF(N679="sníž. přenesená",J679,0)</f>
        <v>0</v>
      </c>
      <c r="BI679" s="145">
        <f>IF(N679="nulová",J679,0)</f>
        <v>0</v>
      </c>
      <c r="BJ679" s="16" t="s">
        <v>14</v>
      </c>
      <c r="BK679" s="145">
        <f>ROUND(I679*H679,2)</f>
        <v>0</v>
      </c>
      <c r="BL679" s="16" t="s">
        <v>147</v>
      </c>
      <c r="BM679" s="144" t="s">
        <v>946</v>
      </c>
    </row>
    <row r="680" spans="2:65" s="1" customFormat="1" ht="10">
      <c r="B680" s="31"/>
      <c r="D680" s="146" t="s">
        <v>148</v>
      </c>
      <c r="F680" s="147" t="s">
        <v>1167</v>
      </c>
      <c r="I680" s="148"/>
      <c r="L680" s="31"/>
      <c r="M680" s="149"/>
      <c r="T680" s="55"/>
      <c r="AT680" s="16" t="s">
        <v>148</v>
      </c>
      <c r="AU680" s="16" t="s">
        <v>162</v>
      </c>
    </row>
    <row r="681" spans="2:65" s="1" customFormat="1" ht="24.15" customHeight="1">
      <c r="B681" s="31"/>
      <c r="C681" s="132" t="s">
        <v>73</v>
      </c>
      <c r="D681" s="132" t="s">
        <v>143</v>
      </c>
      <c r="E681" s="133" t="s">
        <v>1168</v>
      </c>
      <c r="F681" s="134" t="s">
        <v>1169</v>
      </c>
      <c r="G681" s="135" t="s">
        <v>1083</v>
      </c>
      <c r="H681" s="136">
        <v>4</v>
      </c>
      <c r="I681" s="137"/>
      <c r="J681" s="138">
        <f>ROUND(I681*H681,2)</f>
        <v>0</v>
      </c>
      <c r="K681" s="139"/>
      <c r="L681" s="31"/>
      <c r="M681" s="140" t="s">
        <v>1</v>
      </c>
      <c r="N681" s="141" t="s">
        <v>38</v>
      </c>
      <c r="P681" s="142">
        <f>O681*H681</f>
        <v>0</v>
      </c>
      <c r="Q681" s="142">
        <v>0</v>
      </c>
      <c r="R681" s="142">
        <f>Q681*H681</f>
        <v>0</v>
      </c>
      <c r="S681" s="142">
        <v>0</v>
      </c>
      <c r="T681" s="143">
        <f>S681*H681</f>
        <v>0</v>
      </c>
      <c r="AR681" s="144" t="s">
        <v>147</v>
      </c>
      <c r="AT681" s="144" t="s">
        <v>143</v>
      </c>
      <c r="AU681" s="144" t="s">
        <v>162</v>
      </c>
      <c r="AY681" s="16" t="s">
        <v>140</v>
      </c>
      <c r="BE681" s="145">
        <f>IF(N681="základní",J681,0)</f>
        <v>0</v>
      </c>
      <c r="BF681" s="145">
        <f>IF(N681="snížená",J681,0)</f>
        <v>0</v>
      </c>
      <c r="BG681" s="145">
        <f>IF(N681="zákl. přenesená",J681,0)</f>
        <v>0</v>
      </c>
      <c r="BH681" s="145">
        <f>IF(N681="sníž. přenesená",J681,0)</f>
        <v>0</v>
      </c>
      <c r="BI681" s="145">
        <f>IF(N681="nulová",J681,0)</f>
        <v>0</v>
      </c>
      <c r="BJ681" s="16" t="s">
        <v>14</v>
      </c>
      <c r="BK681" s="145">
        <f>ROUND(I681*H681,2)</f>
        <v>0</v>
      </c>
      <c r="BL681" s="16" t="s">
        <v>147</v>
      </c>
      <c r="BM681" s="144" t="s">
        <v>949</v>
      </c>
    </row>
    <row r="682" spans="2:65" s="1" customFormat="1" ht="18">
      <c r="B682" s="31"/>
      <c r="D682" s="146" t="s">
        <v>148</v>
      </c>
      <c r="F682" s="147" t="s">
        <v>1169</v>
      </c>
      <c r="I682" s="148"/>
      <c r="L682" s="31"/>
      <c r="M682" s="149"/>
      <c r="T682" s="55"/>
      <c r="AT682" s="16" t="s">
        <v>148</v>
      </c>
      <c r="AU682" s="16" t="s">
        <v>162</v>
      </c>
    </row>
    <row r="683" spans="2:65" s="1" customFormat="1" ht="24.15" customHeight="1">
      <c r="B683" s="31"/>
      <c r="C683" s="132" t="s">
        <v>73</v>
      </c>
      <c r="D683" s="132" t="s">
        <v>143</v>
      </c>
      <c r="E683" s="133" t="s">
        <v>1170</v>
      </c>
      <c r="F683" s="134" t="s">
        <v>1171</v>
      </c>
      <c r="G683" s="135" t="s">
        <v>1151</v>
      </c>
      <c r="H683" s="136">
        <v>1</v>
      </c>
      <c r="I683" s="137"/>
      <c r="J683" s="138">
        <f>ROUND(I683*H683,2)</f>
        <v>0</v>
      </c>
      <c r="K683" s="139"/>
      <c r="L683" s="31"/>
      <c r="M683" s="140" t="s">
        <v>1</v>
      </c>
      <c r="N683" s="141" t="s">
        <v>38</v>
      </c>
      <c r="P683" s="142">
        <f>O683*H683</f>
        <v>0</v>
      </c>
      <c r="Q683" s="142">
        <v>0</v>
      </c>
      <c r="R683" s="142">
        <f>Q683*H683</f>
        <v>0</v>
      </c>
      <c r="S683" s="142">
        <v>0</v>
      </c>
      <c r="T683" s="143">
        <f>S683*H683</f>
        <v>0</v>
      </c>
      <c r="AR683" s="144" t="s">
        <v>147</v>
      </c>
      <c r="AT683" s="144" t="s">
        <v>143</v>
      </c>
      <c r="AU683" s="144" t="s">
        <v>162</v>
      </c>
      <c r="AY683" s="16" t="s">
        <v>140</v>
      </c>
      <c r="BE683" s="145">
        <f>IF(N683="základní",J683,0)</f>
        <v>0</v>
      </c>
      <c r="BF683" s="145">
        <f>IF(N683="snížená",J683,0)</f>
        <v>0</v>
      </c>
      <c r="BG683" s="145">
        <f>IF(N683="zákl. přenesená",J683,0)</f>
        <v>0</v>
      </c>
      <c r="BH683" s="145">
        <f>IF(N683="sníž. přenesená",J683,0)</f>
        <v>0</v>
      </c>
      <c r="BI683" s="145">
        <f>IF(N683="nulová",J683,0)</f>
        <v>0</v>
      </c>
      <c r="BJ683" s="16" t="s">
        <v>14</v>
      </c>
      <c r="BK683" s="145">
        <f>ROUND(I683*H683,2)</f>
        <v>0</v>
      </c>
      <c r="BL683" s="16" t="s">
        <v>147</v>
      </c>
      <c r="BM683" s="144" t="s">
        <v>950</v>
      </c>
    </row>
    <row r="684" spans="2:65" s="1" customFormat="1" ht="18">
      <c r="B684" s="31"/>
      <c r="D684" s="146" t="s">
        <v>148</v>
      </c>
      <c r="F684" s="147" t="s">
        <v>1171</v>
      </c>
      <c r="I684" s="148"/>
      <c r="L684" s="31"/>
      <c r="M684" s="149"/>
      <c r="T684" s="55"/>
      <c r="AT684" s="16" t="s">
        <v>148</v>
      </c>
      <c r="AU684" s="16" t="s">
        <v>162</v>
      </c>
    </row>
    <row r="685" spans="2:65" s="1" customFormat="1" ht="24.15" customHeight="1">
      <c r="B685" s="31"/>
      <c r="C685" s="132" t="s">
        <v>73</v>
      </c>
      <c r="D685" s="132" t="s">
        <v>143</v>
      </c>
      <c r="E685" s="133" t="s">
        <v>1174</v>
      </c>
      <c r="F685" s="134" t="s">
        <v>1175</v>
      </c>
      <c r="G685" s="135" t="s">
        <v>1083</v>
      </c>
      <c r="H685" s="136">
        <v>2</v>
      </c>
      <c r="I685" s="137"/>
      <c r="J685" s="138">
        <f>ROUND(I685*H685,2)</f>
        <v>0</v>
      </c>
      <c r="K685" s="139"/>
      <c r="L685" s="31"/>
      <c r="M685" s="140" t="s">
        <v>1</v>
      </c>
      <c r="N685" s="141" t="s">
        <v>38</v>
      </c>
      <c r="P685" s="142">
        <f>O685*H685</f>
        <v>0</v>
      </c>
      <c r="Q685" s="142">
        <v>0</v>
      </c>
      <c r="R685" s="142">
        <f>Q685*H685</f>
        <v>0</v>
      </c>
      <c r="S685" s="142">
        <v>0</v>
      </c>
      <c r="T685" s="143">
        <f>S685*H685</f>
        <v>0</v>
      </c>
      <c r="AR685" s="144" t="s">
        <v>147</v>
      </c>
      <c r="AT685" s="144" t="s">
        <v>143</v>
      </c>
      <c r="AU685" s="144" t="s">
        <v>162</v>
      </c>
      <c r="AY685" s="16" t="s">
        <v>140</v>
      </c>
      <c r="BE685" s="145">
        <f>IF(N685="základní",J685,0)</f>
        <v>0</v>
      </c>
      <c r="BF685" s="145">
        <f>IF(N685="snížená",J685,0)</f>
        <v>0</v>
      </c>
      <c r="BG685" s="145">
        <f>IF(N685="zákl. přenesená",J685,0)</f>
        <v>0</v>
      </c>
      <c r="BH685" s="145">
        <f>IF(N685="sníž. přenesená",J685,0)</f>
        <v>0</v>
      </c>
      <c r="BI685" s="145">
        <f>IF(N685="nulová",J685,0)</f>
        <v>0</v>
      </c>
      <c r="BJ685" s="16" t="s">
        <v>14</v>
      </c>
      <c r="BK685" s="145">
        <f>ROUND(I685*H685,2)</f>
        <v>0</v>
      </c>
      <c r="BL685" s="16" t="s">
        <v>147</v>
      </c>
      <c r="BM685" s="144" t="s">
        <v>953</v>
      </c>
    </row>
    <row r="686" spans="2:65" s="1" customFormat="1" ht="18">
      <c r="B686" s="31"/>
      <c r="D686" s="146" t="s">
        <v>148</v>
      </c>
      <c r="F686" s="147" t="s">
        <v>1175</v>
      </c>
      <c r="I686" s="148"/>
      <c r="L686" s="31"/>
      <c r="M686" s="149"/>
      <c r="T686" s="55"/>
      <c r="AT686" s="16" t="s">
        <v>148</v>
      </c>
      <c r="AU686" s="16" t="s">
        <v>162</v>
      </c>
    </row>
    <row r="687" spans="2:65" s="1" customFormat="1" ht="24.15" customHeight="1">
      <c r="B687" s="31"/>
      <c r="C687" s="132" t="s">
        <v>73</v>
      </c>
      <c r="D687" s="132" t="s">
        <v>143</v>
      </c>
      <c r="E687" s="133" t="s">
        <v>1182</v>
      </c>
      <c r="F687" s="134" t="s">
        <v>1183</v>
      </c>
      <c r="G687" s="135" t="s">
        <v>1151</v>
      </c>
      <c r="H687" s="136">
        <v>2</v>
      </c>
      <c r="I687" s="137"/>
      <c r="J687" s="138">
        <f>ROUND(I687*H687,2)</f>
        <v>0</v>
      </c>
      <c r="K687" s="139"/>
      <c r="L687" s="31"/>
      <c r="M687" s="140" t="s">
        <v>1</v>
      </c>
      <c r="N687" s="141" t="s">
        <v>38</v>
      </c>
      <c r="P687" s="142">
        <f>O687*H687</f>
        <v>0</v>
      </c>
      <c r="Q687" s="142">
        <v>0</v>
      </c>
      <c r="R687" s="142">
        <f>Q687*H687</f>
        <v>0</v>
      </c>
      <c r="S687" s="142">
        <v>0</v>
      </c>
      <c r="T687" s="143">
        <f>S687*H687</f>
        <v>0</v>
      </c>
      <c r="AR687" s="144" t="s">
        <v>147</v>
      </c>
      <c r="AT687" s="144" t="s">
        <v>143</v>
      </c>
      <c r="AU687" s="144" t="s">
        <v>162</v>
      </c>
      <c r="AY687" s="16" t="s">
        <v>140</v>
      </c>
      <c r="BE687" s="145">
        <f>IF(N687="základní",J687,0)</f>
        <v>0</v>
      </c>
      <c r="BF687" s="145">
        <f>IF(N687="snížená",J687,0)</f>
        <v>0</v>
      </c>
      <c r="BG687" s="145">
        <f>IF(N687="zákl. přenesená",J687,0)</f>
        <v>0</v>
      </c>
      <c r="BH687" s="145">
        <f>IF(N687="sníž. přenesená",J687,0)</f>
        <v>0</v>
      </c>
      <c r="BI687" s="145">
        <f>IF(N687="nulová",J687,0)</f>
        <v>0</v>
      </c>
      <c r="BJ687" s="16" t="s">
        <v>14</v>
      </c>
      <c r="BK687" s="145">
        <f>ROUND(I687*H687,2)</f>
        <v>0</v>
      </c>
      <c r="BL687" s="16" t="s">
        <v>147</v>
      </c>
      <c r="BM687" s="144" t="s">
        <v>957</v>
      </c>
    </row>
    <row r="688" spans="2:65" s="1" customFormat="1" ht="18">
      <c r="B688" s="31"/>
      <c r="D688" s="146" t="s">
        <v>148</v>
      </c>
      <c r="F688" s="147" t="s">
        <v>1183</v>
      </c>
      <c r="I688" s="148"/>
      <c r="L688" s="31"/>
      <c r="M688" s="149"/>
      <c r="T688" s="55"/>
      <c r="AT688" s="16" t="s">
        <v>148</v>
      </c>
      <c r="AU688" s="16" t="s">
        <v>162</v>
      </c>
    </row>
    <row r="689" spans="2:65" s="1" customFormat="1" ht="24.15" customHeight="1">
      <c r="B689" s="31"/>
      <c r="C689" s="132" t="s">
        <v>73</v>
      </c>
      <c r="D689" s="132" t="s">
        <v>143</v>
      </c>
      <c r="E689" s="133" t="s">
        <v>1184</v>
      </c>
      <c r="F689" s="134" t="s">
        <v>1185</v>
      </c>
      <c r="G689" s="135" t="s">
        <v>1151</v>
      </c>
      <c r="H689" s="136">
        <v>2</v>
      </c>
      <c r="I689" s="137"/>
      <c r="J689" s="138">
        <f>ROUND(I689*H689,2)</f>
        <v>0</v>
      </c>
      <c r="K689" s="139"/>
      <c r="L689" s="31"/>
      <c r="M689" s="140" t="s">
        <v>1</v>
      </c>
      <c r="N689" s="141" t="s">
        <v>38</v>
      </c>
      <c r="P689" s="142">
        <f>O689*H689</f>
        <v>0</v>
      </c>
      <c r="Q689" s="142">
        <v>0</v>
      </c>
      <c r="R689" s="142">
        <f>Q689*H689</f>
        <v>0</v>
      </c>
      <c r="S689" s="142">
        <v>0</v>
      </c>
      <c r="T689" s="143">
        <f>S689*H689</f>
        <v>0</v>
      </c>
      <c r="AR689" s="144" t="s">
        <v>147</v>
      </c>
      <c r="AT689" s="144" t="s">
        <v>143</v>
      </c>
      <c r="AU689" s="144" t="s">
        <v>162</v>
      </c>
      <c r="AY689" s="16" t="s">
        <v>140</v>
      </c>
      <c r="BE689" s="145">
        <f>IF(N689="základní",J689,0)</f>
        <v>0</v>
      </c>
      <c r="BF689" s="145">
        <f>IF(N689="snížená",J689,0)</f>
        <v>0</v>
      </c>
      <c r="BG689" s="145">
        <f>IF(N689="zákl. přenesená",J689,0)</f>
        <v>0</v>
      </c>
      <c r="BH689" s="145">
        <f>IF(N689="sníž. přenesená",J689,0)</f>
        <v>0</v>
      </c>
      <c r="BI689" s="145">
        <f>IF(N689="nulová",J689,0)</f>
        <v>0</v>
      </c>
      <c r="BJ689" s="16" t="s">
        <v>14</v>
      </c>
      <c r="BK689" s="145">
        <f>ROUND(I689*H689,2)</f>
        <v>0</v>
      </c>
      <c r="BL689" s="16" t="s">
        <v>147</v>
      </c>
      <c r="BM689" s="144" t="s">
        <v>961</v>
      </c>
    </row>
    <row r="690" spans="2:65" s="1" customFormat="1" ht="10">
      <c r="B690" s="31"/>
      <c r="D690" s="146" t="s">
        <v>148</v>
      </c>
      <c r="F690" s="147" t="s">
        <v>1185</v>
      </c>
      <c r="I690" s="148"/>
      <c r="L690" s="31"/>
      <c r="M690" s="149"/>
      <c r="T690" s="55"/>
      <c r="AT690" s="16" t="s">
        <v>148</v>
      </c>
      <c r="AU690" s="16" t="s">
        <v>162</v>
      </c>
    </row>
    <row r="691" spans="2:65" s="11" customFormat="1" ht="20.9" customHeight="1">
      <c r="B691" s="120"/>
      <c r="D691" s="121" t="s">
        <v>72</v>
      </c>
      <c r="E691" s="130" t="s">
        <v>1186</v>
      </c>
      <c r="F691" s="130" t="s">
        <v>1187</v>
      </c>
      <c r="I691" s="123"/>
      <c r="J691" s="131">
        <f>BK691</f>
        <v>0</v>
      </c>
      <c r="L691" s="120"/>
      <c r="M691" s="125"/>
      <c r="P691" s="126">
        <f>SUM(P692:P695)</f>
        <v>0</v>
      </c>
      <c r="R691" s="126">
        <f>SUM(R692:R695)</f>
        <v>0</v>
      </c>
      <c r="T691" s="127">
        <f>SUM(T692:T695)</f>
        <v>0</v>
      </c>
      <c r="AR691" s="121" t="s">
        <v>14</v>
      </c>
      <c r="AT691" s="128" t="s">
        <v>72</v>
      </c>
      <c r="AU691" s="128" t="s">
        <v>82</v>
      </c>
      <c r="AY691" s="121" t="s">
        <v>140</v>
      </c>
      <c r="BK691" s="129">
        <f>SUM(BK692:BK695)</f>
        <v>0</v>
      </c>
    </row>
    <row r="692" spans="2:65" s="1" customFormat="1" ht="16.5" customHeight="1">
      <c r="B692" s="31"/>
      <c r="C692" s="132" t="s">
        <v>73</v>
      </c>
      <c r="D692" s="132" t="s">
        <v>143</v>
      </c>
      <c r="E692" s="133" t="s">
        <v>1198</v>
      </c>
      <c r="F692" s="134" t="s">
        <v>1199</v>
      </c>
      <c r="G692" s="135" t="s">
        <v>1083</v>
      </c>
      <c r="H692" s="136">
        <v>3</v>
      </c>
      <c r="I692" s="137"/>
      <c r="J692" s="138">
        <f>ROUND(I692*H692,2)</f>
        <v>0</v>
      </c>
      <c r="K692" s="139"/>
      <c r="L692" s="31"/>
      <c r="M692" s="140" t="s">
        <v>1</v>
      </c>
      <c r="N692" s="141" t="s">
        <v>38</v>
      </c>
      <c r="P692" s="142">
        <f>O692*H692</f>
        <v>0</v>
      </c>
      <c r="Q692" s="142">
        <v>0</v>
      </c>
      <c r="R692" s="142">
        <f>Q692*H692</f>
        <v>0</v>
      </c>
      <c r="S692" s="142">
        <v>0</v>
      </c>
      <c r="T692" s="143">
        <f>S692*H692</f>
        <v>0</v>
      </c>
      <c r="AR692" s="144" t="s">
        <v>147</v>
      </c>
      <c r="AT692" s="144" t="s">
        <v>143</v>
      </c>
      <c r="AU692" s="144" t="s">
        <v>162</v>
      </c>
      <c r="AY692" s="16" t="s">
        <v>140</v>
      </c>
      <c r="BE692" s="145">
        <f>IF(N692="základní",J692,0)</f>
        <v>0</v>
      </c>
      <c r="BF692" s="145">
        <f>IF(N692="snížená",J692,0)</f>
        <v>0</v>
      </c>
      <c r="BG692" s="145">
        <f>IF(N692="zákl. přenesená",J692,0)</f>
        <v>0</v>
      </c>
      <c r="BH692" s="145">
        <f>IF(N692="sníž. přenesená",J692,0)</f>
        <v>0</v>
      </c>
      <c r="BI692" s="145">
        <f>IF(N692="nulová",J692,0)</f>
        <v>0</v>
      </c>
      <c r="BJ692" s="16" t="s">
        <v>14</v>
      </c>
      <c r="BK692" s="145">
        <f>ROUND(I692*H692,2)</f>
        <v>0</v>
      </c>
      <c r="BL692" s="16" t="s">
        <v>147</v>
      </c>
      <c r="BM692" s="144" t="s">
        <v>963</v>
      </c>
    </row>
    <row r="693" spans="2:65" s="1" customFormat="1" ht="10">
      <c r="B693" s="31"/>
      <c r="D693" s="146" t="s">
        <v>148</v>
      </c>
      <c r="F693" s="147" t="s">
        <v>1199</v>
      </c>
      <c r="I693" s="148"/>
      <c r="L693" s="31"/>
      <c r="M693" s="149"/>
      <c r="T693" s="55"/>
      <c r="AT693" s="16" t="s">
        <v>148</v>
      </c>
      <c r="AU693" s="16" t="s">
        <v>162</v>
      </c>
    </row>
    <row r="694" spans="2:65" s="1" customFormat="1" ht="16.5" customHeight="1">
      <c r="B694" s="31"/>
      <c r="C694" s="132" t="s">
        <v>73</v>
      </c>
      <c r="D694" s="132" t="s">
        <v>143</v>
      </c>
      <c r="E694" s="133" t="s">
        <v>1200</v>
      </c>
      <c r="F694" s="134" t="s">
        <v>1201</v>
      </c>
      <c r="G694" s="135" t="s">
        <v>1083</v>
      </c>
      <c r="H694" s="136">
        <v>1</v>
      </c>
      <c r="I694" s="137"/>
      <c r="J694" s="138">
        <f>ROUND(I694*H694,2)</f>
        <v>0</v>
      </c>
      <c r="K694" s="139"/>
      <c r="L694" s="31"/>
      <c r="M694" s="140" t="s">
        <v>1</v>
      </c>
      <c r="N694" s="141" t="s">
        <v>38</v>
      </c>
      <c r="P694" s="142">
        <f>O694*H694</f>
        <v>0</v>
      </c>
      <c r="Q694" s="142">
        <v>0</v>
      </c>
      <c r="R694" s="142">
        <f>Q694*H694</f>
        <v>0</v>
      </c>
      <c r="S694" s="142">
        <v>0</v>
      </c>
      <c r="T694" s="143">
        <f>S694*H694</f>
        <v>0</v>
      </c>
      <c r="AR694" s="144" t="s">
        <v>147</v>
      </c>
      <c r="AT694" s="144" t="s">
        <v>143</v>
      </c>
      <c r="AU694" s="144" t="s">
        <v>162</v>
      </c>
      <c r="AY694" s="16" t="s">
        <v>140</v>
      </c>
      <c r="BE694" s="145">
        <f>IF(N694="základní",J694,0)</f>
        <v>0</v>
      </c>
      <c r="BF694" s="145">
        <f>IF(N694="snížená",J694,0)</f>
        <v>0</v>
      </c>
      <c r="BG694" s="145">
        <f>IF(N694="zákl. přenesená",J694,0)</f>
        <v>0</v>
      </c>
      <c r="BH694" s="145">
        <f>IF(N694="sníž. přenesená",J694,0)</f>
        <v>0</v>
      </c>
      <c r="BI694" s="145">
        <f>IF(N694="nulová",J694,0)</f>
        <v>0</v>
      </c>
      <c r="BJ694" s="16" t="s">
        <v>14</v>
      </c>
      <c r="BK694" s="145">
        <f>ROUND(I694*H694,2)</f>
        <v>0</v>
      </c>
      <c r="BL694" s="16" t="s">
        <v>147</v>
      </c>
      <c r="BM694" s="144" t="s">
        <v>965</v>
      </c>
    </row>
    <row r="695" spans="2:65" s="1" customFormat="1" ht="10">
      <c r="B695" s="31"/>
      <c r="D695" s="146" t="s">
        <v>148</v>
      </c>
      <c r="F695" s="147" t="s">
        <v>1201</v>
      </c>
      <c r="I695" s="148"/>
      <c r="L695" s="31"/>
      <c r="M695" s="149"/>
      <c r="T695" s="55"/>
      <c r="AT695" s="16" t="s">
        <v>148</v>
      </c>
      <c r="AU695" s="16" t="s">
        <v>162</v>
      </c>
    </row>
    <row r="696" spans="2:65" s="11" customFormat="1" ht="22.75" customHeight="1">
      <c r="B696" s="120"/>
      <c r="D696" s="121" t="s">
        <v>72</v>
      </c>
      <c r="E696" s="130" t="s">
        <v>1267</v>
      </c>
      <c r="F696" s="130" t="s">
        <v>1268</v>
      </c>
      <c r="I696" s="123"/>
      <c r="J696" s="131">
        <f>BK696</f>
        <v>0</v>
      </c>
      <c r="L696" s="120"/>
      <c r="M696" s="125"/>
      <c r="P696" s="126">
        <f>P697+P708+P715+P734</f>
        <v>0</v>
      </c>
      <c r="R696" s="126">
        <f>R697+R708+R715+R734</f>
        <v>0</v>
      </c>
      <c r="T696" s="127">
        <f>T697+T708+T715+T734</f>
        <v>0</v>
      </c>
      <c r="AR696" s="121" t="s">
        <v>14</v>
      </c>
      <c r="AT696" s="128" t="s">
        <v>72</v>
      </c>
      <c r="AU696" s="128" t="s">
        <v>14</v>
      </c>
      <c r="AY696" s="121" t="s">
        <v>140</v>
      </c>
      <c r="BK696" s="129">
        <f>BK697+BK708+BK715+BK734</f>
        <v>0</v>
      </c>
    </row>
    <row r="697" spans="2:65" s="11" customFormat="1" ht="20.9" customHeight="1">
      <c r="B697" s="120"/>
      <c r="D697" s="121" t="s">
        <v>72</v>
      </c>
      <c r="E697" s="130" t="s">
        <v>1079</v>
      </c>
      <c r="F697" s="130" t="s">
        <v>1080</v>
      </c>
      <c r="I697" s="123"/>
      <c r="J697" s="131">
        <f>BK697</f>
        <v>0</v>
      </c>
      <c r="L697" s="120"/>
      <c r="M697" s="125"/>
      <c r="P697" s="126">
        <f>SUM(P698:P707)</f>
        <v>0</v>
      </c>
      <c r="R697" s="126">
        <f>SUM(R698:R707)</f>
        <v>0</v>
      </c>
      <c r="T697" s="127">
        <f>SUM(T698:T707)</f>
        <v>0</v>
      </c>
      <c r="AR697" s="121" t="s">
        <v>14</v>
      </c>
      <c r="AT697" s="128" t="s">
        <v>72</v>
      </c>
      <c r="AU697" s="128" t="s">
        <v>82</v>
      </c>
      <c r="AY697" s="121" t="s">
        <v>140</v>
      </c>
      <c r="BK697" s="129">
        <f>SUM(BK698:BK707)</f>
        <v>0</v>
      </c>
    </row>
    <row r="698" spans="2:65" s="1" customFormat="1" ht="16.5" customHeight="1">
      <c r="B698" s="31"/>
      <c r="C698" s="132" t="s">
        <v>73</v>
      </c>
      <c r="D698" s="132" t="s">
        <v>143</v>
      </c>
      <c r="E698" s="133" t="s">
        <v>1233</v>
      </c>
      <c r="F698" s="134" t="s">
        <v>1234</v>
      </c>
      <c r="G698" s="135" t="s">
        <v>1083</v>
      </c>
      <c r="H698" s="136">
        <v>1</v>
      </c>
      <c r="I698" s="137"/>
      <c r="J698" s="138">
        <f>ROUND(I698*H698,2)</f>
        <v>0</v>
      </c>
      <c r="K698" s="139"/>
      <c r="L698" s="31"/>
      <c r="M698" s="140" t="s">
        <v>1</v>
      </c>
      <c r="N698" s="141" t="s">
        <v>38</v>
      </c>
      <c r="P698" s="142">
        <f>O698*H698</f>
        <v>0</v>
      </c>
      <c r="Q698" s="142">
        <v>0</v>
      </c>
      <c r="R698" s="142">
        <f>Q698*H698</f>
        <v>0</v>
      </c>
      <c r="S698" s="142">
        <v>0</v>
      </c>
      <c r="T698" s="143">
        <f>S698*H698</f>
        <v>0</v>
      </c>
      <c r="AR698" s="144" t="s">
        <v>147</v>
      </c>
      <c r="AT698" s="144" t="s">
        <v>143</v>
      </c>
      <c r="AU698" s="144" t="s">
        <v>162</v>
      </c>
      <c r="AY698" s="16" t="s">
        <v>140</v>
      </c>
      <c r="BE698" s="145">
        <f>IF(N698="základní",J698,0)</f>
        <v>0</v>
      </c>
      <c r="BF698" s="145">
        <f>IF(N698="snížená",J698,0)</f>
        <v>0</v>
      </c>
      <c r="BG698" s="145">
        <f>IF(N698="zákl. přenesená",J698,0)</f>
        <v>0</v>
      </c>
      <c r="BH698" s="145">
        <f>IF(N698="sníž. přenesená",J698,0)</f>
        <v>0</v>
      </c>
      <c r="BI698" s="145">
        <f>IF(N698="nulová",J698,0)</f>
        <v>0</v>
      </c>
      <c r="BJ698" s="16" t="s">
        <v>14</v>
      </c>
      <c r="BK698" s="145">
        <f>ROUND(I698*H698,2)</f>
        <v>0</v>
      </c>
      <c r="BL698" s="16" t="s">
        <v>147</v>
      </c>
      <c r="BM698" s="144" t="s">
        <v>966</v>
      </c>
    </row>
    <row r="699" spans="2:65" s="1" customFormat="1" ht="10">
      <c r="B699" s="31"/>
      <c r="D699" s="146" t="s">
        <v>148</v>
      </c>
      <c r="F699" s="147" t="s">
        <v>1234</v>
      </c>
      <c r="I699" s="148"/>
      <c r="L699" s="31"/>
      <c r="M699" s="149"/>
      <c r="T699" s="55"/>
      <c r="AT699" s="16" t="s">
        <v>148</v>
      </c>
      <c r="AU699" s="16" t="s">
        <v>162</v>
      </c>
    </row>
    <row r="700" spans="2:65" s="1" customFormat="1" ht="16.5" customHeight="1">
      <c r="B700" s="31"/>
      <c r="C700" s="132" t="s">
        <v>73</v>
      </c>
      <c r="D700" s="132" t="s">
        <v>143</v>
      </c>
      <c r="E700" s="133" t="s">
        <v>1269</v>
      </c>
      <c r="F700" s="134" t="s">
        <v>1270</v>
      </c>
      <c r="G700" s="135" t="s">
        <v>1083</v>
      </c>
      <c r="H700" s="136">
        <v>1</v>
      </c>
      <c r="I700" s="137"/>
      <c r="J700" s="138">
        <f>ROUND(I700*H700,2)</f>
        <v>0</v>
      </c>
      <c r="K700" s="139"/>
      <c r="L700" s="31"/>
      <c r="M700" s="140" t="s">
        <v>1</v>
      </c>
      <c r="N700" s="141" t="s">
        <v>38</v>
      </c>
      <c r="P700" s="142">
        <f>O700*H700</f>
        <v>0</v>
      </c>
      <c r="Q700" s="142">
        <v>0</v>
      </c>
      <c r="R700" s="142">
        <f>Q700*H700</f>
        <v>0</v>
      </c>
      <c r="S700" s="142">
        <v>0</v>
      </c>
      <c r="T700" s="143">
        <f>S700*H700</f>
        <v>0</v>
      </c>
      <c r="AR700" s="144" t="s">
        <v>147</v>
      </c>
      <c r="AT700" s="144" t="s">
        <v>143</v>
      </c>
      <c r="AU700" s="144" t="s">
        <v>162</v>
      </c>
      <c r="AY700" s="16" t="s">
        <v>140</v>
      </c>
      <c r="BE700" s="145">
        <f>IF(N700="základní",J700,0)</f>
        <v>0</v>
      </c>
      <c r="BF700" s="145">
        <f>IF(N700="snížená",J700,0)</f>
        <v>0</v>
      </c>
      <c r="BG700" s="145">
        <f>IF(N700="zákl. přenesená",J700,0)</f>
        <v>0</v>
      </c>
      <c r="BH700" s="145">
        <f>IF(N700="sníž. přenesená",J700,0)</f>
        <v>0</v>
      </c>
      <c r="BI700" s="145">
        <f>IF(N700="nulová",J700,0)</f>
        <v>0</v>
      </c>
      <c r="BJ700" s="16" t="s">
        <v>14</v>
      </c>
      <c r="BK700" s="145">
        <f>ROUND(I700*H700,2)</f>
        <v>0</v>
      </c>
      <c r="BL700" s="16" t="s">
        <v>147</v>
      </c>
      <c r="BM700" s="144" t="s">
        <v>968</v>
      </c>
    </row>
    <row r="701" spans="2:65" s="1" customFormat="1" ht="10">
      <c r="B701" s="31"/>
      <c r="D701" s="146" t="s">
        <v>148</v>
      </c>
      <c r="F701" s="147" t="s">
        <v>1270</v>
      </c>
      <c r="I701" s="148"/>
      <c r="L701" s="31"/>
      <c r="M701" s="149"/>
      <c r="T701" s="55"/>
      <c r="AT701" s="16" t="s">
        <v>148</v>
      </c>
      <c r="AU701" s="16" t="s">
        <v>162</v>
      </c>
    </row>
    <row r="702" spans="2:65" s="1" customFormat="1" ht="16.5" customHeight="1">
      <c r="B702" s="31"/>
      <c r="C702" s="132" t="s">
        <v>73</v>
      </c>
      <c r="D702" s="132" t="s">
        <v>143</v>
      </c>
      <c r="E702" s="133" t="s">
        <v>1096</v>
      </c>
      <c r="F702" s="134" t="s">
        <v>1097</v>
      </c>
      <c r="G702" s="135" t="s">
        <v>1083</v>
      </c>
      <c r="H702" s="136">
        <v>1</v>
      </c>
      <c r="I702" s="137"/>
      <c r="J702" s="138">
        <f>ROUND(I702*H702,2)</f>
        <v>0</v>
      </c>
      <c r="K702" s="139"/>
      <c r="L702" s="31"/>
      <c r="M702" s="140" t="s">
        <v>1</v>
      </c>
      <c r="N702" s="141" t="s">
        <v>38</v>
      </c>
      <c r="P702" s="142">
        <f>O702*H702</f>
        <v>0</v>
      </c>
      <c r="Q702" s="142">
        <v>0</v>
      </c>
      <c r="R702" s="142">
        <f>Q702*H702</f>
        <v>0</v>
      </c>
      <c r="S702" s="142">
        <v>0</v>
      </c>
      <c r="T702" s="143">
        <f>S702*H702</f>
        <v>0</v>
      </c>
      <c r="AR702" s="144" t="s">
        <v>147</v>
      </c>
      <c r="AT702" s="144" t="s">
        <v>143</v>
      </c>
      <c r="AU702" s="144" t="s">
        <v>162</v>
      </c>
      <c r="AY702" s="16" t="s">
        <v>140</v>
      </c>
      <c r="BE702" s="145">
        <f>IF(N702="základní",J702,0)</f>
        <v>0</v>
      </c>
      <c r="BF702" s="145">
        <f>IF(N702="snížená",J702,0)</f>
        <v>0</v>
      </c>
      <c r="BG702" s="145">
        <f>IF(N702="zákl. přenesená",J702,0)</f>
        <v>0</v>
      </c>
      <c r="BH702" s="145">
        <f>IF(N702="sníž. přenesená",J702,0)</f>
        <v>0</v>
      </c>
      <c r="BI702" s="145">
        <f>IF(N702="nulová",J702,0)</f>
        <v>0</v>
      </c>
      <c r="BJ702" s="16" t="s">
        <v>14</v>
      </c>
      <c r="BK702" s="145">
        <f>ROUND(I702*H702,2)</f>
        <v>0</v>
      </c>
      <c r="BL702" s="16" t="s">
        <v>147</v>
      </c>
      <c r="BM702" s="144" t="s">
        <v>969</v>
      </c>
    </row>
    <row r="703" spans="2:65" s="1" customFormat="1" ht="10">
      <c r="B703" s="31"/>
      <c r="D703" s="146" t="s">
        <v>148</v>
      </c>
      <c r="F703" s="147" t="s">
        <v>1097</v>
      </c>
      <c r="I703" s="148"/>
      <c r="L703" s="31"/>
      <c r="M703" s="149"/>
      <c r="T703" s="55"/>
      <c r="AT703" s="16" t="s">
        <v>148</v>
      </c>
      <c r="AU703" s="16" t="s">
        <v>162</v>
      </c>
    </row>
    <row r="704" spans="2:65" s="1" customFormat="1" ht="16.5" customHeight="1">
      <c r="B704" s="31"/>
      <c r="C704" s="132" t="s">
        <v>73</v>
      </c>
      <c r="D704" s="132" t="s">
        <v>143</v>
      </c>
      <c r="E704" s="133" t="s">
        <v>1102</v>
      </c>
      <c r="F704" s="134" t="s">
        <v>1103</v>
      </c>
      <c r="G704" s="135" t="s">
        <v>1083</v>
      </c>
      <c r="H704" s="136">
        <v>2</v>
      </c>
      <c r="I704" s="137"/>
      <c r="J704" s="138">
        <f>ROUND(I704*H704,2)</f>
        <v>0</v>
      </c>
      <c r="K704" s="139"/>
      <c r="L704" s="31"/>
      <c r="M704" s="140" t="s">
        <v>1</v>
      </c>
      <c r="N704" s="141" t="s">
        <v>38</v>
      </c>
      <c r="P704" s="142">
        <f>O704*H704</f>
        <v>0</v>
      </c>
      <c r="Q704" s="142">
        <v>0</v>
      </c>
      <c r="R704" s="142">
        <f>Q704*H704</f>
        <v>0</v>
      </c>
      <c r="S704" s="142">
        <v>0</v>
      </c>
      <c r="T704" s="143">
        <f>S704*H704</f>
        <v>0</v>
      </c>
      <c r="AR704" s="144" t="s">
        <v>147</v>
      </c>
      <c r="AT704" s="144" t="s">
        <v>143</v>
      </c>
      <c r="AU704" s="144" t="s">
        <v>162</v>
      </c>
      <c r="AY704" s="16" t="s">
        <v>140</v>
      </c>
      <c r="BE704" s="145">
        <f>IF(N704="základní",J704,0)</f>
        <v>0</v>
      </c>
      <c r="BF704" s="145">
        <f>IF(N704="snížená",J704,0)</f>
        <v>0</v>
      </c>
      <c r="BG704" s="145">
        <f>IF(N704="zákl. přenesená",J704,0)</f>
        <v>0</v>
      </c>
      <c r="BH704" s="145">
        <f>IF(N704="sníž. přenesená",J704,0)</f>
        <v>0</v>
      </c>
      <c r="BI704" s="145">
        <f>IF(N704="nulová",J704,0)</f>
        <v>0</v>
      </c>
      <c r="BJ704" s="16" t="s">
        <v>14</v>
      </c>
      <c r="BK704" s="145">
        <f>ROUND(I704*H704,2)</f>
        <v>0</v>
      </c>
      <c r="BL704" s="16" t="s">
        <v>147</v>
      </c>
      <c r="BM704" s="144" t="s">
        <v>972</v>
      </c>
    </row>
    <row r="705" spans="2:65" s="1" customFormat="1" ht="10">
      <c r="B705" s="31"/>
      <c r="D705" s="146" t="s">
        <v>148</v>
      </c>
      <c r="F705" s="147" t="s">
        <v>1103</v>
      </c>
      <c r="I705" s="148"/>
      <c r="L705" s="31"/>
      <c r="M705" s="149"/>
      <c r="T705" s="55"/>
      <c r="AT705" s="16" t="s">
        <v>148</v>
      </c>
      <c r="AU705" s="16" t="s">
        <v>162</v>
      </c>
    </row>
    <row r="706" spans="2:65" s="1" customFormat="1" ht="16.5" customHeight="1">
      <c r="B706" s="31"/>
      <c r="C706" s="132" t="s">
        <v>73</v>
      </c>
      <c r="D706" s="132" t="s">
        <v>143</v>
      </c>
      <c r="E706" s="133" t="s">
        <v>1271</v>
      </c>
      <c r="F706" s="134" t="s">
        <v>1116</v>
      </c>
      <c r="G706" s="135" t="s">
        <v>178</v>
      </c>
      <c r="H706" s="136">
        <v>1</v>
      </c>
      <c r="I706" s="137"/>
      <c r="J706" s="138">
        <f>ROUND(I706*H706,2)</f>
        <v>0</v>
      </c>
      <c r="K706" s="139"/>
      <c r="L706" s="31"/>
      <c r="M706" s="140" t="s">
        <v>1</v>
      </c>
      <c r="N706" s="141" t="s">
        <v>38</v>
      </c>
      <c r="P706" s="142">
        <f>O706*H706</f>
        <v>0</v>
      </c>
      <c r="Q706" s="142">
        <v>0</v>
      </c>
      <c r="R706" s="142">
        <f>Q706*H706</f>
        <v>0</v>
      </c>
      <c r="S706" s="142">
        <v>0</v>
      </c>
      <c r="T706" s="143">
        <f>S706*H706</f>
        <v>0</v>
      </c>
      <c r="AR706" s="144" t="s">
        <v>147</v>
      </c>
      <c r="AT706" s="144" t="s">
        <v>143</v>
      </c>
      <c r="AU706" s="144" t="s">
        <v>162</v>
      </c>
      <c r="AY706" s="16" t="s">
        <v>140</v>
      </c>
      <c r="BE706" s="145">
        <f>IF(N706="základní",J706,0)</f>
        <v>0</v>
      </c>
      <c r="BF706" s="145">
        <f>IF(N706="snížená",J706,0)</f>
        <v>0</v>
      </c>
      <c r="BG706" s="145">
        <f>IF(N706="zákl. přenesená",J706,0)</f>
        <v>0</v>
      </c>
      <c r="BH706" s="145">
        <f>IF(N706="sníž. přenesená",J706,0)</f>
        <v>0</v>
      </c>
      <c r="BI706" s="145">
        <f>IF(N706="nulová",J706,0)</f>
        <v>0</v>
      </c>
      <c r="BJ706" s="16" t="s">
        <v>14</v>
      </c>
      <c r="BK706" s="145">
        <f>ROUND(I706*H706,2)</f>
        <v>0</v>
      </c>
      <c r="BL706" s="16" t="s">
        <v>147</v>
      </c>
      <c r="BM706" s="144" t="s">
        <v>973</v>
      </c>
    </row>
    <row r="707" spans="2:65" s="1" customFormat="1" ht="10">
      <c r="B707" s="31"/>
      <c r="D707" s="146" t="s">
        <v>148</v>
      </c>
      <c r="F707" s="147" t="s">
        <v>1116</v>
      </c>
      <c r="I707" s="148"/>
      <c r="L707" s="31"/>
      <c r="M707" s="149"/>
      <c r="T707" s="55"/>
      <c r="AT707" s="16" t="s">
        <v>148</v>
      </c>
      <c r="AU707" s="16" t="s">
        <v>162</v>
      </c>
    </row>
    <row r="708" spans="2:65" s="11" customFormat="1" ht="20.9" customHeight="1">
      <c r="B708" s="120"/>
      <c r="D708" s="121" t="s">
        <v>72</v>
      </c>
      <c r="E708" s="130" t="s">
        <v>1133</v>
      </c>
      <c r="F708" s="130" t="s">
        <v>1134</v>
      </c>
      <c r="I708" s="123"/>
      <c r="J708" s="131">
        <f>BK708</f>
        <v>0</v>
      </c>
      <c r="L708" s="120"/>
      <c r="M708" s="125"/>
      <c r="P708" s="126">
        <f>SUM(P709:P714)</f>
        <v>0</v>
      </c>
      <c r="R708" s="126">
        <f>SUM(R709:R714)</f>
        <v>0</v>
      </c>
      <c r="T708" s="127">
        <f>SUM(T709:T714)</f>
        <v>0</v>
      </c>
      <c r="AR708" s="121" t="s">
        <v>14</v>
      </c>
      <c r="AT708" s="128" t="s">
        <v>72</v>
      </c>
      <c r="AU708" s="128" t="s">
        <v>82</v>
      </c>
      <c r="AY708" s="121" t="s">
        <v>140</v>
      </c>
      <c r="BK708" s="129">
        <f>SUM(BK709:BK714)</f>
        <v>0</v>
      </c>
    </row>
    <row r="709" spans="2:65" s="1" customFormat="1" ht="16.5" customHeight="1">
      <c r="B709" s="31"/>
      <c r="C709" s="132" t="s">
        <v>73</v>
      </c>
      <c r="D709" s="132" t="s">
        <v>143</v>
      </c>
      <c r="E709" s="133" t="s">
        <v>1135</v>
      </c>
      <c r="F709" s="134" t="s">
        <v>1136</v>
      </c>
      <c r="G709" s="135" t="s">
        <v>226</v>
      </c>
      <c r="H709" s="136">
        <v>20</v>
      </c>
      <c r="I709" s="137"/>
      <c r="J709" s="138">
        <f>ROUND(I709*H709,2)</f>
        <v>0</v>
      </c>
      <c r="K709" s="139"/>
      <c r="L709" s="31"/>
      <c r="M709" s="140" t="s">
        <v>1</v>
      </c>
      <c r="N709" s="141" t="s">
        <v>38</v>
      </c>
      <c r="P709" s="142">
        <f>O709*H709</f>
        <v>0</v>
      </c>
      <c r="Q709" s="142">
        <v>0</v>
      </c>
      <c r="R709" s="142">
        <f>Q709*H709</f>
        <v>0</v>
      </c>
      <c r="S709" s="142">
        <v>0</v>
      </c>
      <c r="T709" s="143">
        <f>S709*H709</f>
        <v>0</v>
      </c>
      <c r="AR709" s="144" t="s">
        <v>147</v>
      </c>
      <c r="AT709" s="144" t="s">
        <v>143</v>
      </c>
      <c r="AU709" s="144" t="s">
        <v>162</v>
      </c>
      <c r="AY709" s="16" t="s">
        <v>140</v>
      </c>
      <c r="BE709" s="145">
        <f>IF(N709="základní",J709,0)</f>
        <v>0</v>
      </c>
      <c r="BF709" s="145">
        <f>IF(N709="snížená",J709,0)</f>
        <v>0</v>
      </c>
      <c r="BG709" s="145">
        <f>IF(N709="zákl. přenesená",J709,0)</f>
        <v>0</v>
      </c>
      <c r="BH709" s="145">
        <f>IF(N709="sníž. přenesená",J709,0)</f>
        <v>0</v>
      </c>
      <c r="BI709" s="145">
        <f>IF(N709="nulová",J709,0)</f>
        <v>0</v>
      </c>
      <c r="BJ709" s="16" t="s">
        <v>14</v>
      </c>
      <c r="BK709" s="145">
        <f>ROUND(I709*H709,2)</f>
        <v>0</v>
      </c>
      <c r="BL709" s="16" t="s">
        <v>147</v>
      </c>
      <c r="BM709" s="144" t="s">
        <v>975</v>
      </c>
    </row>
    <row r="710" spans="2:65" s="1" customFormat="1" ht="10">
      <c r="B710" s="31"/>
      <c r="D710" s="146" t="s">
        <v>148</v>
      </c>
      <c r="F710" s="147" t="s">
        <v>1136</v>
      </c>
      <c r="I710" s="148"/>
      <c r="L710" s="31"/>
      <c r="M710" s="149"/>
      <c r="T710" s="55"/>
      <c r="AT710" s="16" t="s">
        <v>148</v>
      </c>
      <c r="AU710" s="16" t="s">
        <v>162</v>
      </c>
    </row>
    <row r="711" spans="2:65" s="1" customFormat="1" ht="16.5" customHeight="1">
      <c r="B711" s="31"/>
      <c r="C711" s="132" t="s">
        <v>73</v>
      </c>
      <c r="D711" s="132" t="s">
        <v>143</v>
      </c>
      <c r="E711" s="133" t="s">
        <v>1137</v>
      </c>
      <c r="F711" s="134" t="s">
        <v>1138</v>
      </c>
      <c r="G711" s="135" t="s">
        <v>226</v>
      </c>
      <c r="H711" s="136">
        <v>20</v>
      </c>
      <c r="I711" s="137"/>
      <c r="J711" s="138">
        <f>ROUND(I711*H711,2)</f>
        <v>0</v>
      </c>
      <c r="K711" s="139"/>
      <c r="L711" s="31"/>
      <c r="M711" s="140" t="s">
        <v>1</v>
      </c>
      <c r="N711" s="141" t="s">
        <v>38</v>
      </c>
      <c r="P711" s="142">
        <f>O711*H711</f>
        <v>0</v>
      </c>
      <c r="Q711" s="142">
        <v>0</v>
      </c>
      <c r="R711" s="142">
        <f>Q711*H711</f>
        <v>0</v>
      </c>
      <c r="S711" s="142">
        <v>0</v>
      </c>
      <c r="T711" s="143">
        <f>S711*H711</f>
        <v>0</v>
      </c>
      <c r="AR711" s="144" t="s">
        <v>147</v>
      </c>
      <c r="AT711" s="144" t="s">
        <v>143</v>
      </c>
      <c r="AU711" s="144" t="s">
        <v>162</v>
      </c>
      <c r="AY711" s="16" t="s">
        <v>140</v>
      </c>
      <c r="BE711" s="145">
        <f>IF(N711="základní",J711,0)</f>
        <v>0</v>
      </c>
      <c r="BF711" s="145">
        <f>IF(N711="snížená",J711,0)</f>
        <v>0</v>
      </c>
      <c r="BG711" s="145">
        <f>IF(N711="zákl. přenesená",J711,0)</f>
        <v>0</v>
      </c>
      <c r="BH711" s="145">
        <f>IF(N711="sníž. přenesená",J711,0)</f>
        <v>0</v>
      </c>
      <c r="BI711" s="145">
        <f>IF(N711="nulová",J711,0)</f>
        <v>0</v>
      </c>
      <c r="BJ711" s="16" t="s">
        <v>14</v>
      </c>
      <c r="BK711" s="145">
        <f>ROUND(I711*H711,2)</f>
        <v>0</v>
      </c>
      <c r="BL711" s="16" t="s">
        <v>147</v>
      </c>
      <c r="BM711" s="144" t="s">
        <v>978</v>
      </c>
    </row>
    <row r="712" spans="2:65" s="1" customFormat="1" ht="10">
      <c r="B712" s="31"/>
      <c r="D712" s="146" t="s">
        <v>148</v>
      </c>
      <c r="F712" s="147" t="s">
        <v>1138</v>
      </c>
      <c r="I712" s="148"/>
      <c r="L712" s="31"/>
      <c r="M712" s="149"/>
      <c r="T712" s="55"/>
      <c r="AT712" s="16" t="s">
        <v>148</v>
      </c>
      <c r="AU712" s="16" t="s">
        <v>162</v>
      </c>
    </row>
    <row r="713" spans="2:65" s="1" customFormat="1" ht="16.5" customHeight="1">
      <c r="B713" s="31"/>
      <c r="C713" s="132" t="s">
        <v>73</v>
      </c>
      <c r="D713" s="132" t="s">
        <v>143</v>
      </c>
      <c r="E713" s="133" t="s">
        <v>1141</v>
      </c>
      <c r="F713" s="134" t="s">
        <v>1142</v>
      </c>
      <c r="G713" s="135" t="s">
        <v>226</v>
      </c>
      <c r="H713" s="136">
        <v>20</v>
      </c>
      <c r="I713" s="137"/>
      <c r="J713" s="138">
        <f>ROUND(I713*H713,2)</f>
        <v>0</v>
      </c>
      <c r="K713" s="139"/>
      <c r="L713" s="31"/>
      <c r="M713" s="140" t="s">
        <v>1</v>
      </c>
      <c r="N713" s="141" t="s">
        <v>38</v>
      </c>
      <c r="P713" s="142">
        <f>O713*H713</f>
        <v>0</v>
      </c>
      <c r="Q713" s="142">
        <v>0</v>
      </c>
      <c r="R713" s="142">
        <f>Q713*H713</f>
        <v>0</v>
      </c>
      <c r="S713" s="142">
        <v>0</v>
      </c>
      <c r="T713" s="143">
        <f>S713*H713</f>
        <v>0</v>
      </c>
      <c r="AR713" s="144" t="s">
        <v>147</v>
      </c>
      <c r="AT713" s="144" t="s">
        <v>143</v>
      </c>
      <c r="AU713" s="144" t="s">
        <v>162</v>
      </c>
      <c r="AY713" s="16" t="s">
        <v>140</v>
      </c>
      <c r="BE713" s="145">
        <f>IF(N713="základní",J713,0)</f>
        <v>0</v>
      </c>
      <c r="BF713" s="145">
        <f>IF(N713="snížená",J713,0)</f>
        <v>0</v>
      </c>
      <c r="BG713" s="145">
        <f>IF(N713="zákl. přenesená",J713,0)</f>
        <v>0</v>
      </c>
      <c r="BH713" s="145">
        <f>IF(N713="sníž. přenesená",J713,0)</f>
        <v>0</v>
      </c>
      <c r="BI713" s="145">
        <f>IF(N713="nulová",J713,0)</f>
        <v>0</v>
      </c>
      <c r="BJ713" s="16" t="s">
        <v>14</v>
      </c>
      <c r="BK713" s="145">
        <f>ROUND(I713*H713,2)</f>
        <v>0</v>
      </c>
      <c r="BL713" s="16" t="s">
        <v>147</v>
      </c>
      <c r="BM713" s="144" t="s">
        <v>980</v>
      </c>
    </row>
    <row r="714" spans="2:65" s="1" customFormat="1" ht="10">
      <c r="B714" s="31"/>
      <c r="D714" s="146" t="s">
        <v>148</v>
      </c>
      <c r="F714" s="147" t="s">
        <v>1142</v>
      </c>
      <c r="I714" s="148"/>
      <c r="L714" s="31"/>
      <c r="M714" s="149"/>
      <c r="T714" s="55"/>
      <c r="AT714" s="16" t="s">
        <v>148</v>
      </c>
      <c r="AU714" s="16" t="s">
        <v>162</v>
      </c>
    </row>
    <row r="715" spans="2:65" s="11" customFormat="1" ht="20.9" customHeight="1">
      <c r="B715" s="120"/>
      <c r="D715" s="121" t="s">
        <v>72</v>
      </c>
      <c r="E715" s="130" t="s">
        <v>1147</v>
      </c>
      <c r="F715" s="130" t="s">
        <v>1148</v>
      </c>
      <c r="I715" s="123"/>
      <c r="J715" s="131">
        <f>BK715</f>
        <v>0</v>
      </c>
      <c r="L715" s="120"/>
      <c r="M715" s="125"/>
      <c r="P715" s="126">
        <f>SUM(P716:P733)</f>
        <v>0</v>
      </c>
      <c r="R715" s="126">
        <f>SUM(R716:R733)</f>
        <v>0</v>
      </c>
      <c r="T715" s="127">
        <f>SUM(T716:T733)</f>
        <v>0</v>
      </c>
      <c r="AR715" s="121" t="s">
        <v>14</v>
      </c>
      <c r="AT715" s="128" t="s">
        <v>72</v>
      </c>
      <c r="AU715" s="128" t="s">
        <v>82</v>
      </c>
      <c r="AY715" s="121" t="s">
        <v>140</v>
      </c>
      <c r="BK715" s="129">
        <f>SUM(BK716:BK733)</f>
        <v>0</v>
      </c>
    </row>
    <row r="716" spans="2:65" s="1" customFormat="1" ht="16.5" customHeight="1">
      <c r="B716" s="31"/>
      <c r="C716" s="132" t="s">
        <v>73</v>
      </c>
      <c r="D716" s="132" t="s">
        <v>143</v>
      </c>
      <c r="E716" s="133" t="s">
        <v>1149</v>
      </c>
      <c r="F716" s="134" t="s">
        <v>1150</v>
      </c>
      <c r="G716" s="135" t="s">
        <v>1151</v>
      </c>
      <c r="H716" s="136">
        <v>2</v>
      </c>
      <c r="I716" s="137"/>
      <c r="J716" s="138">
        <f>ROUND(I716*H716,2)</f>
        <v>0</v>
      </c>
      <c r="K716" s="139"/>
      <c r="L716" s="31"/>
      <c r="M716" s="140" t="s">
        <v>1</v>
      </c>
      <c r="N716" s="141" t="s">
        <v>38</v>
      </c>
      <c r="P716" s="142">
        <f>O716*H716</f>
        <v>0</v>
      </c>
      <c r="Q716" s="142">
        <v>0</v>
      </c>
      <c r="R716" s="142">
        <f>Q716*H716</f>
        <v>0</v>
      </c>
      <c r="S716" s="142">
        <v>0</v>
      </c>
      <c r="T716" s="143">
        <f>S716*H716</f>
        <v>0</v>
      </c>
      <c r="AR716" s="144" t="s">
        <v>147</v>
      </c>
      <c r="AT716" s="144" t="s">
        <v>143</v>
      </c>
      <c r="AU716" s="144" t="s">
        <v>162</v>
      </c>
      <c r="AY716" s="16" t="s">
        <v>140</v>
      </c>
      <c r="BE716" s="145">
        <f>IF(N716="základní",J716,0)</f>
        <v>0</v>
      </c>
      <c r="BF716" s="145">
        <f>IF(N716="snížená",J716,0)</f>
        <v>0</v>
      </c>
      <c r="BG716" s="145">
        <f>IF(N716="zákl. přenesená",J716,0)</f>
        <v>0</v>
      </c>
      <c r="BH716" s="145">
        <f>IF(N716="sníž. přenesená",J716,0)</f>
        <v>0</v>
      </c>
      <c r="BI716" s="145">
        <f>IF(N716="nulová",J716,0)</f>
        <v>0</v>
      </c>
      <c r="BJ716" s="16" t="s">
        <v>14</v>
      </c>
      <c r="BK716" s="145">
        <f>ROUND(I716*H716,2)</f>
        <v>0</v>
      </c>
      <c r="BL716" s="16" t="s">
        <v>147</v>
      </c>
      <c r="BM716" s="144" t="s">
        <v>983</v>
      </c>
    </row>
    <row r="717" spans="2:65" s="1" customFormat="1" ht="10">
      <c r="B717" s="31"/>
      <c r="D717" s="146" t="s">
        <v>148</v>
      </c>
      <c r="F717" s="147" t="s">
        <v>1150</v>
      </c>
      <c r="I717" s="148"/>
      <c r="L717" s="31"/>
      <c r="M717" s="149"/>
      <c r="T717" s="55"/>
      <c r="AT717" s="16" t="s">
        <v>148</v>
      </c>
      <c r="AU717" s="16" t="s">
        <v>162</v>
      </c>
    </row>
    <row r="718" spans="2:65" s="1" customFormat="1" ht="33" customHeight="1">
      <c r="B718" s="31"/>
      <c r="C718" s="132" t="s">
        <v>73</v>
      </c>
      <c r="D718" s="132" t="s">
        <v>143</v>
      </c>
      <c r="E718" s="133" t="s">
        <v>1160</v>
      </c>
      <c r="F718" s="134" t="s">
        <v>1161</v>
      </c>
      <c r="G718" s="135" t="s">
        <v>226</v>
      </c>
      <c r="H718" s="136">
        <v>20</v>
      </c>
      <c r="I718" s="137"/>
      <c r="J718" s="138">
        <f>ROUND(I718*H718,2)</f>
        <v>0</v>
      </c>
      <c r="K718" s="139"/>
      <c r="L718" s="31"/>
      <c r="M718" s="140" t="s">
        <v>1</v>
      </c>
      <c r="N718" s="141" t="s">
        <v>38</v>
      </c>
      <c r="P718" s="142">
        <f>O718*H718</f>
        <v>0</v>
      </c>
      <c r="Q718" s="142">
        <v>0</v>
      </c>
      <c r="R718" s="142">
        <f>Q718*H718</f>
        <v>0</v>
      </c>
      <c r="S718" s="142">
        <v>0</v>
      </c>
      <c r="T718" s="143">
        <f>S718*H718</f>
        <v>0</v>
      </c>
      <c r="AR718" s="144" t="s">
        <v>147</v>
      </c>
      <c r="AT718" s="144" t="s">
        <v>143</v>
      </c>
      <c r="AU718" s="144" t="s">
        <v>162</v>
      </c>
      <c r="AY718" s="16" t="s">
        <v>140</v>
      </c>
      <c r="BE718" s="145">
        <f>IF(N718="základní",J718,0)</f>
        <v>0</v>
      </c>
      <c r="BF718" s="145">
        <f>IF(N718="snížená",J718,0)</f>
        <v>0</v>
      </c>
      <c r="BG718" s="145">
        <f>IF(N718="zákl. přenesená",J718,0)</f>
        <v>0</v>
      </c>
      <c r="BH718" s="145">
        <f>IF(N718="sníž. přenesená",J718,0)</f>
        <v>0</v>
      </c>
      <c r="BI718" s="145">
        <f>IF(N718="nulová",J718,0)</f>
        <v>0</v>
      </c>
      <c r="BJ718" s="16" t="s">
        <v>14</v>
      </c>
      <c r="BK718" s="145">
        <f>ROUND(I718*H718,2)</f>
        <v>0</v>
      </c>
      <c r="BL718" s="16" t="s">
        <v>147</v>
      </c>
      <c r="BM718" s="144" t="s">
        <v>985</v>
      </c>
    </row>
    <row r="719" spans="2:65" s="1" customFormat="1" ht="18">
      <c r="B719" s="31"/>
      <c r="D719" s="146" t="s">
        <v>148</v>
      </c>
      <c r="F719" s="147" t="s">
        <v>1161</v>
      </c>
      <c r="I719" s="148"/>
      <c r="L719" s="31"/>
      <c r="M719" s="149"/>
      <c r="T719" s="55"/>
      <c r="AT719" s="16" t="s">
        <v>148</v>
      </c>
      <c r="AU719" s="16" t="s">
        <v>162</v>
      </c>
    </row>
    <row r="720" spans="2:65" s="1" customFormat="1" ht="24.15" customHeight="1">
      <c r="B720" s="31"/>
      <c r="C720" s="132" t="s">
        <v>73</v>
      </c>
      <c r="D720" s="132" t="s">
        <v>143</v>
      </c>
      <c r="E720" s="133" t="s">
        <v>1162</v>
      </c>
      <c r="F720" s="134" t="s">
        <v>1163</v>
      </c>
      <c r="G720" s="135" t="s">
        <v>1151</v>
      </c>
      <c r="H720" s="136">
        <v>6</v>
      </c>
      <c r="I720" s="137"/>
      <c r="J720" s="138">
        <f>ROUND(I720*H720,2)</f>
        <v>0</v>
      </c>
      <c r="K720" s="139"/>
      <c r="L720" s="31"/>
      <c r="M720" s="140" t="s">
        <v>1</v>
      </c>
      <c r="N720" s="141" t="s">
        <v>38</v>
      </c>
      <c r="P720" s="142">
        <f>O720*H720</f>
        <v>0</v>
      </c>
      <c r="Q720" s="142">
        <v>0</v>
      </c>
      <c r="R720" s="142">
        <f>Q720*H720</f>
        <v>0</v>
      </c>
      <c r="S720" s="142">
        <v>0</v>
      </c>
      <c r="T720" s="143">
        <f>S720*H720</f>
        <v>0</v>
      </c>
      <c r="AR720" s="144" t="s">
        <v>147</v>
      </c>
      <c r="AT720" s="144" t="s">
        <v>143</v>
      </c>
      <c r="AU720" s="144" t="s">
        <v>162</v>
      </c>
      <c r="AY720" s="16" t="s">
        <v>140</v>
      </c>
      <c r="BE720" s="145">
        <f>IF(N720="základní",J720,0)</f>
        <v>0</v>
      </c>
      <c r="BF720" s="145">
        <f>IF(N720="snížená",J720,0)</f>
        <v>0</v>
      </c>
      <c r="BG720" s="145">
        <f>IF(N720="zákl. přenesená",J720,0)</f>
        <v>0</v>
      </c>
      <c r="BH720" s="145">
        <f>IF(N720="sníž. přenesená",J720,0)</f>
        <v>0</v>
      </c>
      <c r="BI720" s="145">
        <f>IF(N720="nulová",J720,0)</f>
        <v>0</v>
      </c>
      <c r="BJ720" s="16" t="s">
        <v>14</v>
      </c>
      <c r="BK720" s="145">
        <f>ROUND(I720*H720,2)</f>
        <v>0</v>
      </c>
      <c r="BL720" s="16" t="s">
        <v>147</v>
      </c>
      <c r="BM720" s="144" t="s">
        <v>986</v>
      </c>
    </row>
    <row r="721" spans="2:65" s="1" customFormat="1" ht="18">
      <c r="B721" s="31"/>
      <c r="D721" s="146" t="s">
        <v>148</v>
      </c>
      <c r="F721" s="147" t="s">
        <v>1163</v>
      </c>
      <c r="I721" s="148"/>
      <c r="L721" s="31"/>
      <c r="M721" s="149"/>
      <c r="T721" s="55"/>
      <c r="AT721" s="16" t="s">
        <v>148</v>
      </c>
      <c r="AU721" s="16" t="s">
        <v>162</v>
      </c>
    </row>
    <row r="722" spans="2:65" s="1" customFormat="1" ht="16.5" customHeight="1">
      <c r="B722" s="31"/>
      <c r="C722" s="132" t="s">
        <v>73</v>
      </c>
      <c r="D722" s="132" t="s">
        <v>143</v>
      </c>
      <c r="E722" s="133" t="s">
        <v>1166</v>
      </c>
      <c r="F722" s="134" t="s">
        <v>1167</v>
      </c>
      <c r="G722" s="135" t="s">
        <v>1083</v>
      </c>
      <c r="H722" s="136">
        <v>2</v>
      </c>
      <c r="I722" s="137"/>
      <c r="J722" s="138">
        <f>ROUND(I722*H722,2)</f>
        <v>0</v>
      </c>
      <c r="K722" s="139"/>
      <c r="L722" s="31"/>
      <c r="M722" s="140" t="s">
        <v>1</v>
      </c>
      <c r="N722" s="141" t="s">
        <v>38</v>
      </c>
      <c r="P722" s="142">
        <f>O722*H722</f>
        <v>0</v>
      </c>
      <c r="Q722" s="142">
        <v>0</v>
      </c>
      <c r="R722" s="142">
        <f>Q722*H722</f>
        <v>0</v>
      </c>
      <c r="S722" s="142">
        <v>0</v>
      </c>
      <c r="T722" s="143">
        <f>S722*H722</f>
        <v>0</v>
      </c>
      <c r="AR722" s="144" t="s">
        <v>147</v>
      </c>
      <c r="AT722" s="144" t="s">
        <v>143</v>
      </c>
      <c r="AU722" s="144" t="s">
        <v>162</v>
      </c>
      <c r="AY722" s="16" t="s">
        <v>140</v>
      </c>
      <c r="BE722" s="145">
        <f>IF(N722="základní",J722,0)</f>
        <v>0</v>
      </c>
      <c r="BF722" s="145">
        <f>IF(N722="snížená",J722,0)</f>
        <v>0</v>
      </c>
      <c r="BG722" s="145">
        <f>IF(N722="zákl. přenesená",J722,0)</f>
        <v>0</v>
      </c>
      <c r="BH722" s="145">
        <f>IF(N722="sníž. přenesená",J722,0)</f>
        <v>0</v>
      </c>
      <c r="BI722" s="145">
        <f>IF(N722="nulová",J722,0)</f>
        <v>0</v>
      </c>
      <c r="BJ722" s="16" t="s">
        <v>14</v>
      </c>
      <c r="BK722" s="145">
        <f>ROUND(I722*H722,2)</f>
        <v>0</v>
      </c>
      <c r="BL722" s="16" t="s">
        <v>147</v>
      </c>
      <c r="BM722" s="144" t="s">
        <v>988</v>
      </c>
    </row>
    <row r="723" spans="2:65" s="1" customFormat="1" ht="10">
      <c r="B723" s="31"/>
      <c r="D723" s="146" t="s">
        <v>148</v>
      </c>
      <c r="F723" s="147" t="s">
        <v>1167</v>
      </c>
      <c r="I723" s="148"/>
      <c r="L723" s="31"/>
      <c r="M723" s="149"/>
      <c r="T723" s="55"/>
      <c r="AT723" s="16" t="s">
        <v>148</v>
      </c>
      <c r="AU723" s="16" t="s">
        <v>162</v>
      </c>
    </row>
    <row r="724" spans="2:65" s="1" customFormat="1" ht="24.15" customHeight="1">
      <c r="B724" s="31"/>
      <c r="C724" s="132" t="s">
        <v>73</v>
      </c>
      <c r="D724" s="132" t="s">
        <v>143</v>
      </c>
      <c r="E724" s="133" t="s">
        <v>1168</v>
      </c>
      <c r="F724" s="134" t="s">
        <v>1169</v>
      </c>
      <c r="G724" s="135" t="s">
        <v>1083</v>
      </c>
      <c r="H724" s="136">
        <v>4</v>
      </c>
      <c r="I724" s="137"/>
      <c r="J724" s="138">
        <f>ROUND(I724*H724,2)</f>
        <v>0</v>
      </c>
      <c r="K724" s="139"/>
      <c r="L724" s="31"/>
      <c r="M724" s="140" t="s">
        <v>1</v>
      </c>
      <c r="N724" s="141" t="s">
        <v>38</v>
      </c>
      <c r="P724" s="142">
        <f>O724*H724</f>
        <v>0</v>
      </c>
      <c r="Q724" s="142">
        <v>0</v>
      </c>
      <c r="R724" s="142">
        <f>Q724*H724</f>
        <v>0</v>
      </c>
      <c r="S724" s="142">
        <v>0</v>
      </c>
      <c r="T724" s="143">
        <f>S724*H724</f>
        <v>0</v>
      </c>
      <c r="AR724" s="144" t="s">
        <v>147</v>
      </c>
      <c r="AT724" s="144" t="s">
        <v>143</v>
      </c>
      <c r="AU724" s="144" t="s">
        <v>162</v>
      </c>
      <c r="AY724" s="16" t="s">
        <v>140</v>
      </c>
      <c r="BE724" s="145">
        <f>IF(N724="základní",J724,0)</f>
        <v>0</v>
      </c>
      <c r="BF724" s="145">
        <f>IF(N724="snížená",J724,0)</f>
        <v>0</v>
      </c>
      <c r="BG724" s="145">
        <f>IF(N724="zákl. přenesená",J724,0)</f>
        <v>0</v>
      </c>
      <c r="BH724" s="145">
        <f>IF(N724="sníž. přenesená",J724,0)</f>
        <v>0</v>
      </c>
      <c r="BI724" s="145">
        <f>IF(N724="nulová",J724,0)</f>
        <v>0</v>
      </c>
      <c r="BJ724" s="16" t="s">
        <v>14</v>
      </c>
      <c r="BK724" s="145">
        <f>ROUND(I724*H724,2)</f>
        <v>0</v>
      </c>
      <c r="BL724" s="16" t="s">
        <v>147</v>
      </c>
      <c r="BM724" s="144" t="s">
        <v>989</v>
      </c>
    </row>
    <row r="725" spans="2:65" s="1" customFormat="1" ht="18">
      <c r="B725" s="31"/>
      <c r="D725" s="146" t="s">
        <v>148</v>
      </c>
      <c r="F725" s="147" t="s">
        <v>1169</v>
      </c>
      <c r="I725" s="148"/>
      <c r="L725" s="31"/>
      <c r="M725" s="149"/>
      <c r="T725" s="55"/>
      <c r="AT725" s="16" t="s">
        <v>148</v>
      </c>
      <c r="AU725" s="16" t="s">
        <v>162</v>
      </c>
    </row>
    <row r="726" spans="2:65" s="1" customFormat="1" ht="24.15" customHeight="1">
      <c r="B726" s="31"/>
      <c r="C726" s="132" t="s">
        <v>73</v>
      </c>
      <c r="D726" s="132" t="s">
        <v>143</v>
      </c>
      <c r="E726" s="133" t="s">
        <v>1170</v>
      </c>
      <c r="F726" s="134" t="s">
        <v>1171</v>
      </c>
      <c r="G726" s="135" t="s">
        <v>1151</v>
      </c>
      <c r="H726" s="136">
        <v>1</v>
      </c>
      <c r="I726" s="137"/>
      <c r="J726" s="138">
        <f>ROUND(I726*H726,2)</f>
        <v>0</v>
      </c>
      <c r="K726" s="139"/>
      <c r="L726" s="31"/>
      <c r="M726" s="140" t="s">
        <v>1</v>
      </c>
      <c r="N726" s="141" t="s">
        <v>38</v>
      </c>
      <c r="P726" s="142">
        <f>O726*H726</f>
        <v>0</v>
      </c>
      <c r="Q726" s="142">
        <v>0</v>
      </c>
      <c r="R726" s="142">
        <f>Q726*H726</f>
        <v>0</v>
      </c>
      <c r="S726" s="142">
        <v>0</v>
      </c>
      <c r="T726" s="143">
        <f>S726*H726</f>
        <v>0</v>
      </c>
      <c r="AR726" s="144" t="s">
        <v>147</v>
      </c>
      <c r="AT726" s="144" t="s">
        <v>143</v>
      </c>
      <c r="AU726" s="144" t="s">
        <v>162</v>
      </c>
      <c r="AY726" s="16" t="s">
        <v>140</v>
      </c>
      <c r="BE726" s="145">
        <f>IF(N726="základní",J726,0)</f>
        <v>0</v>
      </c>
      <c r="BF726" s="145">
        <f>IF(N726="snížená",J726,0)</f>
        <v>0</v>
      </c>
      <c r="BG726" s="145">
        <f>IF(N726="zákl. přenesená",J726,0)</f>
        <v>0</v>
      </c>
      <c r="BH726" s="145">
        <f>IF(N726="sníž. přenesená",J726,0)</f>
        <v>0</v>
      </c>
      <c r="BI726" s="145">
        <f>IF(N726="nulová",J726,0)</f>
        <v>0</v>
      </c>
      <c r="BJ726" s="16" t="s">
        <v>14</v>
      </c>
      <c r="BK726" s="145">
        <f>ROUND(I726*H726,2)</f>
        <v>0</v>
      </c>
      <c r="BL726" s="16" t="s">
        <v>147</v>
      </c>
      <c r="BM726" s="144" t="s">
        <v>991</v>
      </c>
    </row>
    <row r="727" spans="2:65" s="1" customFormat="1" ht="18">
      <c r="B727" s="31"/>
      <c r="D727" s="146" t="s">
        <v>148</v>
      </c>
      <c r="F727" s="147" t="s">
        <v>1171</v>
      </c>
      <c r="I727" s="148"/>
      <c r="L727" s="31"/>
      <c r="M727" s="149"/>
      <c r="T727" s="55"/>
      <c r="AT727" s="16" t="s">
        <v>148</v>
      </c>
      <c r="AU727" s="16" t="s">
        <v>162</v>
      </c>
    </row>
    <row r="728" spans="2:65" s="1" customFormat="1" ht="24.15" customHeight="1">
      <c r="B728" s="31"/>
      <c r="C728" s="132" t="s">
        <v>73</v>
      </c>
      <c r="D728" s="132" t="s">
        <v>143</v>
      </c>
      <c r="E728" s="133" t="s">
        <v>1174</v>
      </c>
      <c r="F728" s="134" t="s">
        <v>1175</v>
      </c>
      <c r="G728" s="135" t="s">
        <v>1083</v>
      </c>
      <c r="H728" s="136">
        <v>2</v>
      </c>
      <c r="I728" s="137"/>
      <c r="J728" s="138">
        <f>ROUND(I728*H728,2)</f>
        <v>0</v>
      </c>
      <c r="K728" s="139"/>
      <c r="L728" s="31"/>
      <c r="M728" s="140" t="s">
        <v>1</v>
      </c>
      <c r="N728" s="141" t="s">
        <v>38</v>
      </c>
      <c r="P728" s="142">
        <f>O728*H728</f>
        <v>0</v>
      </c>
      <c r="Q728" s="142">
        <v>0</v>
      </c>
      <c r="R728" s="142">
        <f>Q728*H728</f>
        <v>0</v>
      </c>
      <c r="S728" s="142">
        <v>0</v>
      </c>
      <c r="T728" s="143">
        <f>S728*H728</f>
        <v>0</v>
      </c>
      <c r="AR728" s="144" t="s">
        <v>147</v>
      </c>
      <c r="AT728" s="144" t="s">
        <v>143</v>
      </c>
      <c r="AU728" s="144" t="s">
        <v>162</v>
      </c>
      <c r="AY728" s="16" t="s">
        <v>140</v>
      </c>
      <c r="BE728" s="145">
        <f>IF(N728="základní",J728,0)</f>
        <v>0</v>
      </c>
      <c r="BF728" s="145">
        <f>IF(N728="snížená",J728,0)</f>
        <v>0</v>
      </c>
      <c r="BG728" s="145">
        <f>IF(N728="zákl. přenesená",J728,0)</f>
        <v>0</v>
      </c>
      <c r="BH728" s="145">
        <f>IF(N728="sníž. přenesená",J728,0)</f>
        <v>0</v>
      </c>
      <c r="BI728" s="145">
        <f>IF(N728="nulová",J728,0)</f>
        <v>0</v>
      </c>
      <c r="BJ728" s="16" t="s">
        <v>14</v>
      </c>
      <c r="BK728" s="145">
        <f>ROUND(I728*H728,2)</f>
        <v>0</v>
      </c>
      <c r="BL728" s="16" t="s">
        <v>147</v>
      </c>
      <c r="BM728" s="144" t="s">
        <v>993</v>
      </c>
    </row>
    <row r="729" spans="2:65" s="1" customFormat="1" ht="18">
      <c r="B729" s="31"/>
      <c r="D729" s="146" t="s">
        <v>148</v>
      </c>
      <c r="F729" s="147" t="s">
        <v>1175</v>
      </c>
      <c r="I729" s="148"/>
      <c r="L729" s="31"/>
      <c r="M729" s="149"/>
      <c r="T729" s="55"/>
      <c r="AT729" s="16" t="s">
        <v>148</v>
      </c>
      <c r="AU729" s="16" t="s">
        <v>162</v>
      </c>
    </row>
    <row r="730" spans="2:65" s="1" customFormat="1" ht="24.15" customHeight="1">
      <c r="B730" s="31"/>
      <c r="C730" s="132" t="s">
        <v>73</v>
      </c>
      <c r="D730" s="132" t="s">
        <v>143</v>
      </c>
      <c r="E730" s="133" t="s">
        <v>1182</v>
      </c>
      <c r="F730" s="134" t="s">
        <v>1183</v>
      </c>
      <c r="G730" s="135" t="s">
        <v>1151</v>
      </c>
      <c r="H730" s="136">
        <v>2</v>
      </c>
      <c r="I730" s="137"/>
      <c r="J730" s="138">
        <f>ROUND(I730*H730,2)</f>
        <v>0</v>
      </c>
      <c r="K730" s="139"/>
      <c r="L730" s="31"/>
      <c r="M730" s="140" t="s">
        <v>1</v>
      </c>
      <c r="N730" s="141" t="s">
        <v>38</v>
      </c>
      <c r="P730" s="142">
        <f>O730*H730</f>
        <v>0</v>
      </c>
      <c r="Q730" s="142">
        <v>0</v>
      </c>
      <c r="R730" s="142">
        <f>Q730*H730</f>
        <v>0</v>
      </c>
      <c r="S730" s="142">
        <v>0</v>
      </c>
      <c r="T730" s="143">
        <f>S730*H730</f>
        <v>0</v>
      </c>
      <c r="AR730" s="144" t="s">
        <v>147</v>
      </c>
      <c r="AT730" s="144" t="s">
        <v>143</v>
      </c>
      <c r="AU730" s="144" t="s">
        <v>162</v>
      </c>
      <c r="AY730" s="16" t="s">
        <v>140</v>
      </c>
      <c r="BE730" s="145">
        <f>IF(N730="základní",J730,0)</f>
        <v>0</v>
      </c>
      <c r="BF730" s="145">
        <f>IF(N730="snížená",J730,0)</f>
        <v>0</v>
      </c>
      <c r="BG730" s="145">
        <f>IF(N730="zákl. přenesená",J730,0)</f>
        <v>0</v>
      </c>
      <c r="BH730" s="145">
        <f>IF(N730="sníž. přenesená",J730,0)</f>
        <v>0</v>
      </c>
      <c r="BI730" s="145">
        <f>IF(N730="nulová",J730,0)</f>
        <v>0</v>
      </c>
      <c r="BJ730" s="16" t="s">
        <v>14</v>
      </c>
      <c r="BK730" s="145">
        <f>ROUND(I730*H730,2)</f>
        <v>0</v>
      </c>
      <c r="BL730" s="16" t="s">
        <v>147</v>
      </c>
      <c r="BM730" s="144" t="s">
        <v>996</v>
      </c>
    </row>
    <row r="731" spans="2:65" s="1" customFormat="1" ht="18">
      <c r="B731" s="31"/>
      <c r="D731" s="146" t="s">
        <v>148</v>
      </c>
      <c r="F731" s="147" t="s">
        <v>1183</v>
      </c>
      <c r="I731" s="148"/>
      <c r="L731" s="31"/>
      <c r="M731" s="149"/>
      <c r="T731" s="55"/>
      <c r="AT731" s="16" t="s">
        <v>148</v>
      </c>
      <c r="AU731" s="16" t="s">
        <v>162</v>
      </c>
    </row>
    <row r="732" spans="2:65" s="1" customFormat="1" ht="24.15" customHeight="1">
      <c r="B732" s="31"/>
      <c r="C732" s="132" t="s">
        <v>73</v>
      </c>
      <c r="D732" s="132" t="s">
        <v>143</v>
      </c>
      <c r="E732" s="133" t="s">
        <v>1184</v>
      </c>
      <c r="F732" s="134" t="s">
        <v>1185</v>
      </c>
      <c r="G732" s="135" t="s">
        <v>1151</v>
      </c>
      <c r="H732" s="136">
        <v>2</v>
      </c>
      <c r="I732" s="137"/>
      <c r="J732" s="138">
        <f>ROUND(I732*H732,2)</f>
        <v>0</v>
      </c>
      <c r="K732" s="139"/>
      <c r="L732" s="31"/>
      <c r="M732" s="140" t="s">
        <v>1</v>
      </c>
      <c r="N732" s="141" t="s">
        <v>38</v>
      </c>
      <c r="P732" s="142">
        <f>O732*H732</f>
        <v>0</v>
      </c>
      <c r="Q732" s="142">
        <v>0</v>
      </c>
      <c r="R732" s="142">
        <f>Q732*H732</f>
        <v>0</v>
      </c>
      <c r="S732" s="142">
        <v>0</v>
      </c>
      <c r="T732" s="143">
        <f>S732*H732</f>
        <v>0</v>
      </c>
      <c r="AR732" s="144" t="s">
        <v>147</v>
      </c>
      <c r="AT732" s="144" t="s">
        <v>143</v>
      </c>
      <c r="AU732" s="144" t="s">
        <v>162</v>
      </c>
      <c r="AY732" s="16" t="s">
        <v>140</v>
      </c>
      <c r="BE732" s="145">
        <f>IF(N732="základní",J732,0)</f>
        <v>0</v>
      </c>
      <c r="BF732" s="145">
        <f>IF(N732="snížená",J732,0)</f>
        <v>0</v>
      </c>
      <c r="BG732" s="145">
        <f>IF(N732="zákl. přenesená",J732,0)</f>
        <v>0</v>
      </c>
      <c r="BH732" s="145">
        <f>IF(N732="sníž. přenesená",J732,0)</f>
        <v>0</v>
      </c>
      <c r="BI732" s="145">
        <f>IF(N732="nulová",J732,0)</f>
        <v>0</v>
      </c>
      <c r="BJ732" s="16" t="s">
        <v>14</v>
      </c>
      <c r="BK732" s="145">
        <f>ROUND(I732*H732,2)</f>
        <v>0</v>
      </c>
      <c r="BL732" s="16" t="s">
        <v>147</v>
      </c>
      <c r="BM732" s="144" t="s">
        <v>999</v>
      </c>
    </row>
    <row r="733" spans="2:65" s="1" customFormat="1" ht="10">
      <c r="B733" s="31"/>
      <c r="D733" s="146" t="s">
        <v>148</v>
      </c>
      <c r="F733" s="147" t="s">
        <v>1185</v>
      </c>
      <c r="I733" s="148"/>
      <c r="L733" s="31"/>
      <c r="M733" s="149"/>
      <c r="T733" s="55"/>
      <c r="AT733" s="16" t="s">
        <v>148</v>
      </c>
      <c r="AU733" s="16" t="s">
        <v>162</v>
      </c>
    </row>
    <row r="734" spans="2:65" s="11" customFormat="1" ht="20.9" customHeight="1">
      <c r="B734" s="120"/>
      <c r="D734" s="121" t="s">
        <v>72</v>
      </c>
      <c r="E734" s="130" t="s">
        <v>1186</v>
      </c>
      <c r="F734" s="130" t="s">
        <v>1187</v>
      </c>
      <c r="I734" s="123"/>
      <c r="J734" s="131">
        <f>BK734</f>
        <v>0</v>
      </c>
      <c r="L734" s="120"/>
      <c r="M734" s="125"/>
      <c r="P734" s="126">
        <f>SUM(P735:P736)</f>
        <v>0</v>
      </c>
      <c r="R734" s="126">
        <f>SUM(R735:R736)</f>
        <v>0</v>
      </c>
      <c r="T734" s="127">
        <f>SUM(T735:T736)</f>
        <v>0</v>
      </c>
      <c r="AR734" s="121" t="s">
        <v>14</v>
      </c>
      <c r="AT734" s="128" t="s">
        <v>72</v>
      </c>
      <c r="AU734" s="128" t="s">
        <v>82</v>
      </c>
      <c r="AY734" s="121" t="s">
        <v>140</v>
      </c>
      <c r="BK734" s="129">
        <f>SUM(BK735:BK736)</f>
        <v>0</v>
      </c>
    </row>
    <row r="735" spans="2:65" s="1" customFormat="1" ht="16.5" customHeight="1">
      <c r="B735" s="31"/>
      <c r="C735" s="132" t="s">
        <v>73</v>
      </c>
      <c r="D735" s="132" t="s">
        <v>143</v>
      </c>
      <c r="E735" s="133" t="s">
        <v>1198</v>
      </c>
      <c r="F735" s="134" t="s">
        <v>1199</v>
      </c>
      <c r="G735" s="135" t="s">
        <v>1083</v>
      </c>
      <c r="H735" s="136">
        <v>1</v>
      </c>
      <c r="I735" s="137"/>
      <c r="J735" s="138">
        <f>ROUND(I735*H735,2)</f>
        <v>0</v>
      </c>
      <c r="K735" s="139"/>
      <c r="L735" s="31"/>
      <c r="M735" s="140" t="s">
        <v>1</v>
      </c>
      <c r="N735" s="141" t="s">
        <v>38</v>
      </c>
      <c r="P735" s="142">
        <f>O735*H735</f>
        <v>0</v>
      </c>
      <c r="Q735" s="142">
        <v>0</v>
      </c>
      <c r="R735" s="142">
        <f>Q735*H735</f>
        <v>0</v>
      </c>
      <c r="S735" s="142">
        <v>0</v>
      </c>
      <c r="T735" s="143">
        <f>S735*H735</f>
        <v>0</v>
      </c>
      <c r="AR735" s="144" t="s">
        <v>147</v>
      </c>
      <c r="AT735" s="144" t="s">
        <v>143</v>
      </c>
      <c r="AU735" s="144" t="s">
        <v>162</v>
      </c>
      <c r="AY735" s="16" t="s">
        <v>140</v>
      </c>
      <c r="BE735" s="145">
        <f>IF(N735="základní",J735,0)</f>
        <v>0</v>
      </c>
      <c r="BF735" s="145">
        <f>IF(N735="snížená",J735,0)</f>
        <v>0</v>
      </c>
      <c r="BG735" s="145">
        <f>IF(N735="zákl. přenesená",J735,0)</f>
        <v>0</v>
      </c>
      <c r="BH735" s="145">
        <f>IF(N735="sníž. přenesená",J735,0)</f>
        <v>0</v>
      </c>
      <c r="BI735" s="145">
        <f>IF(N735="nulová",J735,0)</f>
        <v>0</v>
      </c>
      <c r="BJ735" s="16" t="s">
        <v>14</v>
      </c>
      <c r="BK735" s="145">
        <f>ROUND(I735*H735,2)</f>
        <v>0</v>
      </c>
      <c r="BL735" s="16" t="s">
        <v>147</v>
      </c>
      <c r="BM735" s="144" t="s">
        <v>1001</v>
      </c>
    </row>
    <row r="736" spans="2:65" s="1" customFormat="1" ht="10">
      <c r="B736" s="31"/>
      <c r="D736" s="146" t="s">
        <v>148</v>
      </c>
      <c r="F736" s="147" t="s">
        <v>1199</v>
      </c>
      <c r="I736" s="148"/>
      <c r="L736" s="31"/>
      <c r="M736" s="181"/>
      <c r="N736" s="182"/>
      <c r="O736" s="182"/>
      <c r="P736" s="182"/>
      <c r="Q736" s="182"/>
      <c r="R736" s="182"/>
      <c r="S736" s="182"/>
      <c r="T736" s="183"/>
      <c r="AT736" s="16" t="s">
        <v>148</v>
      </c>
      <c r="AU736" s="16" t="s">
        <v>162</v>
      </c>
    </row>
    <row r="737" spans="2:12" s="1" customFormat="1" ht="7" customHeight="1">
      <c r="B737" s="43"/>
      <c r="C737" s="44"/>
      <c r="D737" s="44"/>
      <c r="E737" s="44"/>
      <c r="F737" s="44"/>
      <c r="G737" s="44"/>
      <c r="H737" s="44"/>
      <c r="I737" s="44"/>
      <c r="J737" s="44"/>
      <c r="K737" s="44"/>
      <c r="L737" s="31"/>
    </row>
  </sheetData>
  <sheetProtection algorithmName="SHA-512" hashValue="9hmcULX9bsK+oCuJiEgJJ7zZKI7/lXXMFZjfF6Az38Fe1pWukxdaTiiSJbMb7gI5qkKE3DCULrDNWJyRUmeXJw==" saltValue="J6LNtv7qhNphcQjGuZZ3UOBNo/r9zIQMwHAgIU/dwQ5Riw37DKvn1IKJksZ9gY1YOHMgZ0Y0WWR5KJC836BZFQ==" spinCount="100000" sheet="1" objects="1" scenarios="1" formatColumns="0" formatRows="0" autoFilter="0"/>
  <autoFilter ref="C156:K736" xr:uid="{00000000-0009-0000-0000-000002000000}"/>
  <mergeCells count="9">
    <mergeCell ref="E87:H87"/>
    <mergeCell ref="E147:H147"/>
    <mergeCell ref="E149:H14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ec7354-81c3-4c47-aefd-d68466b8b91c" xsi:nil="true"/>
    <lcf76f155ced4ddcb4097134ff3c332f xmlns="7771175a-bfdd-404d-affc-c6eb078947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54213A578708D41B0A252DFF8105342" ma:contentTypeVersion="10" ma:contentTypeDescription="Vytvoří nový dokument" ma:contentTypeScope="" ma:versionID="065c400cb3e6afa784ddf78ae77aaf4d">
  <xsd:schema xmlns:xsd="http://www.w3.org/2001/XMLSchema" xmlns:xs="http://www.w3.org/2001/XMLSchema" xmlns:p="http://schemas.microsoft.com/office/2006/metadata/properties" xmlns:ns2="7771175a-bfdd-404d-affc-c6eb0789474a" xmlns:ns3="eaec7354-81c3-4c47-aefd-d68466b8b91c" targetNamespace="http://schemas.microsoft.com/office/2006/metadata/properties" ma:root="true" ma:fieldsID="50a40375826ad64b50f595a4e6f40c92" ns2:_="" ns3:_="">
    <xsd:import namespace="7771175a-bfdd-404d-affc-c6eb0789474a"/>
    <xsd:import namespace="eaec7354-81c3-4c47-aefd-d68466b8b91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1175a-bfdd-404d-affc-c6eb0789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f12438b5-0135-477b-bd4f-abbe4f78263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ec7354-81c3-4c47-aefd-d68466b8b91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296baa9-14ed-4012-98ba-b86efbf05aee}" ma:internalName="TaxCatchAll" ma:showField="CatchAllData" ma:web="eaec7354-81c3-4c47-aefd-d68466b8b91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209F3-E4CB-4804-BF9E-B02EB7229677}">
  <ds:schemaRefs>
    <ds:schemaRef ds:uri="http://schemas.microsoft.com/office/2006/metadata/properties"/>
    <ds:schemaRef ds:uri="http://schemas.microsoft.com/office/infopath/2007/PartnerControls"/>
    <ds:schemaRef ds:uri="eaec7354-81c3-4c47-aefd-d68466b8b91c"/>
    <ds:schemaRef ds:uri="7771175a-bfdd-404d-affc-c6eb0789474a"/>
  </ds:schemaRefs>
</ds:datastoreItem>
</file>

<file path=customXml/itemProps2.xml><?xml version="1.0" encoding="utf-8"?>
<ds:datastoreItem xmlns:ds="http://schemas.openxmlformats.org/officeDocument/2006/customXml" ds:itemID="{E85BDD44-A3C3-4EF8-BE20-1D16FCCCAFA9}">
  <ds:schemaRefs>
    <ds:schemaRef ds:uri="http://schemas.microsoft.com/sharepoint/v3/contenttype/forms"/>
  </ds:schemaRefs>
</ds:datastoreItem>
</file>

<file path=customXml/itemProps3.xml><?xml version="1.0" encoding="utf-8"?>
<ds:datastoreItem xmlns:ds="http://schemas.openxmlformats.org/officeDocument/2006/customXml" ds:itemID="{3FE5B76A-8374-4C17-976F-F227BFF09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S - Stavba</vt:lpstr>
      <vt:lpstr>2 - Elektro</vt:lpstr>
      <vt:lpstr>'2 - Elektro'!Názvy_tisku</vt:lpstr>
      <vt:lpstr>'Rekapitulace stavby'!Názvy_tisku</vt:lpstr>
      <vt:lpstr>'S - Stavba'!Názvy_tisku</vt:lpstr>
      <vt:lpstr>'2 - Elektro'!Oblast_tisku</vt:lpstr>
      <vt:lpstr>'Rekapitulace stavby'!Oblast_tisku</vt:lpstr>
      <vt:lpstr>'S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LAPTOP-4PHCBA17\uživatel</dc:creator>
  <cp:lastModifiedBy>Lucie Dušková</cp:lastModifiedBy>
  <dcterms:created xsi:type="dcterms:W3CDTF">2022-03-30T05:56:51Z</dcterms:created>
  <dcterms:modified xsi:type="dcterms:W3CDTF">2022-12-15T09:10:13Z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0x010100F54213A578708D41B0A252DFF8105342</vt:lpwstr>
  </property>
  <property fmtid="{D5CDD505-2E9C-101B-9397-08002B2CF9AE}" pid="3" name="MediaServiceImageTags">
    <vt:lpwstr/>
  </property>
</Properties>
</file>