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.1 - Stavební část" sheetId="2" r:id="rId2"/>
    <sheet name="D1.2 - Vodovod" sheetId="3" r:id="rId3"/>
    <sheet name="D1.3a - Kanalizace splašková" sheetId="4" r:id="rId4"/>
    <sheet name="D1.3b - Kanalizace dešťová" sheetId="5" r:id="rId5"/>
    <sheet name="D1.4 - Silnoproudá elektr..." sheetId="6" r:id="rId6"/>
    <sheet name="VRN - Vedlejší rozpočtové..." sheetId="7" r:id="rId7"/>
  </sheets>
  <definedNames>
    <definedName name="_xlnm.Print_Area" localSheetId="0">'Rekapitulace stavby'!$D$4:$AO$76,'Rekapitulace stavby'!$C$82:$AQ$101</definedName>
    <definedName name="_xlnm._FilterDatabase" localSheetId="1" hidden="1">'D1.1 - Stavební část'!$C$126:$K$343</definedName>
    <definedName name="_xlnm.Print_Area" localSheetId="1">'D1.1 - Stavební část'!$C$4:$J$76,'D1.1 - Stavební část'!$C$82:$J$108,'D1.1 - Stavební část'!$C$114:$J$343</definedName>
    <definedName name="_xlnm._FilterDatabase" localSheetId="2" hidden="1">'D1.2 - Vodovod'!$C$120:$K$193</definedName>
    <definedName name="_xlnm.Print_Area" localSheetId="2">'D1.2 - Vodovod'!$C$4:$J$76,'D1.2 - Vodovod'!$C$82:$J$102,'D1.2 - Vodovod'!$C$108:$J$193</definedName>
    <definedName name="_xlnm._FilterDatabase" localSheetId="3" hidden="1">'D1.3a - Kanalizace splašková'!$C$122:$K$333</definedName>
    <definedName name="_xlnm.Print_Area" localSheetId="3">'D1.3a - Kanalizace splašková'!$C$4:$J$76,'D1.3a - Kanalizace splašková'!$C$82:$J$104,'D1.3a - Kanalizace splašková'!$C$110:$J$333</definedName>
    <definedName name="_xlnm._FilterDatabase" localSheetId="4" hidden="1">'D1.3b - Kanalizace dešťová'!$C$122:$K$300</definedName>
    <definedName name="_xlnm.Print_Area" localSheetId="4">'D1.3b - Kanalizace dešťová'!$C$4:$J$76,'D1.3b - Kanalizace dešťová'!$C$82:$J$104,'D1.3b - Kanalizace dešťová'!$C$110:$J$300</definedName>
    <definedName name="_xlnm._FilterDatabase" localSheetId="5" hidden="1">'D1.4 - Silnoproudá elektr...'!$C$118:$K$185</definedName>
    <definedName name="_xlnm.Print_Area" localSheetId="5">'D1.4 - Silnoproudá elektr...'!$C$4:$J$76,'D1.4 - Silnoproudá elektr...'!$C$82:$J$100,'D1.4 - Silnoproudá elektr...'!$C$106:$J$185</definedName>
    <definedName name="_xlnm._FilterDatabase" localSheetId="6" hidden="1">'VRN - Vedlejší rozpočtové...'!$C$121:$K$133</definedName>
    <definedName name="_xlnm.Print_Area" localSheetId="6">'VRN - Vedlejší rozpočtové...'!$C$4:$J$76,'VRN - Vedlejší rozpočtové...'!$C$82:$J$103,'VRN - Vedlejší rozpočtové...'!$C$109:$J$133</definedName>
    <definedName name="_xlnm.Print_Titles" localSheetId="0">'Rekapitulace stavby'!$92:$92</definedName>
    <definedName name="_xlnm.Print_Titles" localSheetId="1">'D1.1 - Stavební část'!$126:$126</definedName>
    <definedName name="_xlnm.Print_Titles" localSheetId="2">'D1.2 - Vodovod'!$120:$120</definedName>
    <definedName name="_xlnm.Print_Titles" localSheetId="3">'D1.3a - Kanalizace splašková'!$122:$122</definedName>
    <definedName name="_xlnm.Print_Titles" localSheetId="4">'D1.3b - Kanalizace dešťová'!$122:$122</definedName>
    <definedName name="_xlnm.Print_Titles" localSheetId="5">'D1.4 - Silnoproudá elektr...'!$118:$118</definedName>
    <definedName name="_xlnm.Print_Titles" localSheetId="6">'VRN - Vedlejší rozpočtové...'!$121:$121</definedName>
  </definedNames>
  <calcPr fullCalcOnLoad="1"/>
</workbook>
</file>

<file path=xl/sharedStrings.xml><?xml version="1.0" encoding="utf-8"?>
<sst xmlns="http://schemas.openxmlformats.org/spreadsheetml/2006/main" count="8852" uniqueCount="1073">
  <si>
    <t>Export Komplet</t>
  </si>
  <si>
    <t/>
  </si>
  <si>
    <t>2.0</t>
  </si>
  <si>
    <t>ZAMOK</t>
  </si>
  <si>
    <t>False</t>
  </si>
  <si>
    <t>{9e44d630-4377-4052-9562-1191b6812b88}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</si>
  <si>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</si>
  <si>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</si>
  <si>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</si>
  <si>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</si>
  <si>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</si>
  <si>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</si>
  <si>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</si>
  <si>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D23-022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</si>
  <si>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</si>
  <si>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</si>
  <si>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kempu Lesík - hygienické zázemí</t>
  </si>
  <si>
    <t>KSO:</t>
  </si>
  <si>
    <t>CC-CZ:</t>
  </si>
  <si>
    <t>Místo:</t>
  </si>
  <si>
    <t>Lesík</t>
  </si>
  <si>
    <t>Datum:</t>
  </si>
  <si>
    <t>16. 1. 2023</t>
  </si>
  <si>
    <t>Zadavatel:</t>
  </si>
  <si>
    <t>IČ:</t>
  </si>
  <si>
    <t>Město Nejdek</t>
  </si>
  <si>
    <t>DIČ:</t>
  </si>
  <si>
    <t>Uchazeč:</t>
  </si>
  <si>
    <t>Vyplň údaj</t>
  </si>
  <si>
    <t>Projektant:</t>
  </si>
  <si>
    <t>DPT projekty Ostrov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</si>
  <si>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</si>
  <si>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</si>
  <si>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</si>
  <si>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</si>
  <si>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</si>
  <si>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</si>
  <si>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</si>
  <si>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</si>
  <si>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</si>
  <si>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</si>
  <si>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</si>
  <si>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</si>
  <si>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</si>
  <si>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</si>
  <si>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</si>
  <si>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</si>
  <si>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</si>
  <si>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</si>
  <si>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</si>
  <si>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</si>
  <si>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</si>
  <si>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</si>
  <si>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</si>
  <si>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</si>
  <si>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</si>
  <si>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</si>
  <si>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</si>
  <si>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</si>
  <si>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</si>
  <si>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</si>
  <si>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</si>
  <si>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</si>
  <si>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</si>
  <si>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</si>
  <si>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</si>
  <si>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</si>
  <si>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</si>
  <si>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</si>
  <si>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</si>
  <si>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</si>
  <si>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</si>
  <si>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</si>
  <si>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</si>
  <si>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</si>
  <si>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</si>
  <si>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</si>
  <si>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</si>
  <si>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</si>
  <si>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</si>
  <si>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</si>
  <si>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D1.1</t>
  </si>
  <si>
    <t>Stavební část</t>
  </si>
  <si>
    <t>STA</t>
  </si>
  <si>
    <t>1</t>
  </si>
  <si>
    <t>{f9263475-4b55-4599-962e-483bdeb91b85}</t>
  </si>
  <si>
    <t>2</t>
  </si>
  <si>
    <t>D1.2</t>
  </si>
  <si>
    <t>Vodovod</t>
  </si>
  <si>
    <t>{69758f10-8fab-4bdd-a7f2-bb922c81c9cd}</t>
  </si>
  <si>
    <t>D1.3a</t>
  </si>
  <si>
    <t>Kanalizace splašková</t>
  </si>
  <si>
    <t>{9a1d7d68-563f-4154-acaf-fad481f7b4fe}</t>
  </si>
  <si>
    <t>D1.3b</t>
  </si>
  <si>
    <t>Kanalizace dešťová</t>
  </si>
  <si>
    <t>{a0f533c1-0918-4afe-a185-11106cf03152}</t>
  </si>
  <si>
    <t>D1.4</t>
  </si>
  <si>
    <t>Silnoproudá elektrotechnika</t>
  </si>
  <si>
    <t>{1951955f-f709-4f22-b0cd-5bf2f7ec87dc}</t>
  </si>
  <si>
    <t>VRN</t>
  </si>
  <si>
    <t>Vedlejší rozpočtové náklady</t>
  </si>
  <si>
    <t>{7e84b749-6d66-4405-a1ed-fafb09f511a5}</t>
  </si>
  <si>
    <t>KRYCÍ LIST SOUPISU PRACÍ</t>
  </si>
  <si>
    <t>Objekt:</t>
  </si>
  <si>
    <t>D1.1 -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</si>
  <si>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</si>
  <si>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</si>
  <si>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</si>
  <si>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</si>
  <si>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</si>
  <si>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</si>
  <si>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</si>
  <si>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</si>
  <si>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</si>
  <si>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</si>
  <si>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</si>
  <si>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</si>
  <si>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</si>
  <si>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</si>
  <si>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</si>
  <si>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</si>
  <si>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</si>
  <si>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</si>
  <si>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</si>
  <si>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</si>
  <si>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</si>
  <si>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</si>
  <si>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</si>
  <si>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</si>
  <si>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</si>
  <si>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</si>
  <si>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</si>
  <si>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</si>
  <si>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</si>
  <si>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</si>
  <si>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</si>
  <si>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</si>
  <si>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</si>
  <si>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</si>
  <si>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</si>
  <si>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</si>
  <si>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</si>
  <si>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4</t>
  </si>
  <si>
    <t>998747262</t>
  </si>
  <si>
    <t>VV</t>
  </si>
  <si>
    <t>18,5*15,0</t>
  </si>
  <si>
    <t>Součet</t>
  </si>
  <si>
    <t>112101123</t>
  </si>
  <si>
    <t>Odstranění stromů jehličnatých průměru kmene přes 500 do 700 mm</t>
  </si>
  <si>
    <t>kus</t>
  </si>
  <si>
    <t>-405579620</t>
  </si>
  <si>
    <t>3</t>
  </si>
  <si>
    <t>112251103</t>
  </si>
  <si>
    <t>Odstranění pařezů průměru přes 500 do 700 mm</t>
  </si>
  <si>
    <t>1310367278</t>
  </si>
  <si>
    <t>121151113</t>
  </si>
  <si>
    <t>Sejmutí ornice plochy do 500 m2 tl vrstvy do 200 mm strojně</t>
  </si>
  <si>
    <t>-1077537072</t>
  </si>
  <si>
    <t>18,5*14,5</t>
  </si>
  <si>
    <t>5</t>
  </si>
  <si>
    <t>122251103</t>
  </si>
  <si>
    <t>Odkopávky a prokopávky nezapažené v hornině třídy těžitelnosti I skupiny 3 objem do 100 m3 strojně</t>
  </si>
  <si>
    <t>m3</t>
  </si>
  <si>
    <t>-317415512</t>
  </si>
  <si>
    <t>zpevněná plocha</t>
  </si>
  <si>
    <t>0,6/2*(5,0+6,2)/2*(11,055+13,5)/2</t>
  </si>
  <si>
    <t>(0,51-0,37)*4,7*10,055</t>
  </si>
  <si>
    <t>účelová komunikace</t>
  </si>
  <si>
    <t>0,2*145,0</t>
  </si>
  <si>
    <t>6</t>
  </si>
  <si>
    <t>132212131</t>
  </si>
  <si>
    <t>Hloubení nezapažených rýh šířky do 800 mm v soudržných horninách třídy těžitelnosti I skupiny 3 ručně</t>
  </si>
  <si>
    <t>-744497177</t>
  </si>
  <si>
    <t>10% ruční dočištění</t>
  </si>
  <si>
    <t>rampa</t>
  </si>
  <si>
    <t>0,1*((1,18-0,51)*0,2*(1,3+4,0*2+15*2+2,1*2-0,9))</t>
  </si>
  <si>
    <t>7</t>
  </si>
  <si>
    <t>132212331</t>
  </si>
  <si>
    <t>Hloubení nezapažených rýh šířky do 2000 mm v soudržných horninách třídy těžitelnosti I skupiny 3 ručně</t>
  </si>
  <si>
    <t>704654369</t>
  </si>
  <si>
    <t>0,1*(0,86*(0,9*10,5)*3)</t>
  </si>
  <si>
    <t>8</t>
  </si>
  <si>
    <t>132251102</t>
  </si>
  <si>
    <t>Hloubení rýh nezapažených š do 800 mm v hornině třídy těžitelnosti I skupiny 3 objem do 50 m3 strojně</t>
  </si>
  <si>
    <t>-2059133778</t>
  </si>
  <si>
    <t>90% kubatury</t>
  </si>
  <si>
    <t>0,9*((1,18-0,51)*0,2*(1,3+4,0*2+15*2+2,1*2-0,9))</t>
  </si>
  <si>
    <t>9</t>
  </si>
  <si>
    <t>132251252</t>
  </si>
  <si>
    <t>Hloubení rýh nezapažených š do 2000 mm v hornině třídy těžitelnosti I skupiny 3 objem do 50 m3 strojně</t>
  </si>
  <si>
    <t>161685515</t>
  </si>
  <si>
    <t>0,9*(0,86*(0,9*10,5)*3)</t>
  </si>
  <si>
    <t>10</t>
  </si>
  <si>
    <t>162201407</t>
  </si>
  <si>
    <t>Vodorovné přemístění větví stromů jehličnatých do 1 km D kmene přes 500 do 700 mm</t>
  </si>
  <si>
    <t>2143425189</t>
  </si>
  <si>
    <t>11</t>
  </si>
  <si>
    <t>162201417</t>
  </si>
  <si>
    <t>Vodorovné přemístění kmenů stromů jehličnatých do 1 km D kmene přes 500 do 700 mm</t>
  </si>
  <si>
    <t>9594596</t>
  </si>
  <si>
    <t>12</t>
  </si>
  <si>
    <t>162201423</t>
  </si>
  <si>
    <t>Vodorovné přemístění pařezů do 1 km D přes 500 do 700 mm</t>
  </si>
  <si>
    <t>949676544</t>
  </si>
  <si>
    <t>13</t>
  </si>
  <si>
    <t>162251102</t>
  </si>
  <si>
    <t>Vodorovné přemístění přes 20 do 50 m výkopku/sypaniny z horniny třídy těžitelnosti I skupiny 1 až 3</t>
  </si>
  <si>
    <t>745148412</t>
  </si>
  <si>
    <t>ornice meziskládka</t>
  </si>
  <si>
    <t>0,1*140,0</t>
  </si>
  <si>
    <t>14</t>
  </si>
  <si>
    <t>162301501</t>
  </si>
  <si>
    <t>Vodorovné přemístění křovin do 5 km D kmene do 100 mm</t>
  </si>
  <si>
    <t>-1671663430</t>
  </si>
  <si>
    <t>162301943</t>
  </si>
  <si>
    <t>Příplatek k vodorovnému přemístění větví stromů jehličnatých D kmene přes 500 do 700 mm ZKD 1 km</t>
  </si>
  <si>
    <t>-1216936579</t>
  </si>
  <si>
    <t>odhad do 5km</t>
  </si>
  <si>
    <t>1*(5-1)</t>
  </si>
  <si>
    <t>16</t>
  </si>
  <si>
    <t>162301963</t>
  </si>
  <si>
    <t>Příplatek k vodorovnému přemístění kmenů stromů jehličnatých D kmene přes 500 do 700 mm ZKD 1 km</t>
  </si>
  <si>
    <t>-1926137458</t>
  </si>
  <si>
    <t>17</t>
  </si>
  <si>
    <t>162301973</t>
  </si>
  <si>
    <t>Příplatek k vodorovnému přemístění pařezů D přes 500 do 700 mm ZKD 1 km</t>
  </si>
  <si>
    <t>99580639</t>
  </si>
  <si>
    <t>18</t>
  </si>
  <si>
    <t>162751117</t>
  </si>
  <si>
    <t>Vodorovné přemístění přes 9 000 do 10000 m výkopku/sypaniny z horniny třídy těžitelnosti I skupiny 1 až 3</t>
  </si>
  <si>
    <t>-1212307660</t>
  </si>
  <si>
    <t>odkopávky méně násypy</t>
  </si>
  <si>
    <t>56,25-28,8</t>
  </si>
  <si>
    <t>patky - (výkop méně zásyp)</t>
  </si>
  <si>
    <t>(2,44+21,94)-16,95</t>
  </si>
  <si>
    <t>rampa -výkop</t>
  </si>
  <si>
    <t>0,57+5,14</t>
  </si>
  <si>
    <t>přebytečná ornice</t>
  </si>
  <si>
    <t>0,1*(268,25-140,0)</t>
  </si>
  <si>
    <t>19</t>
  </si>
  <si>
    <t>167151101</t>
  </si>
  <si>
    <t>Nakládání výkopku z hornin třídy těžitelnosti I skupiny 1 až 3 do 100 m3</t>
  </si>
  <si>
    <t>930478516</t>
  </si>
  <si>
    <t>20</t>
  </si>
  <si>
    <t>171251201</t>
  </si>
  <si>
    <t>Uložení sypaniny na skládky nebo meziskládky</t>
  </si>
  <si>
    <t>-2142901468</t>
  </si>
  <si>
    <t>vytlačená zemina</t>
  </si>
  <si>
    <t>53,42</t>
  </si>
  <si>
    <t>ornice - meziskládka</t>
  </si>
  <si>
    <t>14,0</t>
  </si>
  <si>
    <t>171201231</t>
  </si>
  <si>
    <t>Poplatek za uložení zeminy a kamení na recyklační skládce (skládkovné) kód odpadu 17 05 04</t>
  </si>
  <si>
    <t>t</t>
  </si>
  <si>
    <t>1521185540</t>
  </si>
  <si>
    <t>53,42*2</t>
  </si>
  <si>
    <t>22</t>
  </si>
  <si>
    <t>171151103</t>
  </si>
  <si>
    <t>Uložení sypaniny z hornin soudržných do násypů zhutněných strojně</t>
  </si>
  <si>
    <t>818140607</t>
  </si>
  <si>
    <t>plocha</t>
  </si>
  <si>
    <t>0,85/2*(9,1+10,8)/2*(11,055+14,45)/2</t>
  </si>
  <si>
    <t>-0,1*10,8*14,45</t>
  </si>
  <si>
    <t>-(0,51-0,38)*8,1*10,055</t>
  </si>
  <si>
    <t>(0,51-0,26)/2*0,9*4,0</t>
  </si>
  <si>
    <t>(0,51-0,26)*(1,3*0,9+1,1*1,2)</t>
  </si>
  <si>
    <t>23</t>
  </si>
  <si>
    <t>174151101</t>
  </si>
  <si>
    <t>Zásyp jam, šachet rýh nebo kolem objektů sypaninou se zhutněním</t>
  </si>
  <si>
    <t>89860556</t>
  </si>
  <si>
    <t>výkop patek</t>
  </si>
  <si>
    <t>0,86*(0,9*10,5)*3</t>
  </si>
  <si>
    <t>méně patky</t>
  </si>
  <si>
    <t>-0,5*(0,9*0,9*6+1,1*0,9*9)</t>
  </si>
  <si>
    <t>-0,36*(0,25*0,25*6+0,25*0,5*9)</t>
  </si>
  <si>
    <t>24</t>
  </si>
  <si>
    <t>181351003</t>
  </si>
  <si>
    <t>Rozprostření ornice tl vrstvy do 200 mm pl do 100 m2 v rovině nebo ve svahu do 1:5 strojně</t>
  </si>
  <si>
    <t>181416574</t>
  </si>
  <si>
    <t>-12,785*10,055</t>
  </si>
  <si>
    <t>0,3</t>
  </si>
  <si>
    <t>25</t>
  </si>
  <si>
    <t>181411131</t>
  </si>
  <si>
    <t>Založení parkového trávníku výsevem pl do 1000 m2 v rovině a ve svahu do 1:5</t>
  </si>
  <si>
    <t>-1258720571</t>
  </si>
  <si>
    <t>26</t>
  </si>
  <si>
    <t>M</t>
  </si>
  <si>
    <t>00572472</t>
  </si>
  <si>
    <t>osivo směs travní krajinná-rovinná</t>
  </si>
  <si>
    <t>kg</t>
  </si>
  <si>
    <t>2008748367</t>
  </si>
  <si>
    <t>140*0,02 'Přepočtené koeficientem množství</t>
  </si>
  <si>
    <t>27</t>
  </si>
  <si>
    <t>181951112</t>
  </si>
  <si>
    <t>Úprava pláně v hornině třídy těžitelnosti I skupiny 1 až 3 se zhutněním strojně</t>
  </si>
  <si>
    <t>-1051312772</t>
  </si>
  <si>
    <t>119,0+10,0</t>
  </si>
  <si>
    <t>145,0</t>
  </si>
  <si>
    <t>Zakládání</t>
  </si>
  <si>
    <t>28</t>
  </si>
  <si>
    <t>275313811</t>
  </si>
  <si>
    <t>Základové patky z betonu tř. C 25/30</t>
  </si>
  <si>
    <t>-1798512669</t>
  </si>
  <si>
    <t>pod stupně</t>
  </si>
  <si>
    <t>(0,87-0,305)*0,3*(0,67+0,14+0,818*2+0,933*2)*1,035</t>
  </si>
  <si>
    <t>(1,18-0,305)*0,3*(0,33+0,86+0,182*2+0,067*2+1,0)*1,035</t>
  </si>
  <si>
    <t>29</t>
  </si>
  <si>
    <t>275321511</t>
  </si>
  <si>
    <t>Základové patky ze ŽB bez zvýšených nároků na prostředí tř. C 25/30</t>
  </si>
  <si>
    <t>413004511</t>
  </si>
  <si>
    <t>0,5*(0,9*0,9*6+1,1*0,9*9)*1,035</t>
  </si>
  <si>
    <t>30</t>
  </si>
  <si>
    <t>275351121</t>
  </si>
  <si>
    <t>Zřízení bednění základových patek</t>
  </si>
  <si>
    <t>-350895121</t>
  </si>
  <si>
    <t>patky v násypu</t>
  </si>
  <si>
    <t>0,5*0,9*8*3</t>
  </si>
  <si>
    <t>pod beton.stupněm</t>
  </si>
  <si>
    <t>(1,18-0,305)*((0,3*2+1,0)+(0,3+0,33*2))</t>
  </si>
  <si>
    <t>(0,87-0,305)*(0,3*3+0,67*2+0,86*2+0,933*2)</t>
  </si>
  <si>
    <t>31</t>
  </si>
  <si>
    <t>275351122</t>
  </si>
  <si>
    <t>Odstranění bednění základových patek</t>
  </si>
  <si>
    <t>1162034794</t>
  </si>
  <si>
    <t>32</t>
  </si>
  <si>
    <t>275361821</t>
  </si>
  <si>
    <t>Výztuž základových patek betonářskou ocelí 10 505 (R)</t>
  </si>
  <si>
    <t>1426358658</t>
  </si>
  <si>
    <t>22,1*1,10/1000</t>
  </si>
  <si>
    <t>33</t>
  </si>
  <si>
    <t>279113143</t>
  </si>
  <si>
    <t>Základová zeď tl přes 200 do 250 mm z tvárnic ztraceného bednění včetně výplně z betonu tř. C 20/25</t>
  </si>
  <si>
    <t>55928813</t>
  </si>
  <si>
    <t>0,75*(0,25*6+0,5*9)</t>
  </si>
  <si>
    <t>34</t>
  </si>
  <si>
    <t>279322511</t>
  </si>
  <si>
    <t>Základová zeď ze ŽB se zvýšenými nároky na prostředí tř. C 25/30 bez výztuže</t>
  </si>
  <si>
    <t>-1511728757</t>
  </si>
  <si>
    <t>0,2*0,91*0,9*1,035</t>
  </si>
  <si>
    <t>0,2*(0,91+1,16)/2*4,0*1,035</t>
  </si>
  <si>
    <t>0,2*1,16*((1,5+2,1)*2-0,9)*1,035</t>
  </si>
  <si>
    <t>35</t>
  </si>
  <si>
    <t>279351121</t>
  </si>
  <si>
    <t>Zřízení oboustranného bednění základových zdí</t>
  </si>
  <si>
    <t>615741389</t>
  </si>
  <si>
    <t>0,25/2*4,0*2</t>
  </si>
  <si>
    <t>0,25*((1,5+2,5+1,3+2,1)*2-0,9-1,3)</t>
  </si>
  <si>
    <t>36</t>
  </si>
  <si>
    <t>279351122</t>
  </si>
  <si>
    <t>Odstranění oboustranného bednění základových zdí</t>
  </si>
  <si>
    <t>-817801248</t>
  </si>
  <si>
    <t>37</t>
  </si>
  <si>
    <t>279361821</t>
  </si>
  <si>
    <t>Výztuž základových zdí nosných betonářskou ocelí 10 505</t>
  </si>
  <si>
    <t>2013113509</t>
  </si>
  <si>
    <t>(44,8+33,7)*1,10/1000</t>
  </si>
  <si>
    <t>Svislé a kompletní konstrukce</t>
  </si>
  <si>
    <t>38</t>
  </si>
  <si>
    <t>381181002</t>
  </si>
  <si>
    <t>Montáž univerzálních mobilních buněk v jednopodlažních sestavách</t>
  </si>
  <si>
    <t>1330649119</t>
  </si>
  <si>
    <t>39</t>
  </si>
  <si>
    <t>381D01</t>
  </si>
  <si>
    <t>Sestava 4 sanitárních kontejnerů (specifikace dle PD)</t>
  </si>
  <si>
    <t>soubor</t>
  </si>
  <si>
    <t>-1501652171</t>
  </si>
  <si>
    <t>40</t>
  </si>
  <si>
    <t>381M01</t>
  </si>
  <si>
    <t>Přeprava a přesun sanitárních kontejnerů</t>
  </si>
  <si>
    <t>-1896776044</t>
  </si>
  <si>
    <t>Vodorovné konstrukce</t>
  </si>
  <si>
    <t>41</t>
  </si>
  <si>
    <t>434121426R</t>
  </si>
  <si>
    <t>Osazení betonových schodišťových stupňů na desku</t>
  </si>
  <si>
    <t>m</t>
  </si>
  <si>
    <t>-1619698434</t>
  </si>
  <si>
    <t>1,0*7</t>
  </si>
  <si>
    <t>42</t>
  </si>
  <si>
    <t>5937300R</t>
  </si>
  <si>
    <t>stupeň betonový vibrovlisovaný š 350 v 150 dl 1000mm</t>
  </si>
  <si>
    <t>-1315531753</t>
  </si>
  <si>
    <t>Komunikace pozemní</t>
  </si>
  <si>
    <t>43</t>
  </si>
  <si>
    <t>564251011</t>
  </si>
  <si>
    <t>Podklad nebo podsyp ze štěrkopísku ŠP plochy do 100 m2 tl 150 mm</t>
  </si>
  <si>
    <t>-1448071439</t>
  </si>
  <si>
    <t>dle výkresu koordinační situace</t>
  </si>
  <si>
    <t>44</t>
  </si>
  <si>
    <t>564861111</t>
  </si>
  <si>
    <t>Podklad ze štěrkodrtě ŠD plochy přes 100 m2 tl 200 mm</t>
  </si>
  <si>
    <t>531358081</t>
  </si>
  <si>
    <t>45</t>
  </si>
  <si>
    <t>596211253</t>
  </si>
  <si>
    <t>Kladení zámkové dlažby komunikací pro pěší strojně tl 60 mm pl do 300 m2</t>
  </si>
  <si>
    <t>1400250022</t>
  </si>
  <si>
    <t>46</t>
  </si>
  <si>
    <t>59245018</t>
  </si>
  <si>
    <t>dlažba tvar obdélník betonová 200x100x60mm přírodní</t>
  </si>
  <si>
    <t>-686850806</t>
  </si>
  <si>
    <t>129*1,02 'Přepočtené koeficientem množství</t>
  </si>
  <si>
    <t>Ostatní konstrukce a práce, bourání</t>
  </si>
  <si>
    <t>47</t>
  </si>
  <si>
    <t>911121111</t>
  </si>
  <si>
    <t>Montáž zábradlí ocelového přichyceného vruty do betonového podkladu</t>
  </si>
  <si>
    <t>-1908553650</t>
  </si>
  <si>
    <t>48</t>
  </si>
  <si>
    <t>767DKD</t>
  </si>
  <si>
    <t>Dodávka kotevních desek zábradlí rampy ( povrchová úprava žárovým zinkováním)</t>
  </si>
  <si>
    <t>-721219895</t>
  </si>
  <si>
    <t>49</t>
  </si>
  <si>
    <t>953961214</t>
  </si>
  <si>
    <t>Kotvy chemickou patronou M 16 hl 125 mm do betonu, ŽB nebo kamene s vyvrtáním otvoru</t>
  </si>
  <si>
    <t>-1785894272</t>
  </si>
  <si>
    <t>(7+5)*4</t>
  </si>
  <si>
    <t>50</t>
  </si>
  <si>
    <t>953965131</t>
  </si>
  <si>
    <t>Kotevní šroub pro chemické kotvy M 16 dl 190 mm</t>
  </si>
  <si>
    <t>538284825</t>
  </si>
  <si>
    <t>51</t>
  </si>
  <si>
    <t>916331112</t>
  </si>
  <si>
    <t>Osazení zahradního obrubníku betonového do lože z betonu s boční opěrou</t>
  </si>
  <si>
    <t>-684529388</t>
  </si>
  <si>
    <t>(12,785+10,055+0,08*2)*2</t>
  </si>
  <si>
    <t>52</t>
  </si>
  <si>
    <t>59217012</t>
  </si>
  <si>
    <t>obrubník betonový zahradní 500x80x250mm</t>
  </si>
  <si>
    <t>-200682166</t>
  </si>
  <si>
    <t>53</t>
  </si>
  <si>
    <t>935112111</t>
  </si>
  <si>
    <t>Osazení  žlabu do betonu tl 100 mm z betonových tvárnic š 500 mm</t>
  </si>
  <si>
    <t>-1273250333</t>
  </si>
  <si>
    <t>12,8/0,25</t>
  </si>
  <si>
    <t>54</t>
  </si>
  <si>
    <t>5922705R</t>
  </si>
  <si>
    <t>žlab odtokový beton 80x210x250mm</t>
  </si>
  <si>
    <t>-367197528</t>
  </si>
  <si>
    <t>12,8/0,25*1,01+0,29</t>
  </si>
  <si>
    <t>55</t>
  </si>
  <si>
    <t>98101111R</t>
  </si>
  <si>
    <t>Demolice budov dřevěných ostatních oboustranně obitých případně omítnutých postupným rozebíráním, nosná kostra ocel.profily (srovnatelně)</t>
  </si>
  <si>
    <t>-288592983</t>
  </si>
  <si>
    <t>objekt sociál.zařízení</t>
  </si>
  <si>
    <t>3,07*5,9*2,8</t>
  </si>
  <si>
    <t>56</t>
  </si>
  <si>
    <t>981511111</t>
  </si>
  <si>
    <t>Demolice konstrukcí objektů zděných na MVC postupným rozebíráním</t>
  </si>
  <si>
    <t>-861340269</t>
  </si>
  <si>
    <t>objekt sprchy</t>
  </si>
  <si>
    <t>2,6*2,7*2,8</t>
  </si>
  <si>
    <t>997</t>
  </si>
  <si>
    <t>Přesun sutě</t>
  </si>
  <si>
    <t>57</t>
  </si>
  <si>
    <t>997006512</t>
  </si>
  <si>
    <t>Vodorovné doprava suti s naložením a složením na skládku přes 100 m do 1 km</t>
  </si>
  <si>
    <t>318635574</t>
  </si>
  <si>
    <t>58</t>
  </si>
  <si>
    <t>997006519</t>
  </si>
  <si>
    <t>Příplatek k vodorovnému přemístění suti na skládku ZKD 1 km přes 1 km</t>
  </si>
  <si>
    <t>1071162382</t>
  </si>
  <si>
    <t>59,83*36</t>
  </si>
  <si>
    <t>59</t>
  </si>
  <si>
    <t>997013631</t>
  </si>
  <si>
    <t>Poplatek za uložení na skládce (skládkovné) stavebního odpadu směsného kód odpadu 17 09 04</t>
  </si>
  <si>
    <t>-489421512</t>
  </si>
  <si>
    <t>998</t>
  </si>
  <si>
    <t>Přesun hmot</t>
  </si>
  <si>
    <t>60</t>
  </si>
  <si>
    <t>998223011</t>
  </si>
  <si>
    <t>Přesun hmot pro pozemní komunikace s krytem dlážděným</t>
  </si>
  <si>
    <t>930104840</t>
  </si>
  <si>
    <t>PSV</t>
  </si>
  <si>
    <t>Práce a dodávky PSV</t>
  </si>
  <si>
    <t>767</t>
  </si>
  <si>
    <t>Konstrukce zámečnické</t>
  </si>
  <si>
    <t>61</t>
  </si>
  <si>
    <t>767995115</t>
  </si>
  <si>
    <t>Montáž atypických zámečnických konstrukcí hm přes 50 do 100 kg</t>
  </si>
  <si>
    <t>-1081601212</t>
  </si>
  <si>
    <t>prvek S + M + VV</t>
  </si>
  <si>
    <t>3,369*(1,1*12+12,65*2)</t>
  </si>
  <si>
    <t>prvek SV</t>
  </si>
  <si>
    <t>2,067*12,65</t>
  </si>
  <si>
    <t>svary cca 5%</t>
  </si>
  <si>
    <t>155,86*0,05+1,35</t>
  </si>
  <si>
    <t>62</t>
  </si>
  <si>
    <t>767DZ</t>
  </si>
  <si>
    <t>Dodávka zábradlí rampy (ocel.trubka 50x2,9mm, příp.31,8x2,9mm vč.kotevních desek, povrchová úprava žárovým zinkováním)</t>
  </si>
  <si>
    <t>1109407966</t>
  </si>
  <si>
    <t>63</t>
  </si>
  <si>
    <t>998767101</t>
  </si>
  <si>
    <t>Přesun hmot tonážní pro zámečnické konstrukce v objektech v do 6 m</t>
  </si>
  <si>
    <t>203885590</t>
  </si>
  <si>
    <t>D1.2 - Vodovod</t>
  </si>
  <si>
    <t xml:space="preserve">    8 - Trubní vedení</t>
  </si>
  <si>
    <t>121151103</t>
  </si>
  <si>
    <t>Sejmutí ornice plochy do 100 m2 tl vrstvy do 200 mm strojně</t>
  </si>
  <si>
    <t>-406250543</t>
  </si>
  <si>
    <t>0,8*34,0</t>
  </si>
  <si>
    <t>132251103</t>
  </si>
  <si>
    <t>Hloubení rýh nezapažených š do 800 mm v hornině třídy těžitelnosti I skupiny 3 objem do 100 m3 strojně</t>
  </si>
  <si>
    <t>1882399561</t>
  </si>
  <si>
    <t>0,8*(1,2+1,38)/2*2,5</t>
  </si>
  <si>
    <t>0,8*(1,38+1,22)/2*(9,0-2,5)</t>
  </si>
  <si>
    <t>0,8*(1,22+1,2)/2*(24,0-9,0)</t>
  </si>
  <si>
    <t>0,8*1,2*(34,0-24,0)</t>
  </si>
  <si>
    <t>-0,8*0,1*34,0</t>
  </si>
  <si>
    <t>151101101</t>
  </si>
  <si>
    <t>Zřízení příložného pažení a rozepření stěn rýh hl do 2 m</t>
  </si>
  <si>
    <t>-1279967799</t>
  </si>
  <si>
    <t>2*(1,2+1,38)/2*2,5</t>
  </si>
  <si>
    <t>2*(1,38+1,22)/2*(9,0-2,5)</t>
  </si>
  <si>
    <t>2*(1,22+1,2)/2*(24,0-9,0)</t>
  </si>
  <si>
    <t>2*1,2*(34,0-24,0)</t>
  </si>
  <si>
    <t>151101111</t>
  </si>
  <si>
    <t>Odstranění příložného pažení a rozepření stěn rýh hl do 2 m</t>
  </si>
  <si>
    <t>-1016594602</t>
  </si>
  <si>
    <t>1613895197</t>
  </si>
  <si>
    <t>0,1*27,20</t>
  </si>
  <si>
    <t>(0,1+0,04+0,3)*0,8*34,0</t>
  </si>
  <si>
    <t>1722847673</t>
  </si>
  <si>
    <t>1482047659</t>
  </si>
  <si>
    <t>skládka</t>
  </si>
  <si>
    <t>11,97</t>
  </si>
  <si>
    <t>meziskládka-ornice</t>
  </si>
  <si>
    <t>2,72</t>
  </si>
  <si>
    <t>888320804</t>
  </si>
  <si>
    <t>11,97*2</t>
  </si>
  <si>
    <t>-1810463495</t>
  </si>
  <si>
    <t>výkop méně vytlačená zemina</t>
  </si>
  <si>
    <t>30,74-11,97</t>
  </si>
  <si>
    <t>175151101</t>
  </si>
  <si>
    <t>Obsypání potrubí strojně sypaninou bez prohození, uloženou do 3 m</t>
  </si>
  <si>
    <t>1039262396</t>
  </si>
  <si>
    <t>(0,04+0,3)*0,8*34,0</t>
  </si>
  <si>
    <t>58331351</t>
  </si>
  <si>
    <t>kamenivo těžené drobné frakce 0/4</t>
  </si>
  <si>
    <t>1503749994</t>
  </si>
  <si>
    <t>9,25*2 'Přepočtené koeficientem množství</t>
  </si>
  <si>
    <t>27,2*0,02 'Přepočtené koeficientem množství</t>
  </si>
  <si>
    <t>451572111</t>
  </si>
  <si>
    <t>Lože pod potrubí otevřený výkop z kameniva drobného těženého</t>
  </si>
  <si>
    <t>-2085627189</t>
  </si>
  <si>
    <t>0,1*0,8*34,0</t>
  </si>
  <si>
    <t>Trubní vedení</t>
  </si>
  <si>
    <t>871171141</t>
  </si>
  <si>
    <t>Montáž potrubí z PE100 SDR 11 otevřený výkop svařovaných na tupo D 40 x 3,7 mm</t>
  </si>
  <si>
    <t>-226941839</t>
  </si>
  <si>
    <t>28613111</t>
  </si>
  <si>
    <t>trubka vodovodní PE100 PN 16 SDR11 40x3,7mm</t>
  </si>
  <si>
    <t>-23209418</t>
  </si>
  <si>
    <t>ztratné, prořez 1,5%</t>
  </si>
  <si>
    <t>34,0*1,015</t>
  </si>
  <si>
    <t>892241111</t>
  </si>
  <si>
    <t>Tlaková zkouška vodou potrubí DN do 80</t>
  </si>
  <si>
    <t>-1046734003</t>
  </si>
  <si>
    <t>892233122</t>
  </si>
  <si>
    <t>Proplach a dezinfekce vodovodního potrubí DN od 40 do 70</t>
  </si>
  <si>
    <t>-179353853</t>
  </si>
  <si>
    <t>892372111</t>
  </si>
  <si>
    <t>Zabezpečení konců potrubí DN do 300 při tlakových zkouškách vodou</t>
  </si>
  <si>
    <t>-1843809448</t>
  </si>
  <si>
    <t>899721111</t>
  </si>
  <si>
    <t>Signalizační vodič DN do 150 mm na potrubí</t>
  </si>
  <si>
    <t>-1807763023</t>
  </si>
  <si>
    <t>899722113</t>
  </si>
  <si>
    <t>Krytí potrubí z plastů výstražnou fólií z PVC 34cm</t>
  </si>
  <si>
    <t>896736176</t>
  </si>
  <si>
    <t>998276101</t>
  </si>
  <si>
    <t>Přesun hmot pro trubní vedení z trub z plastických hmot otevřený výkop</t>
  </si>
  <si>
    <t>-117798392</t>
  </si>
  <si>
    <t>D1.3a - Kanalizace splašková</t>
  </si>
  <si>
    <t>DPT projekty Ostrov</t>
  </si>
  <si>
    <t>620229152</t>
  </si>
  <si>
    <t>0,8*(4,2+3,3+5,0+6,1+1,25+1,1+4,5+14,5+8,5)+1,2*(1,2-0,8)*8</t>
  </si>
  <si>
    <t>Mezisoučet</t>
  </si>
  <si>
    <t>9,0*5,5</t>
  </si>
  <si>
    <t>9,0*7,2</t>
  </si>
  <si>
    <t>131251104</t>
  </si>
  <si>
    <t>Hloubení jam nezapažených v hornině třídy těžitelnosti I skupiny 3 objem do 500 m3 strojně</t>
  </si>
  <si>
    <t>386296126</t>
  </si>
  <si>
    <t>2x septik</t>
  </si>
  <si>
    <t>(602,77-599,97)*(7,5+9,0)/2*(4,0+5,5)/2</t>
  </si>
  <si>
    <t>2x zemní filtr</t>
  </si>
  <si>
    <t>(602,58-600,63)*(7,8+9,0)/2*(6,0+7,2)/2</t>
  </si>
  <si>
    <t>méně ornice</t>
  </si>
  <si>
    <t>-0,1*114,30</t>
  </si>
  <si>
    <t>0,8*(0,8+0,84)/2*((1,0+1,5)*2+1,1)</t>
  </si>
  <si>
    <t>0,8*0,85*1,25</t>
  </si>
  <si>
    <t>0,8*0,82*1,1</t>
  </si>
  <si>
    <t>0,8*(0,82+0,83)/2*(35,0-30,5)</t>
  </si>
  <si>
    <t>0,8*(0,83+1,4)/2*(49,5-35,0)</t>
  </si>
  <si>
    <t>RŠ</t>
  </si>
  <si>
    <t>(0,81+0,82*3)*1,2*(1,2-0,8)</t>
  </si>
  <si>
    <t>-0,1*(0,8*(6,1+1,25+1,1+4,5+14,5)+1,2*(1,2-0,8)*4)</t>
  </si>
  <si>
    <t>výústní objekt</t>
  </si>
  <si>
    <t>0,6*0,6*2,0+0,25*6,10</t>
  </si>
  <si>
    <t>132254103</t>
  </si>
  <si>
    <t>Hloubení rýh zapažených š do 800 mm v hornině třídy těžitelnosti I skupiny 3 objem do 100 m3 strojně</t>
  </si>
  <si>
    <t>218914350</t>
  </si>
  <si>
    <t>0,8*(0,1+1,95)/2*(6,2-2,0)</t>
  </si>
  <si>
    <t>0,8*(1,95+1,92)/2*(9,5-6,2)</t>
  </si>
  <si>
    <t>0,8*(1,72+1,7)/2*(1,0*2+3,0)</t>
  </si>
  <si>
    <t>0,8*(1,4+1,52)/2*(58,0-49,5)</t>
  </si>
  <si>
    <t>(1,92*2+1,4*2)*1,2*(1,2-0,8)</t>
  </si>
  <si>
    <t>-0,1*(0,8*(4,2+3,3+5,0+8,5)+1,2*(1,2-0,8)*4)</t>
  </si>
  <si>
    <t>2*(0,1+1,95)/2*(6,2-2,0)</t>
  </si>
  <si>
    <t>2*(1,95+1,92)/2*(9,5-6,2)</t>
  </si>
  <si>
    <t>2*(1,72+1,7)/2*(1,0*2+3,0)</t>
  </si>
  <si>
    <t>2*(1,4+1,52)/2*(58,0-49,5)</t>
  </si>
  <si>
    <t>(1,92*2+1,4*2)*(1,2+0,4)*2</t>
  </si>
  <si>
    <t>1801868560</t>
  </si>
  <si>
    <t>0,1*156,9</t>
  </si>
  <si>
    <t>lože+podkladní desky+obsyp</t>
  </si>
  <si>
    <t>12,9+7,4+17,7</t>
  </si>
  <si>
    <t>(1,92*2+0,82*4+1,4*2)*3,14*0,3*0,3</t>
  </si>
  <si>
    <t>2x septik + 2x zemní filtr</t>
  </si>
  <si>
    <t>2*(1,7*7,71+(0,3*3,14*2,75/2*2,75/2)+(0,55+0,54)*3,14*0,3*0,3)</t>
  </si>
  <si>
    <t>2*(6,5*2,0*1,2)</t>
  </si>
  <si>
    <t>248614878</t>
  </si>
  <si>
    <t>332796324</t>
  </si>
  <si>
    <t xml:space="preserve">odvoz </t>
  </si>
  <si>
    <t>104,64</t>
  </si>
  <si>
    <t>ornice-meziskládka</t>
  </si>
  <si>
    <t>15,69</t>
  </si>
  <si>
    <t>-836145740</t>
  </si>
  <si>
    <t>104,64*2,0</t>
  </si>
  <si>
    <t>174111109</t>
  </si>
  <si>
    <t>Příplatek k zásypu za ruční prohození sypaniny sítem</t>
  </si>
  <si>
    <t>-292158378</t>
  </si>
  <si>
    <t>zemní filtry+septiky</t>
  </si>
  <si>
    <t>206,41</t>
  </si>
  <si>
    <t>-(7,69+7,4)</t>
  </si>
  <si>
    <t>-2*(1,7*7,71+(0,3*3,14*2,75/2*2,75/2)+(0,55+0,54)*3,14*0,3*0,3)</t>
  </si>
  <si>
    <t>-2*(6,5*2,0*1,2)</t>
  </si>
  <si>
    <t>-216041830</t>
  </si>
  <si>
    <t>(206,41+22,9+26,64)-104,64</t>
  </si>
  <si>
    <t>174151102</t>
  </si>
  <si>
    <t>Zásyp v prostoru s omezeným pohybem stroje sypaninou se zhutněním</t>
  </si>
  <si>
    <t>1303442503</t>
  </si>
  <si>
    <t>zemní filtr</t>
  </si>
  <si>
    <t>6,5*2,0*1,2*2</t>
  </si>
  <si>
    <t>58343872</t>
  </si>
  <si>
    <t>kamenivo drcené hrubé frakce 8/16</t>
  </si>
  <si>
    <t>843995985</t>
  </si>
  <si>
    <t>2*((0,25+0,25)*6,5*2,0)*1,67*1,2</t>
  </si>
  <si>
    <t>58341364</t>
  </si>
  <si>
    <t>kamenivo drcené drobné frakce 2/4</t>
  </si>
  <si>
    <t>-1499909446</t>
  </si>
  <si>
    <t>2*(0,7*6,5*2,0)*1,67*1,2</t>
  </si>
  <si>
    <t>(0,11+0,3)*0,8*21,85+0,03</t>
  </si>
  <si>
    <t>(0,16+0,3)*0,8*28,5+0,01</t>
  </si>
  <si>
    <t>17,7*1,67*1,2</t>
  </si>
  <si>
    <t>156,9*0,02 'Přepočtené koeficientem množství</t>
  </si>
  <si>
    <t>213141112</t>
  </si>
  <si>
    <t>Zřízení vrstvy z geotextilie v rovině nebo ve sklonu do 1:5 š přes 3 do 6 m</t>
  </si>
  <si>
    <t>-1499831631</t>
  </si>
  <si>
    <t>7,0*2,5*2</t>
  </si>
  <si>
    <t>69311088</t>
  </si>
  <si>
    <t>geotextilie netkaná separační, ochranná, filtrační, drenážní PES 500g/m2</t>
  </si>
  <si>
    <t>121617053</t>
  </si>
  <si>
    <t>35*1,1845 'Přepočtené koeficientem množství</t>
  </si>
  <si>
    <t>382413121</t>
  </si>
  <si>
    <t>Osazení jímky z PP na obetonování objemu 16000 l pro usazení do terénu</t>
  </si>
  <si>
    <t>506078648</t>
  </si>
  <si>
    <t>562300R1</t>
  </si>
  <si>
    <t>Zemní pískový filtr 6,0 x 2,0 x 1,2m ZF 20-EK</t>
  </si>
  <si>
    <t>1041301996</t>
  </si>
  <si>
    <t>562300R2</t>
  </si>
  <si>
    <t>Biologický septik SK5-EK</t>
  </si>
  <si>
    <t>-641802424</t>
  </si>
  <si>
    <t>562DOP</t>
  </si>
  <si>
    <t>Doprava filtrů a septiků</t>
  </si>
  <si>
    <t>kpl</t>
  </si>
  <si>
    <t>1065278048</t>
  </si>
  <si>
    <t>0,1*0,8*(21,85+28,5)</t>
  </si>
  <si>
    <t>0,1*1,2*1,2*8+0,03</t>
  </si>
  <si>
    <t>0,1*7,5*4,0</t>
  </si>
  <si>
    <t>0,1*7,8*6,0+0,01</t>
  </si>
  <si>
    <t>452321131</t>
  </si>
  <si>
    <t>Podkladní desky ze ŽB tř. C 12/15 otevřený výkop</t>
  </si>
  <si>
    <t>510533069</t>
  </si>
  <si>
    <t>2*0,15*3,15*3,15</t>
  </si>
  <si>
    <t>2*0,15*6,7*2,2</t>
  </si>
  <si>
    <t>452351101</t>
  </si>
  <si>
    <t>Bednění podkladních desek nebo bloků nebo sedlového lože otevřený výkop</t>
  </si>
  <si>
    <t>-597138548</t>
  </si>
  <si>
    <t>pod septiky</t>
  </si>
  <si>
    <t>0,15*3,15*4*2</t>
  </si>
  <si>
    <t>pod zemní filtry</t>
  </si>
  <si>
    <t>0,15*(6,7+2,2)*2*2</t>
  </si>
  <si>
    <t>452368211</t>
  </si>
  <si>
    <t>Výztuž podkladních desek nebo bloků nebo pražců otevřený výkop ze svařovaných sítí Kari</t>
  </si>
  <si>
    <t>62208942</t>
  </si>
  <si>
    <t>2*(26,64/6,0*3,15*3,15*2/1000*1,15)</t>
  </si>
  <si>
    <t>2*(26,64/6,0*6,7*2,2*2/1000*1,15)</t>
  </si>
  <si>
    <t>461211711</t>
  </si>
  <si>
    <t>Patka z lomového kamene pro dlažbu na sucho bez výplně spár</t>
  </si>
  <si>
    <t>628614665</t>
  </si>
  <si>
    <t>0,6*0,6*2,0</t>
  </si>
  <si>
    <t>465511227</t>
  </si>
  <si>
    <t>Dlažba z lomového kamene na sucho s vyklínováním a vyplněním spár tl 250 mm</t>
  </si>
  <si>
    <t>-511991991</t>
  </si>
  <si>
    <t>(2,05+1,0)*2,0</t>
  </si>
  <si>
    <t>871263121</t>
  </si>
  <si>
    <t>Montáž kanalizačního potrubí z PVC těsněné gumovým kroužkem otevřený výkop sklon do 20 % DN 110</t>
  </si>
  <si>
    <t>218402612</t>
  </si>
  <si>
    <t>splašková kanalizace</t>
  </si>
  <si>
    <t>9,5+(1,0*2+3,0)+((1,5+1,0)*2+1,1)+1,25</t>
  </si>
  <si>
    <t>28611113</t>
  </si>
  <si>
    <t>trubka kanalizační PVC DN 110x1000mm SN4</t>
  </si>
  <si>
    <t>-2139765095</t>
  </si>
  <si>
    <t>prořez 3%</t>
  </si>
  <si>
    <t>21,85*1,03</t>
  </si>
  <si>
    <t>871313121</t>
  </si>
  <si>
    <t>Montáž kanalizačního potrubí z PVC těsněné gumovým kroužkem otevřený výkop sklon do 20 % DN 160</t>
  </si>
  <si>
    <t>-598246060</t>
  </si>
  <si>
    <t>1,1+27,4</t>
  </si>
  <si>
    <t>28611131</t>
  </si>
  <si>
    <t>trubka kanalizační PVC DN 160x1000mm SN4</t>
  </si>
  <si>
    <t>1127657127</t>
  </si>
  <si>
    <t>28,5*1,03</t>
  </si>
  <si>
    <t>892271111</t>
  </si>
  <si>
    <t>Tlaková zkouška vodou potrubí DN 100 nebo 125</t>
  </si>
  <si>
    <t>834680291</t>
  </si>
  <si>
    <t>892351111</t>
  </si>
  <si>
    <t>Tlaková zkouška vodou potrubí DN 150 nebo 200</t>
  </si>
  <si>
    <t>2022164110</t>
  </si>
  <si>
    <t>894302141</t>
  </si>
  <si>
    <t>Stěny šachet tl nad 200 mm ze ŽB bez zvýšených nároků na prostředí tř. C 16/20</t>
  </si>
  <si>
    <t>-1613371471</t>
  </si>
  <si>
    <t xml:space="preserve">2x septik </t>
  </si>
  <si>
    <t>2*1,7*(7,71-3,14*2,75/2*2,75/2)</t>
  </si>
  <si>
    <t>894302193</t>
  </si>
  <si>
    <t>Příplatek za tloušťku stěn šachet ze ŽB do 200 mm</t>
  </si>
  <si>
    <t>-1366247745</t>
  </si>
  <si>
    <t>894502101</t>
  </si>
  <si>
    <t>Bednění stěn šachet pravoúhlých nebo vícehranných jednostranné</t>
  </si>
  <si>
    <t>-1540580886</t>
  </si>
  <si>
    <t>2*1,7*(1,3*8)+0,04</t>
  </si>
  <si>
    <t>894608211</t>
  </si>
  <si>
    <t>Výztuž šachet ze svařovaných sítí typu Kari</t>
  </si>
  <si>
    <t>-2040420288</t>
  </si>
  <si>
    <t>2*(26,64/6,0*1,7*(1,3*8)/1000*1,15)</t>
  </si>
  <si>
    <t>894812311</t>
  </si>
  <si>
    <t>Revizní a čistící šachta z PP typ DN 600/160 šachtové dno průtočné</t>
  </si>
  <si>
    <t>1856519790</t>
  </si>
  <si>
    <t>894812312</t>
  </si>
  <si>
    <t>Revizní a čistící šachta z PP typ DN 600/160 šachtové dno průtočné 30°, 60°, 90°</t>
  </si>
  <si>
    <t>1466463574</t>
  </si>
  <si>
    <t>894812313</t>
  </si>
  <si>
    <t>Revizní a čistící šachta z PP typ DN 600/160 šachtové dno s přítokem tvaru T</t>
  </si>
  <si>
    <t>1556103396</t>
  </si>
  <si>
    <t>894812314</t>
  </si>
  <si>
    <t>Revizní a čistící šachta z PP typ DN 600/160 šachtové dno s přítokem tvaru X</t>
  </si>
  <si>
    <t>-610318759</t>
  </si>
  <si>
    <t>894812331</t>
  </si>
  <si>
    <t>Revizní a čistící šachta z PP DN 600 šachtová roura korugovaná světlé hloubky 1000 mm</t>
  </si>
  <si>
    <t>-1946431023</t>
  </si>
  <si>
    <t>894812332</t>
  </si>
  <si>
    <t>Revizní a čistící šachta z PP DN 600 šachtová roura korugovaná světlé hloubky 2000 mm</t>
  </si>
  <si>
    <t>-324001540</t>
  </si>
  <si>
    <t>894812339</t>
  </si>
  <si>
    <t>Příplatek k rourám revizní a čistící šachty z PP DN 600 za uříznutí šachtové roury</t>
  </si>
  <si>
    <t>2000335999</t>
  </si>
  <si>
    <t>894812376</t>
  </si>
  <si>
    <t>Revizní a čistící šachta z PP DN 600 poklop litinový pro třídu zatížení D400 s betonovým prstencem</t>
  </si>
  <si>
    <t>-2026091199</t>
  </si>
  <si>
    <t>899722114</t>
  </si>
  <si>
    <t>Krytí potrubí z plastů výstražnou fólií z PVC 40 cm</t>
  </si>
  <si>
    <t>-1373510240</t>
  </si>
  <si>
    <t>21,85+28,5</t>
  </si>
  <si>
    <t>1391325850</t>
  </si>
  <si>
    <t>D1.3b - Kanalizace dešťová</t>
  </si>
  <si>
    <t>0,8*((26,0-5,5-7,0)+7,5)</t>
  </si>
  <si>
    <t>1,2*(1,2-0,8)*3+0,06</t>
  </si>
  <si>
    <t>7,0*7,0</t>
  </si>
  <si>
    <t>(5,5+1,5)*2,5</t>
  </si>
  <si>
    <t>131251103</t>
  </si>
  <si>
    <t>Hloubení jam nezapažených v hornině třídy těžitelnosti I skupiny 3 objem do 100 m3 strojně</t>
  </si>
  <si>
    <t>1997311588</t>
  </si>
  <si>
    <t>vsakovací příkop</t>
  </si>
  <si>
    <t>((602,3+602,8)/2-601,075)*2,5*5,5+(1,7+1,9)/2*1,5*2,5+0,02</t>
  </si>
  <si>
    <t>-0,1*17,5</t>
  </si>
  <si>
    <t>akumulační nádrž</t>
  </si>
  <si>
    <t>(603,25-600,95)*(4,0+7,0)/2*(4,0+7,0)/2-0,35*3,2/2*6,8+0,03</t>
  </si>
  <si>
    <t>-0,1*49,0</t>
  </si>
  <si>
    <t>132251101</t>
  </si>
  <si>
    <t>Hloubení rýh nezapažených š do 800 mm v hornině třídy těžitelnosti I skupiny 3 objem do 20 m3 strojně</t>
  </si>
  <si>
    <t>-988804675</t>
  </si>
  <si>
    <t>(0,45+0,8)/2*0,8*3,0</t>
  </si>
  <si>
    <t>(0,75+0,58)/2*0,8*(14,0-8,5)</t>
  </si>
  <si>
    <t>(0,58+0,6)/2*0,8*2,5</t>
  </si>
  <si>
    <t>(0,6+1,1)/2*0,8*(26,0-16,5)</t>
  </si>
  <si>
    <t>(0,58+0,55)/2*0,8*7,5</t>
  </si>
  <si>
    <t>0,58*1,2*(1,2-0,8)</t>
  </si>
  <si>
    <t>-0,1*(18,30-1,2*1,2*2)</t>
  </si>
  <si>
    <t>132254101</t>
  </si>
  <si>
    <t>Hloubení rýh zapažených š do 800 mm v hornině třídy těžitelnosti I skupiny 3 objem do 20 m3 strojně</t>
  </si>
  <si>
    <t>-277132256</t>
  </si>
  <si>
    <t>(1,4+1,1)*1,2*(1,2-0,8)</t>
  </si>
  <si>
    <t>-0,1*1,2*1,2*2</t>
  </si>
  <si>
    <t>-1419966572</t>
  </si>
  <si>
    <t>0,1*84,8</t>
  </si>
  <si>
    <t>3,7+0,69+5,72</t>
  </si>
  <si>
    <t>(1,4+0,58+1,1)*3,14*0,2*0,2</t>
  </si>
  <si>
    <t>(1,3*3,83+0,5*3,14*1,85/2*1,85/2)+0,2*3,14*0,3*0,3</t>
  </si>
  <si>
    <t>3,75+5,85</t>
  </si>
  <si>
    <t>1501856521</t>
  </si>
  <si>
    <t>ornice</t>
  </si>
  <si>
    <t>odvoz</t>
  </si>
  <si>
    <t>26,48</t>
  </si>
  <si>
    <t>26,48*2,0</t>
  </si>
  <si>
    <t>60,9</t>
  </si>
  <si>
    <t>-(1,3*3,83+0,5*3,14*1,85/2*1,85/2+0,2*3,14*0,3*0,3)</t>
  </si>
  <si>
    <t>25,30-(3,75+5,85)</t>
  </si>
  <si>
    <t>(86,20+14,20+0,91)-26,48</t>
  </si>
  <si>
    <t>-15,7</t>
  </si>
  <si>
    <t>(0,11+0,1)*0,8*3,0+0,02</t>
  </si>
  <si>
    <t>(0,16+0,1)*0,8*(17,5+7,5)</t>
  </si>
  <si>
    <t>5,72*1,67*1,2</t>
  </si>
  <si>
    <t>84,8*0,02 'Přepočtené koeficientem množství</t>
  </si>
  <si>
    <t>212752701</t>
  </si>
  <si>
    <t>Trativod z drenážních trubek tunelových PVC-U SN 4 perforace 220° včetně lože otevřený výkop DN 100 pro liniové stavby</t>
  </si>
  <si>
    <t>569921392</t>
  </si>
  <si>
    <t>5,5*2,5</t>
  </si>
  <si>
    <t>13,75*1,1845 'Přepočtené koeficientem množství</t>
  </si>
  <si>
    <t>382413115</t>
  </si>
  <si>
    <t>Osazení jímky z PP na obetonování objemu 6000 l pro usazení do terénu</t>
  </si>
  <si>
    <t>235789</t>
  </si>
  <si>
    <t>562416R</t>
  </si>
  <si>
    <t>nádrž akumulační dešťové vody 4m3 PP samonosná</t>
  </si>
  <si>
    <t>-402841441</t>
  </si>
  <si>
    <t>Doprava akumulační nádrže</t>
  </si>
  <si>
    <t>-579482051</t>
  </si>
  <si>
    <t>0,2*(2,0+5,5)*2,5</t>
  </si>
  <si>
    <t>451573111</t>
  </si>
  <si>
    <t>Lože pod potrubí otevřený výkop ze štěrkopísku</t>
  </si>
  <si>
    <t>1749241637</t>
  </si>
  <si>
    <t>potrubí</t>
  </si>
  <si>
    <t>0,1*0,8*((26,0-5,5)+7,5)+0,1*1,2*1,2*3</t>
  </si>
  <si>
    <t>0,1*3,1*3,1+0,07</t>
  </si>
  <si>
    <t>0,15*2,15*2,15</t>
  </si>
  <si>
    <t>0,15*2,15*4</t>
  </si>
  <si>
    <t>26,64/6,0*2,15*2,15*2/1000*1,15</t>
  </si>
  <si>
    <t>457572111</t>
  </si>
  <si>
    <t>Filtrační vrstvy ze štěrkopísku se zhutněním frakce od 0 až 8 do 0 až 32 mm</t>
  </si>
  <si>
    <t>-134977122</t>
  </si>
  <si>
    <t>0,2*(1,8+5,5)*2,5</t>
  </si>
  <si>
    <t>(0,11+0,05)*5,5*2,5</t>
  </si>
  <si>
    <t>3,0*1,03</t>
  </si>
  <si>
    <t>17,5+7,5</t>
  </si>
  <si>
    <t>25,0*1,03</t>
  </si>
  <si>
    <t>1,3*(3,83-3,14*1,85/2*1,85/2)</t>
  </si>
  <si>
    <t>1,3*8</t>
  </si>
  <si>
    <t>26,64/6,0*1,3*0,89*8/1000*1,15</t>
  </si>
  <si>
    <t>894812001</t>
  </si>
  <si>
    <t>Revizní a čistící šachta z PP šachtové dno DN 400/150 přímý tok</t>
  </si>
  <si>
    <t>952037645</t>
  </si>
  <si>
    <t>894812003</t>
  </si>
  <si>
    <t>Revizní a čistící šachta z PP šachtové dno DN 400/150 pravý a levý přítok</t>
  </si>
  <si>
    <t>-1030608733</t>
  </si>
  <si>
    <t>894812031</t>
  </si>
  <si>
    <t>Revizní a čistící šachta z PP DN 400 šachtová roura korugovaná bez hrdla světlé hloubky 1000 mm</t>
  </si>
  <si>
    <t>-1734723020</t>
  </si>
  <si>
    <t>894812032</t>
  </si>
  <si>
    <t>Revizní a čistící šachta z PP DN 400 šachtová roura korugovaná bez hrdla světlé hloubky 1500 mm</t>
  </si>
  <si>
    <t>-1694306684</t>
  </si>
  <si>
    <t>894812041</t>
  </si>
  <si>
    <t>Příplatek k rourám revizní a čistící šachty z PP DN 400 za uříznutí šachtové roury</t>
  </si>
  <si>
    <t>-1941613517</t>
  </si>
  <si>
    <t>894812063</t>
  </si>
  <si>
    <t>Revizní a čistící šachta z PP DN 400 poklop litinový plný do teleskopické trubky pro třídu zatížení D400</t>
  </si>
  <si>
    <t>-1205421016</t>
  </si>
  <si>
    <t>111886507</t>
  </si>
  <si>
    <t>D1.4 - Silnoproudá elektrotechnika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</si>
  <si>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</si>
  <si>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</si>
  <si>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</si>
  <si>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</si>
  <si>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</si>
  <si>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</si>
  <si>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</si>
  <si>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</si>
  <si>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64</t>
  </si>
  <si>
    <t>682569096</t>
  </si>
  <si>
    <t>210100004</t>
  </si>
  <si>
    <t>Ukončení vodičů v rozváděči nebo na přístroji včetně zapojení průřezu žíly do 25 mm2</t>
  </si>
  <si>
    <t>-1909220082</t>
  </si>
  <si>
    <t>210100014</t>
  </si>
  <si>
    <t>Ukončení vodičů v rozváděči nebo na přístroji včetně zapojení průřezu žíly do 10 mm2</t>
  </si>
  <si>
    <t>22684148</t>
  </si>
  <si>
    <t>210220020</t>
  </si>
  <si>
    <t>Montáž uzemňovacího vedení vodičů FeZn pomocí svorek v zemi páskou do 120 mm2 ve městské zástavbě</t>
  </si>
  <si>
    <t>-682126730</t>
  </si>
  <si>
    <t>11.199.636</t>
  </si>
  <si>
    <t>Pásek pozink. DEHN Z500 FeZn 30x4</t>
  </si>
  <si>
    <t>128</t>
  </si>
  <si>
    <t>-1260761463</t>
  </si>
  <si>
    <t>40*1,15 'Přepočtené koeficientem množství</t>
  </si>
  <si>
    <t>210220022</t>
  </si>
  <si>
    <t>Montáž uzemňovacího vedení vodičů FeZn pomocí svorek v zemi drátem průměru do 10 mm ve městské zástavbě</t>
  </si>
  <si>
    <t>1209255567</t>
  </si>
  <si>
    <t>1030037125</t>
  </si>
  <si>
    <t>Drát 8/11mm, FeZn, Z350 (350g/m2) Délka role ca. 75m, s plastovou izolací černou</t>
  </si>
  <si>
    <t>1820038384</t>
  </si>
  <si>
    <t>16*1,15 'Přepočtené koeficientem množství</t>
  </si>
  <si>
    <t>210220301</t>
  </si>
  <si>
    <t>Montáž svorek hromosvodných se 2 šrouby</t>
  </si>
  <si>
    <t>-690283290</t>
  </si>
  <si>
    <t>1142822</t>
  </si>
  <si>
    <t>SVORKA SZ FEZN RD 7-10/RD16 /450000/</t>
  </si>
  <si>
    <t>296044348</t>
  </si>
  <si>
    <t>210220302</t>
  </si>
  <si>
    <t>Montáž svorek hromosvodných se 3 a více šrouby</t>
  </si>
  <si>
    <t>630280123</t>
  </si>
  <si>
    <t>1030037247</t>
  </si>
  <si>
    <t>Křížová svorka FeZn pro prům. 16/8-10mm, prům. 16/pásek 30mm, s mezidestičkou</t>
  </si>
  <si>
    <t>1544128105</t>
  </si>
  <si>
    <t>210280002</t>
  </si>
  <si>
    <t>Zkoušky a prohlídky el rozvodů a zařízení celková prohlídka pro objem montážních prací přes 100 do 500 tis Kč</t>
  </si>
  <si>
    <t>29947504</t>
  </si>
  <si>
    <t>210280221</t>
  </si>
  <si>
    <t>Měření zemních odporů zemnící sítě dl pásku do 100 m</t>
  </si>
  <si>
    <t>1882742110</t>
  </si>
  <si>
    <t>210812033</t>
  </si>
  <si>
    <t>Montáž kabelu Cu plného nebo laněného do 1 kV žíly 4x6 až 10 mm2 (např. CYKY) bez ukončení uloženého volně nebo v liště</t>
  </si>
  <si>
    <t>1994791543</t>
  </si>
  <si>
    <t>34111076</t>
  </si>
  <si>
    <t>kabel instalační jádro Cu plné izolace PVC plášť PVC 450/750V (CYKY) 4x10mm2</t>
  </si>
  <si>
    <t>-1986851761</t>
  </si>
  <si>
    <t>110*1,15 'Přepočtené koeficientem množství</t>
  </si>
  <si>
    <t>210812037</t>
  </si>
  <si>
    <t>Montáž kabelu Cu plného nebo laněného do 1 kV žíly 4x25 až 35 mm2 (např. CYKY) bez ukončení uloženého volně nebo v liště</t>
  </si>
  <si>
    <t>61474923</t>
  </si>
  <si>
    <t>34111610</t>
  </si>
  <si>
    <t>kabel silový jádro Cu izolace PVC plášť PVC 0,6/1kV (1-CYKY) 4x25mm2</t>
  </si>
  <si>
    <t>-2105140655</t>
  </si>
  <si>
    <t>45*1,15 'Přepočtené koeficientem množství</t>
  </si>
  <si>
    <t>210812061</t>
  </si>
  <si>
    <t>Montáž kabelu Cu plného nebo laněného do 1 kV žíly 5x1,5 až 2,5 mm2 (např. CYKY) bez ukončení uloženého volně nebo v liště</t>
  </si>
  <si>
    <t>-1434734084</t>
  </si>
  <si>
    <t>34111090</t>
  </si>
  <si>
    <t>kabel instalační jádro Cu plné izolace PVC plášť PVC 450/750V (CYKY) 5x1,5mm2</t>
  </si>
  <si>
    <t>629249274</t>
  </si>
  <si>
    <t>50*1,15 'Přepočtené koeficientem množství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</si>
  <si>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</si>
  <si>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</si>
  <si>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</si>
  <si>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</si>
  <si>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</si>
  <si>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890409689</t>
  </si>
  <si>
    <t>460030011</t>
  </si>
  <si>
    <t>Sejmutí drnu při elektromontážích jakékoliv tloušťky</t>
  </si>
  <si>
    <t>-356320009</t>
  </si>
  <si>
    <t>0,35*68</t>
  </si>
  <si>
    <t>0,5*41</t>
  </si>
  <si>
    <t>460161172</t>
  </si>
  <si>
    <t>Hloubení kabelových rýh ručně š 35 cm hl 80 cm v hornině tř I skupiny 3</t>
  </si>
  <si>
    <t>381624191</t>
  </si>
  <si>
    <t>460161272</t>
  </si>
  <si>
    <t>Hloubení kabelových rýh ručně š 50 cm hl 80 cm v hornině tř I skupiny 3</t>
  </si>
  <si>
    <t>-585160635</t>
  </si>
  <si>
    <t>460161302</t>
  </si>
  <si>
    <t>Hloubení kabelových rýh ručně š 50 cm hl 110 cm v hornině tř I skupiny 3</t>
  </si>
  <si>
    <t>-1131170669</t>
  </si>
  <si>
    <t>460341113</t>
  </si>
  <si>
    <t>Vodorovné přemístění horniny jakékoliv třídy dopravními prostředky při elektromontážích přes 500 do 1000 m</t>
  </si>
  <si>
    <t>-1764898734</t>
  </si>
  <si>
    <t>460341121</t>
  </si>
  <si>
    <t>Příplatek k vodorovnému přemístění horniny dopravními prostředky při elektromontážích za každých dalších i započatých 1000 m</t>
  </si>
  <si>
    <t>312185176</t>
  </si>
  <si>
    <t>1,18*10 'Přepočtené koeficientem množství</t>
  </si>
  <si>
    <t>460361111</t>
  </si>
  <si>
    <t>Poplatek za uložení zeminy na skládce (skládkovné) kód odpadu 17 05 04</t>
  </si>
  <si>
    <t>1172622929</t>
  </si>
  <si>
    <t>460371111</t>
  </si>
  <si>
    <t>Naložení výkopku při elektromontážích ručně z hornin třídy I skupiny 1 až 3</t>
  </si>
  <si>
    <t>1382708031</t>
  </si>
  <si>
    <t>460431162</t>
  </si>
  <si>
    <t>Zásyp kabelových rýh ručně se zhutněním š 35 cm hl 60 cm z horniny tř I skupiny 3</t>
  </si>
  <si>
    <t>604079387</t>
  </si>
  <si>
    <t>460431262</t>
  </si>
  <si>
    <t>Zásyp kabelových rýh ručně se zhutněním š 50 cm hl 60 cm z horniny tř I skupiny 3</t>
  </si>
  <si>
    <t>927822022</t>
  </si>
  <si>
    <t>460431312</t>
  </si>
  <si>
    <t>Zásyp kabelových rýh ručně se zhutněním š 50 cm hl 100 cm z horniny tř I skupiny 3</t>
  </si>
  <si>
    <t>1099446979</t>
  </si>
  <si>
    <t>460581121</t>
  </si>
  <si>
    <t>Zatravnění včetně zalití vodou na rovině</t>
  </si>
  <si>
    <t>290429955</t>
  </si>
  <si>
    <t>460581131</t>
  </si>
  <si>
    <t>Uvedení nezpevněného terénu do původního stavu v místě dočasného uložení výkopku s vyhrabáním, srovnáním a částečným dosetím trávy</t>
  </si>
  <si>
    <t>1085205823</t>
  </si>
  <si>
    <t>460641113</t>
  </si>
  <si>
    <t>Základové konstrukce při elektromontážích z monolitického betonu tř. C 16/20</t>
  </si>
  <si>
    <t>-1752811514</t>
  </si>
  <si>
    <t>0,5*22*0,1</t>
  </si>
  <si>
    <t>460661111</t>
  </si>
  <si>
    <t>Kabelové lože z písku pro kabely nn bez zakrytí š lože do 35 cm</t>
  </si>
  <si>
    <t>-1845749995</t>
  </si>
  <si>
    <t>460661511</t>
  </si>
  <si>
    <t>Kabelové lože z písku pro kabely nn kryté plastovou fólií š lože do 25 cm</t>
  </si>
  <si>
    <t>-92479826</t>
  </si>
  <si>
    <t>460791212</t>
  </si>
  <si>
    <t>Montáž trubek ochranných plastových uložených volně do rýhy ohebných přes 32 do 50 mm</t>
  </si>
  <si>
    <t>1122322802</t>
  </si>
  <si>
    <t>34571158</t>
  </si>
  <si>
    <t>trubka elektroinstalační ohebná z PH, D 48mm</t>
  </si>
  <si>
    <t>345618181</t>
  </si>
  <si>
    <t>90*1,05 'Přepočtené koeficientem množství</t>
  </si>
  <si>
    <t>460791213</t>
  </si>
  <si>
    <t>Montáž trubek ochranných plastových uložených volně do rýhy ohebných přes 50 do 90 mm</t>
  </si>
  <si>
    <t>67154951</t>
  </si>
  <si>
    <t>34571353</t>
  </si>
  <si>
    <t>trubka elektroinstalační ohebná dvouplášťová korugovaná (chránička) D 61/75mm, HDPE+LDPE</t>
  </si>
  <si>
    <t>1733197497</t>
  </si>
  <si>
    <t>40*1,05 'Přepočtené koeficientem množství</t>
  </si>
  <si>
    <t>460791214</t>
  </si>
  <si>
    <t>Montáž trubek ochranných plastových uložených volně do rýhy ohebných přes 90 do 110 mm</t>
  </si>
  <si>
    <t>2132090792</t>
  </si>
  <si>
    <t>34571355</t>
  </si>
  <si>
    <t>trubka elektroinstalační ohebná dvouplášťová korugovaná (chránička) D 94/110mm, HDPE+LDPE</t>
  </si>
  <si>
    <t>-912013674</t>
  </si>
  <si>
    <t>22*1,05 'Přepočtené koeficientem množství</t>
  </si>
  <si>
    <t>460905121</t>
  </si>
  <si>
    <t>Montáž kompaktního plastového pilíře pro rozvod nn samostatého š přes 38 do 55 cm (např. SS300, SR322, ER122, RVO)</t>
  </si>
  <si>
    <t>1846296062</t>
  </si>
  <si>
    <t>1134365</t>
  </si>
  <si>
    <t>EL.ROZVADEC ER212/NKP7P-C</t>
  </si>
  <si>
    <t>-248131421</t>
  </si>
  <si>
    <t>460905151</t>
  </si>
  <si>
    <t>Montáž kompaktního plastového pilíře pro rozvod nn samostatého š přes 100 cm (např. SD822, SR501)</t>
  </si>
  <si>
    <t>-1394793908</t>
  </si>
  <si>
    <t>35711835</t>
  </si>
  <si>
    <t>skříň rozpojovací jistící kompaktní pilíř celoplastové provedení výzbroj 6x sada pojistkové spodky nožové velikosti 1 (SR601/NKW2)</t>
  </si>
  <si>
    <t>1594903645</t>
  </si>
  <si>
    <t>468061122</t>
  </si>
  <si>
    <t>Bourání pilíře ze zdiva cihelného skříně v do 105 cm a š přes 90 do 150 cm</t>
  </si>
  <si>
    <t>673279806</t>
  </si>
  <si>
    <t>469981111</t>
  </si>
  <si>
    <t>Přesun hmot pro pomocné stavební práce při elektromotážích</t>
  </si>
  <si>
    <t>2085087758</t>
  </si>
  <si>
    <t>469981211</t>
  </si>
  <si>
    <t>Příplatek k přesunu hmot pro pomocné stavební práce při elektromotážích ZKD 1000 m</t>
  </si>
  <si>
    <t>2054296252</t>
  </si>
  <si>
    <t>1,01*10 'Přepočtené koeficientem množství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</si>
  <si>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</si>
  <si>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</si>
  <si>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</si>
  <si>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</si>
  <si>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</si>
  <si>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</si>
  <si>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</si>
  <si>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</si>
  <si>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010001000</t>
  </si>
  <si>
    <t>1024</t>
  </si>
  <si>
    <t>-1798813045</t>
  </si>
  <si>
    <t>VRN3</t>
  </si>
  <si>
    <t>Zařízení staveniště</t>
  </si>
  <si>
    <t>030001000</t>
  </si>
  <si>
    <t>1622033644</t>
  </si>
  <si>
    <t>VRN6</t>
  </si>
  <si>
    <t>Územní vlivy</t>
  </si>
  <si>
    <t>060001000</t>
  </si>
  <si>
    <t>-512543566</t>
  </si>
  <si>
    <t>VRN7</t>
  </si>
  <si>
    <t>Provozní vlivy</t>
  </si>
  <si>
    <t>070001000</t>
  </si>
  <si>
    <t>1603805699</t>
  </si>
  <si>
    <t>VRN9</t>
  </si>
  <si>
    <t>Ostatní náklady</t>
  </si>
  <si>
    <t>090001000</t>
  </si>
  <si>
    <t>-1079116346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</si>
</sst>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pans="2:71" s="1" customFormat="1" ht="36.95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12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D23-022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15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Revitalizace kempu Lesík - hygienické zázemí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19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Lesík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21</v>
      </c>
      <c r="AJ87" s="41"/>
      <c r="AK87" s="41"/>
      <c r="AL87" s="41"/>
      <c r="AM87" s="80" t="str">
        <f>IF(AN8="","",AN8)</f>
        <v>16. 1. 2023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23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Nejdek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>DPT projekty Ostrov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ROUND(SUM(AG95:AG100),2)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ROUND(SUM(AS95:AS100),2)</f>
        <v>0</v>
      </c>
      <c r="AT94" s="115">
        <f>ROUND(SUM(AV94:AW94),2)</f>
        <v>0</v>
      </c>
      <c r="AU94" s="116">
        <f>ROUND(SUM(AU95:AU100),5)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ROUND(SUM(AZ95:AZ100),2)</f>
        <v>0</v>
      </c>
      <c r="BA94" s="115">
        <f>ROUND(SUM(BA95:BA100),2)</f>
        <v>0</v>
      </c>
      <c r="BB94" s="115">
        <f>ROUND(SUM(BB95:BB100),2)</f>
        <v>0</v>
      </c>
      <c r="BC94" s="115">
        <f>ROUND(SUM(BC95:BC100),2)</f>
        <v>0</v>
      </c>
      <c r="BD94" s="117">
        <f>ROUND(SUM(BD95:BD100),2)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'D1.1 - Stavební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'D1.1 - Stavební část'!P127</f>
        <v>0</v>
      </c>
      <c r="AV95" s="129">
        <f>'D1.1 - Stavební část'!J33</f>
        <v>0</v>
      </c>
      <c r="AW95" s="129">
        <f>'D1.1 - Stavební část'!J34</f>
        <v>0</v>
      </c>
      <c r="AX95" s="129">
        <f>'D1.1 - Stavební část'!J35</f>
        <v>0</v>
      </c>
      <c r="AY95" s="129">
        <f>'D1.1 - Stavební část'!J36</f>
        <v>0</v>
      </c>
      <c r="AZ95" s="129">
        <f>'D1.1 - Stavební část'!F33</f>
        <v>0</v>
      </c>
      <c r="BA95" s="129">
        <f>'D1.1 - Stavební část'!F34</f>
        <v>0</v>
      </c>
      <c r="BB95" s="129">
        <f>'D1.1 - Stavební část'!F35</f>
        <v>0</v>
      </c>
      <c r="BC95" s="129">
        <f>'D1.1 - Stavební část'!F36</f>
        <v>0</v>
      </c>
      <c r="BD95" s="131">
        <f>'D1.1 - Stavební část'!F37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'D1.2 - Vodovod'!J30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'D1.2 - Vodovod'!P121</f>
        <v>0</v>
      </c>
      <c r="AV96" s="129">
        <f>'D1.2 - Vodovod'!J33</f>
        <v>0</v>
      </c>
      <c r="AW96" s="129">
        <f>'D1.2 - Vodovod'!J34</f>
        <v>0</v>
      </c>
      <c r="AX96" s="129">
        <f>'D1.2 - Vodovod'!J35</f>
        <v>0</v>
      </c>
      <c r="AY96" s="129">
        <f>'D1.2 - Vodovod'!J36</f>
        <v>0</v>
      </c>
      <c r="AZ96" s="129">
        <f>'D1.2 - Vodovod'!F33</f>
        <v>0</v>
      </c>
      <c r="BA96" s="129">
        <f>'D1.2 - Vodovod'!F34</f>
        <v>0</v>
      </c>
      <c r="BB96" s="129">
        <f>'D1.2 - Vodovod'!F35</f>
        <v>0</v>
      </c>
      <c r="BC96" s="129">
        <f>'D1.2 - Vodovod'!F36</f>
        <v>0</v>
      </c>
      <c r="BD96" s="131">
        <f>'D1.2 - Vodovod'!F37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'D1.3a - Kanalizace splašková'!J30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'D1.3a - Kanalizace splašková'!P123</f>
        <v>0</v>
      </c>
      <c r="AV97" s="129">
        <f>'D1.3a - Kanalizace splašková'!J33</f>
        <v>0</v>
      </c>
      <c r="AW97" s="129">
        <f>'D1.3a - Kanalizace splašková'!J34</f>
        <v>0</v>
      </c>
      <c r="AX97" s="129">
        <f>'D1.3a - Kanalizace splašková'!J35</f>
        <v>0</v>
      </c>
      <c r="AY97" s="129">
        <f>'D1.3a - Kanalizace splašková'!J36</f>
        <v>0</v>
      </c>
      <c r="AZ97" s="129">
        <f>'D1.3a - Kanalizace splašková'!F33</f>
        <v>0</v>
      </c>
      <c r="BA97" s="129">
        <f>'D1.3a - Kanalizace splašková'!F34</f>
        <v>0</v>
      </c>
      <c r="BB97" s="129">
        <f>'D1.3a - Kanalizace splašková'!F35</f>
        <v>0</v>
      </c>
      <c r="BC97" s="129">
        <f>'D1.3a - Kanalizace splašková'!F36</f>
        <v>0</v>
      </c>
      <c r="BD97" s="131">
        <f>'D1.3a - Kanalizace splašková'!F37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'D1.3b - Kanalizace dešťová'!J30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'D1.3b - Kanalizace dešťová'!P123</f>
        <v>0</v>
      </c>
      <c r="AV98" s="129">
        <f>'D1.3b - Kanalizace dešťová'!J33</f>
        <v>0</v>
      </c>
      <c r="AW98" s="129">
        <f>'D1.3b - Kanalizace dešťová'!J34</f>
        <v>0</v>
      </c>
      <c r="AX98" s="129">
        <f>'D1.3b - Kanalizace dešťová'!J35</f>
        <v>0</v>
      </c>
      <c r="AY98" s="129">
        <f>'D1.3b - Kanalizace dešťová'!J36</f>
        <v>0</v>
      </c>
      <c r="AZ98" s="129">
        <f>'D1.3b - Kanalizace dešťová'!F33</f>
        <v>0</v>
      </c>
      <c r="BA98" s="129">
        <f>'D1.3b - Kanalizace dešťová'!F34</f>
        <v>0</v>
      </c>
      <c r="BB98" s="129">
        <f>'D1.3b - Kanalizace dešťová'!F35</f>
        <v>0</v>
      </c>
      <c r="BC98" s="129">
        <f>'D1.3b - Kanalizace dešťová'!F36</f>
        <v>0</v>
      </c>
      <c r="BD98" s="131">
        <f>'D1.3b - Kanalizace dešťová'!F37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'D1.4 - Silnoproudá elektr...'!J30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'D1.4 - Silnoproudá elektr...'!P119</f>
        <v>0</v>
      </c>
      <c r="AV99" s="129">
        <f>'D1.4 - Silnoproudá elektr...'!J33</f>
        <v>0</v>
      </c>
      <c r="AW99" s="129">
        <f>'D1.4 - Silnoproudá elektr...'!J34</f>
        <v>0</v>
      </c>
      <c r="AX99" s="129">
        <f>'D1.4 - Silnoproudá elektr...'!J35</f>
        <v>0</v>
      </c>
      <c r="AY99" s="129">
        <f>'D1.4 - Silnoproudá elektr...'!J36</f>
        <v>0</v>
      </c>
      <c r="AZ99" s="129">
        <f>'D1.4 - Silnoproudá elektr...'!F33</f>
        <v>0</v>
      </c>
      <c r="BA99" s="129">
        <f>'D1.4 - Silnoproudá elektr...'!F34</f>
        <v>0</v>
      </c>
      <c r="BB99" s="129">
        <f>'D1.4 - Silnoproudá elektr...'!F35</f>
        <v>0</v>
      </c>
      <c r="BC99" s="129">
        <f>'D1.4 - Silnoproudá elektr...'!F36</f>
        <v>0</v>
      </c>
      <c r="BD99" s="131">
        <f>'D1.4 - Silnoproudá elektr...'!F37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'VRN - Vedlejší rozpočtové...'!J30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33">
        <v>0</v>
      </c>
      <c r="AT100" s="134">
        <f>ROUND(SUM(AV100:AW100),2)</f>
        <v>0</v>
      </c>
      <c r="AU100" s="135">
        <f>'VRN - Vedlejší rozpočtové...'!P122</f>
        <v>0</v>
      </c>
      <c r="AV100" s="134">
        <f>'VRN - Vedlejší rozpočtové...'!J33</f>
        <v>0</v>
      </c>
      <c r="AW100" s="134">
        <f>'VRN - Vedlejší rozpočtové...'!J34</f>
        <v>0</v>
      </c>
      <c r="AX100" s="134">
        <f>'VRN - Vedlejší rozpočtové...'!J35</f>
        <v>0</v>
      </c>
      <c r="AY100" s="134">
        <f>'VRN - Vedlejší rozpočtové...'!J36</f>
        <v>0</v>
      </c>
      <c r="AZ100" s="134">
        <f>'VRN - Vedlejší rozpočtové...'!F33</f>
        <v>0</v>
      </c>
      <c r="BA100" s="134">
        <f>'VRN - Vedlejší rozpočtové...'!F34</f>
        <v>0</v>
      </c>
      <c r="BB100" s="134">
        <f>'VRN - Vedlejší rozpočtové...'!F35</f>
        <v>0</v>
      </c>
      <c r="BC100" s="134">
        <f>'VRN - Vedlejší rozpočtové...'!F36</f>
        <v>0</v>
      </c>
      <c r="BD100" s="136">
        <f>'VRN - Vedlejší rozpočtové...'!F37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57" s="2" customFormat="1" ht="30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D1.1 - Stavební část'!C2" display="/"/>
    <hyperlink ref="A96" location="'D1.2 - Vodovod'!C2" display="/"/>
    <hyperlink ref="A97" location="'D1.3a - Kanalizace splašková'!C2" display="/"/>
    <hyperlink ref="A98" location="'D1.3b - Kanalizace dešťová'!C2" display="/"/>
    <hyperlink ref="A99" location="'D1.4 - Silnoproudá elektr...'!C2" display="/"/>
    <hyperlink ref="A10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15</v>
      </c>
      <c r="L6" s="21"/>
    </row>
    <row r="7" spans="2:12" s="1" customFormat="1" ht="16.5" customHeight="1">
      <c r="B7" s="21"/>
      <c r="E7" s="142" t="str">
        <f>'Rekapitulace stavby'!K6</f>
        <v>Revitalizace kempu Lesík - hygienické zázemí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17</v>
      </c>
      <c r="E11" s="39"/>
      <c r="F11" s="144" t="s">
        <v>1</v>
      </c>
      <c r="G11" s="39"/>
      <c r="H11" s="39"/>
      <c r="I11" s="141" t="s">
        <v>18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19</v>
      </c>
      <c r="E12" s="39"/>
      <c r="F12" s="144" t="s">
        <v>33</v>
      </c>
      <c r="G12" s="39"/>
      <c r="H12" s="39"/>
      <c r="I12" s="141" t="s">
        <v>21</v>
      </c>
      <c r="J12" s="145" t="str">
        <f>'Rekapitulace stavby'!AN8</f>
        <v>16. 1. 2023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23</v>
      </c>
      <c r="E14" s="39"/>
      <c r="F14" s="39"/>
      <c r="G14" s="39"/>
      <c r="H14" s="39"/>
      <c r="I14" s="141" t="s">
        <v>24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25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24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24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30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24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ROUND((SUM(BE127:BE343)),2)</f>
        <v>0</v>
      </c>
      <c r="G33" s="39"/>
      <c r="H33" s="39"/>
      <c r="I33" s="156">
        <v>0.21</v>
      </c>
      <c r="J33" s="155">
        <f>ROUND(((SUM(BE127:BE343))*I33),2)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ROUND((SUM(BF127:BF343)),2)</f>
        <v>0</v>
      </c>
      <c r="G34" s="39"/>
      <c r="H34" s="39"/>
      <c r="I34" s="156">
        <v>0.15</v>
      </c>
      <c r="J34" s="155">
        <f>ROUND(((SUM(BF127:BF343))*I34),2)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ROUND((SUM(BG127:BG343)),2)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ROUND((SUM(BH127:BH343)),2)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ROUND((SUM(BI127:BI343)),2)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kempu Lesík - hygienické zázemí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D1.1 -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19</v>
      </c>
      <c r="D89" s="41"/>
      <c r="E89" s="41"/>
      <c r="F89" s="28" t="str">
        <f>F12</f>
        <v xml:space="preserve"> </v>
      </c>
      <c r="G89" s="41"/>
      <c r="H89" s="41"/>
      <c r="I89" s="33" t="s">
        <v>21</v>
      </c>
      <c r="J89" s="80" t="str">
        <f>IF(J12="","",J12)</f>
        <v>16. 1. 2023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23</v>
      </c>
      <c r="D91" s="41"/>
      <c r="E91" s="41"/>
      <c r="F91" s="28" t="str">
        <f>E15</f>
        <v>Město Nejdek</v>
      </c>
      <c r="G91" s="41"/>
      <c r="H91" s="41"/>
      <c r="I91" s="33" t="s">
        <v>29</v>
      </c>
      <c r="J91" s="37" t="str">
        <f>E21</f>
        <v>DPT projekty Ostrov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110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111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112</v>
      </c>
      <c r="E99" s="189"/>
      <c r="F99" s="189"/>
      <c r="G99" s="189"/>
      <c r="H99" s="189"/>
      <c r="I99" s="189"/>
      <c r="J99" s="190">
        <f>J234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113</v>
      </c>
      <c r="E100" s="189"/>
      <c r="F100" s="189"/>
      <c r="G100" s="189"/>
      <c r="H100" s="189"/>
      <c r="I100" s="189"/>
      <c r="J100" s="190">
        <f>J272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114</v>
      </c>
      <c r="E101" s="189"/>
      <c r="F101" s="189"/>
      <c r="G101" s="189"/>
      <c r="H101" s="189"/>
      <c r="I101" s="189"/>
      <c r="J101" s="190">
        <f>J276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115</v>
      </c>
      <c r="E102" s="189"/>
      <c r="F102" s="189"/>
      <c r="G102" s="189"/>
      <c r="H102" s="189"/>
      <c r="I102" s="189"/>
      <c r="J102" s="190">
        <f>J281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116</v>
      </c>
      <c r="E103" s="189"/>
      <c r="F103" s="189"/>
      <c r="G103" s="189"/>
      <c r="H103" s="189"/>
      <c r="I103" s="189"/>
      <c r="J103" s="190">
        <f>J293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117</v>
      </c>
      <c r="E104" s="189"/>
      <c r="F104" s="189"/>
      <c r="G104" s="189"/>
      <c r="H104" s="189"/>
      <c r="I104" s="189"/>
      <c r="J104" s="190">
        <f>J317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118</v>
      </c>
      <c r="E105" s="189"/>
      <c r="F105" s="189"/>
      <c r="G105" s="189"/>
      <c r="H105" s="189"/>
      <c r="I105" s="189"/>
      <c r="J105" s="190">
        <f>J323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119</v>
      </c>
      <c r="E106" s="183"/>
      <c r="F106" s="183"/>
      <c r="G106" s="183"/>
      <c r="H106" s="183"/>
      <c r="I106" s="183"/>
      <c r="J106" s="184">
        <f>J325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120</v>
      </c>
      <c r="E107" s="189"/>
      <c r="F107" s="189"/>
      <c r="G107" s="189"/>
      <c r="H107" s="189"/>
      <c r="I107" s="189"/>
      <c r="J107" s="190">
        <f>J326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121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5" t="str">
        <f>E7</f>
        <v>Revitalizace kempu Lesík - hygienické zázemí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103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D1.1 - Stavební část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19</v>
      </c>
      <c r="D121" s="41"/>
      <c r="E121" s="41"/>
      <c r="F121" s="28" t="str">
        <f>F12</f>
        <v xml:space="preserve"> </v>
      </c>
      <c r="G121" s="41"/>
      <c r="H121" s="41"/>
      <c r="I121" s="33" t="s">
        <v>21</v>
      </c>
      <c r="J121" s="80" t="str">
        <f>IF(J12="","",J12)</f>
        <v>16. 1. 2023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23</v>
      </c>
      <c r="D123" s="41"/>
      <c r="E123" s="41"/>
      <c r="F123" s="28" t="str">
        <f>E15</f>
        <v>Město Nejdek</v>
      </c>
      <c r="G123" s="41"/>
      <c r="H123" s="41"/>
      <c r="I123" s="33" t="s">
        <v>29</v>
      </c>
      <c r="J123" s="37" t="str">
        <f>E21</f>
        <v>DPT projekty Ostrov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27</v>
      </c>
      <c r="D124" s="41"/>
      <c r="E124" s="41"/>
      <c r="F124" s="28" t="str">
        <f>IF(E18="","",E18)</f>
        <v>Vyplň údaj</v>
      </c>
      <c r="G124" s="41"/>
      <c r="H124" s="41"/>
      <c r="I124" s="33" t="s">
        <v>32</v>
      </c>
      <c r="J124" s="37" t="str">
        <f>E24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122</v>
      </c>
      <c r="D126" s="195" t="s">
        <v>61</v>
      </c>
      <c r="E126" s="195" t="s">
        <v>57</v>
      </c>
      <c r="F126" s="195" t="s">
        <v>58</v>
      </c>
      <c r="G126" s="195" t="s">
        <v>123</v>
      </c>
      <c r="H126" s="195" t="s">
        <v>124</v>
      </c>
      <c r="I126" s="195" t="s">
        <v>125</v>
      </c>
      <c r="J126" s="196" t="s">
        <v>107</v>
      </c>
      <c r="K126" s="197" t="s">
        <v>126</v>
      </c>
      <c r="L126" s="198"/>
      <c r="M126" s="101" t="s">
        <v>1</v>
      </c>
      <c r="N126" s="102" t="s">
        <v>40</v>
      </c>
      <c r="O126" s="102" t="s">
        <v>127</v>
      </c>
      <c r="P126" s="102" t="s">
        <v>128</v>
      </c>
      <c r="Q126" s="102" t="s">
        <v>129</v>
      </c>
      <c r="R126" s="102" t="s">
        <v>130</v>
      </c>
      <c r="S126" s="102" t="s">
        <v>131</v>
      </c>
      <c r="T126" s="103" t="s">
        <v>132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133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P128+P325</f>
        <v>0</v>
      </c>
      <c r="Q127" s="105"/>
      <c r="R127" s="201">
        <f>R128+R325</f>
        <v>75.80489329999999</v>
      </c>
      <c r="S127" s="105"/>
      <c r="T127" s="202">
        <f>T128+T325</f>
        <v>59.8319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109</v>
      </c>
      <c r="BK127" s="203">
        <f>BK128+BK325</f>
        <v>0</v>
      </c>
    </row>
    <row r="128" spans="1:63" s="12" customFormat="1" ht="25.9" customHeight="1">
      <c r="A128" s="12"/>
      <c r="B128" s="204"/>
      <c r="C128" s="205"/>
      <c r="D128" s="206" t="s">
        <v>75</v>
      </c>
      <c r="E128" s="207" t="s">
        <v>134</v>
      </c>
      <c r="F128" s="207" t="s">
        <v>135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P129+P234+P272+P276+P281+P293+P317+P323</f>
        <v>0</v>
      </c>
      <c r="Q128" s="212"/>
      <c r="R128" s="213">
        <f>R129+R234+R272+R276+R281+R293+R317+R323</f>
        <v>75.6316433</v>
      </c>
      <c r="S128" s="212"/>
      <c r="T128" s="214">
        <f>T129+T234+T272+T276+T281+T293+T317+T323</f>
        <v>59.8319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76</v>
      </c>
      <c r="AY128" s="215" t="s">
        <v>136</v>
      </c>
      <c r="BK128" s="217">
        <f>BK129+BK234+BK272+BK276+BK281+BK293+BK317+BK323</f>
        <v>0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84</v>
      </c>
      <c r="F129" s="218" t="s">
        <v>137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SUM(P130:P233)</f>
        <v>0</v>
      </c>
      <c r="Q129" s="212"/>
      <c r="R129" s="213">
        <f>SUM(R130:R233)</f>
        <v>0.0028</v>
      </c>
      <c r="S129" s="212"/>
      <c r="T129" s="214">
        <f>SUM(T130:T233)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136</v>
      </c>
      <c r="BK129" s="217">
        <f>SUM(BK130:BK233)</f>
        <v>0</v>
      </c>
    </row>
    <row r="130" spans="1:65" s="2" customFormat="1" ht="37.8" customHeight="1">
      <c r="A130" s="39"/>
      <c r="B130" s="40"/>
      <c r="C130" s="220" t="s">
        <v>84</v>
      </c>
      <c r="D130" s="220" t="s">
        <v>138</v>
      </c>
      <c r="E130" s="221" t="s">
        <v>139</v>
      </c>
      <c r="F130" s="222" t="s">
        <v>140</v>
      </c>
      <c r="G130" s="223" t="s">
        <v>141</v>
      </c>
      <c r="H130" s="224">
        <v>277.5</v>
      </c>
      <c r="I130" s="225"/>
      <c r="J130" s="224">
        <f>ROUND(I130*H130,2)</f>
        <v>0</v>
      </c>
      <c r="K130" s="226"/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142</v>
      </c>
      <c r="AT130" s="231" t="s">
        <v>138</v>
      </c>
      <c r="AU130" s="231" t="s">
        <v>86</v>
      </c>
      <c r="AY130" s="18" t="s">
        <v>136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142</v>
      </c>
      <c r="BM130" s="231" t="s">
        <v>143</v>
      </c>
    </row>
    <row r="131" spans="1:51" s="13" customFormat="1" ht="12">
      <c r="A131" s="13"/>
      <c r="B131" s="233"/>
      <c r="C131" s="234"/>
      <c r="D131" s="235" t="s">
        <v>144</v>
      </c>
      <c r="E131" s="236" t="s">
        <v>1</v>
      </c>
      <c r="F131" s="237" t="s">
        <v>145</v>
      </c>
      <c r="G131" s="234"/>
      <c r="H131" s="238">
        <v>277.5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144</v>
      </c>
      <c r="AU131" s="244" t="s">
        <v>86</v>
      </c>
      <c r="AV131" s="13" t="s">
        <v>86</v>
      </c>
      <c r="AW131" s="13" t="s">
        <v>31</v>
      </c>
      <c r="AX131" s="13" t="s">
        <v>76</v>
      </c>
      <c r="AY131" s="244" t="s">
        <v>136</v>
      </c>
    </row>
    <row r="132" spans="1:51" s="14" customFormat="1" ht="12">
      <c r="A132" s="14"/>
      <c r="B132" s="245"/>
      <c r="C132" s="246"/>
      <c r="D132" s="235" t="s">
        <v>144</v>
      </c>
      <c r="E132" s="247" t="s">
        <v>1</v>
      </c>
      <c r="F132" s="248" t="s">
        <v>146</v>
      </c>
      <c r="G132" s="246"/>
      <c r="H132" s="249">
        <v>277.5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144</v>
      </c>
      <c r="AU132" s="255" t="s">
        <v>86</v>
      </c>
      <c r="AV132" s="14" t="s">
        <v>142</v>
      </c>
      <c r="AW132" s="14" t="s">
        <v>31</v>
      </c>
      <c r="AX132" s="14" t="s">
        <v>84</v>
      </c>
      <c r="AY132" s="255" t="s">
        <v>136</v>
      </c>
    </row>
    <row r="133" spans="1:65" s="2" customFormat="1" ht="24.15" customHeight="1">
      <c r="A133" s="39"/>
      <c r="B133" s="40"/>
      <c r="C133" s="220" t="s">
        <v>86</v>
      </c>
      <c r="D133" s="220" t="s">
        <v>138</v>
      </c>
      <c r="E133" s="221" t="s">
        <v>147</v>
      </c>
      <c r="F133" s="222" t="s">
        <v>148</v>
      </c>
      <c r="G133" s="223" t="s">
        <v>149</v>
      </c>
      <c r="H133" s="224">
        <v>1</v>
      </c>
      <c r="I133" s="225"/>
      <c r="J133" s="224">
        <f>ROUND(I133*H133,2)</f>
        <v>0</v>
      </c>
      <c r="K133" s="226"/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142</v>
      </c>
      <c r="AT133" s="231" t="s">
        <v>138</v>
      </c>
      <c r="AU133" s="231" t="s">
        <v>86</v>
      </c>
      <c r="AY133" s="18" t="s">
        <v>136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142</v>
      </c>
      <c r="BM133" s="231" t="s">
        <v>150</v>
      </c>
    </row>
    <row r="134" spans="1:65" s="2" customFormat="1" ht="21.75" customHeight="1">
      <c r="A134" s="39"/>
      <c r="B134" s="40"/>
      <c r="C134" s="220" t="s">
        <v>151</v>
      </c>
      <c r="D134" s="220" t="s">
        <v>138</v>
      </c>
      <c r="E134" s="221" t="s">
        <v>152</v>
      </c>
      <c r="F134" s="222" t="s">
        <v>153</v>
      </c>
      <c r="G134" s="223" t="s">
        <v>149</v>
      </c>
      <c r="H134" s="224">
        <v>1</v>
      </c>
      <c r="I134" s="225"/>
      <c r="J134" s="224">
        <f>ROUND(I134*H134,2)</f>
        <v>0</v>
      </c>
      <c r="K134" s="226"/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142</v>
      </c>
      <c r="AT134" s="231" t="s">
        <v>138</v>
      </c>
      <c r="AU134" s="231" t="s">
        <v>86</v>
      </c>
      <c r="AY134" s="18" t="s">
        <v>136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142</v>
      </c>
      <c r="BM134" s="231" t="s">
        <v>154</v>
      </c>
    </row>
    <row r="135" spans="1:65" s="2" customFormat="1" ht="24.15" customHeight="1">
      <c r="A135" s="39"/>
      <c r="B135" s="40"/>
      <c r="C135" s="220" t="s">
        <v>142</v>
      </c>
      <c r="D135" s="220" t="s">
        <v>138</v>
      </c>
      <c r="E135" s="221" t="s">
        <v>155</v>
      </c>
      <c r="F135" s="222" t="s">
        <v>156</v>
      </c>
      <c r="G135" s="223" t="s">
        <v>141</v>
      </c>
      <c r="H135" s="224">
        <v>268.25</v>
      </c>
      <c r="I135" s="225"/>
      <c r="J135" s="224">
        <f>ROUND(I135*H135,2)</f>
        <v>0</v>
      </c>
      <c r="K135" s="226"/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142</v>
      </c>
      <c r="AT135" s="231" t="s">
        <v>138</v>
      </c>
      <c r="AU135" s="231" t="s">
        <v>86</v>
      </c>
      <c r="AY135" s="18" t="s">
        <v>136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142</v>
      </c>
      <c r="BM135" s="231" t="s">
        <v>157</v>
      </c>
    </row>
    <row r="136" spans="1:51" s="13" customFormat="1" ht="12">
      <c r="A136" s="13"/>
      <c r="B136" s="233"/>
      <c r="C136" s="234"/>
      <c r="D136" s="235" t="s">
        <v>144</v>
      </c>
      <c r="E136" s="236" t="s">
        <v>1</v>
      </c>
      <c r="F136" s="237" t="s">
        <v>158</v>
      </c>
      <c r="G136" s="234"/>
      <c r="H136" s="238">
        <v>268.25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144</v>
      </c>
      <c r="AU136" s="244" t="s">
        <v>86</v>
      </c>
      <c r="AV136" s="13" t="s">
        <v>86</v>
      </c>
      <c r="AW136" s="13" t="s">
        <v>31</v>
      </c>
      <c r="AX136" s="13" t="s">
        <v>76</v>
      </c>
      <c r="AY136" s="244" t="s">
        <v>136</v>
      </c>
    </row>
    <row r="137" spans="1:51" s="14" customFormat="1" ht="12">
      <c r="A137" s="14"/>
      <c r="B137" s="245"/>
      <c r="C137" s="246"/>
      <c r="D137" s="235" t="s">
        <v>144</v>
      </c>
      <c r="E137" s="247" t="s">
        <v>1</v>
      </c>
      <c r="F137" s="248" t="s">
        <v>146</v>
      </c>
      <c r="G137" s="246"/>
      <c r="H137" s="249">
        <v>268.25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144</v>
      </c>
      <c r="AU137" s="255" t="s">
        <v>86</v>
      </c>
      <c r="AV137" s="14" t="s">
        <v>142</v>
      </c>
      <c r="AW137" s="14" t="s">
        <v>31</v>
      </c>
      <c r="AX137" s="14" t="s">
        <v>84</v>
      </c>
      <c r="AY137" s="255" t="s">
        <v>136</v>
      </c>
    </row>
    <row r="138" spans="1:65" s="2" customFormat="1" ht="33" customHeight="1">
      <c r="A138" s="39"/>
      <c r="B138" s="40"/>
      <c r="C138" s="220" t="s">
        <v>159</v>
      </c>
      <c r="D138" s="220" t="s">
        <v>138</v>
      </c>
      <c r="E138" s="221" t="s">
        <v>160</v>
      </c>
      <c r="F138" s="222" t="s">
        <v>161</v>
      </c>
      <c r="G138" s="223" t="s">
        <v>162</v>
      </c>
      <c r="H138" s="224">
        <v>56.25</v>
      </c>
      <c r="I138" s="225"/>
      <c r="J138" s="224">
        <f>ROUND(I138*H138,2)</f>
        <v>0</v>
      </c>
      <c r="K138" s="226"/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142</v>
      </c>
      <c r="AT138" s="231" t="s">
        <v>138</v>
      </c>
      <c r="AU138" s="231" t="s">
        <v>86</v>
      </c>
      <c r="AY138" s="18" t="s">
        <v>136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142</v>
      </c>
      <c r="BM138" s="231" t="s">
        <v>163</v>
      </c>
    </row>
    <row r="139" spans="1:51" s="15" customFormat="1" ht="12">
      <c r="A139" s="15"/>
      <c r="B139" s="256"/>
      <c r="C139" s="257"/>
      <c r="D139" s="235" t="s">
        <v>144</v>
      </c>
      <c r="E139" s="258" t="s">
        <v>1</v>
      </c>
      <c r="F139" s="259" t="s">
        <v>164</v>
      </c>
      <c r="G139" s="257"/>
      <c r="H139" s="258" t="s">
        <v>1</v>
      </c>
      <c r="I139" s="260"/>
      <c r="J139" s="257"/>
      <c r="K139" s="257"/>
      <c r="L139" s="261"/>
      <c r="M139" s="262"/>
      <c r="N139" s="263"/>
      <c r="O139" s="263"/>
      <c r="P139" s="263"/>
      <c r="Q139" s="263"/>
      <c r="R139" s="263"/>
      <c r="S139" s="263"/>
      <c r="T139" s="26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5" t="s">
        <v>144</v>
      </c>
      <c r="AU139" s="265" t="s">
        <v>86</v>
      </c>
      <c r="AV139" s="15" t="s">
        <v>84</v>
      </c>
      <c r="AW139" s="15" t="s">
        <v>31</v>
      </c>
      <c r="AX139" s="15" t="s">
        <v>76</v>
      </c>
      <c r="AY139" s="265" t="s">
        <v>136</v>
      </c>
    </row>
    <row r="140" spans="1:51" s="13" customFormat="1" ht="12">
      <c r="A140" s="13"/>
      <c r="B140" s="233"/>
      <c r="C140" s="234"/>
      <c r="D140" s="235" t="s">
        <v>144</v>
      </c>
      <c r="E140" s="236" t="s">
        <v>1</v>
      </c>
      <c r="F140" s="237" t="s">
        <v>165</v>
      </c>
      <c r="G140" s="234"/>
      <c r="H140" s="238">
        <v>20.63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144</v>
      </c>
      <c r="AU140" s="244" t="s">
        <v>86</v>
      </c>
      <c r="AV140" s="13" t="s">
        <v>86</v>
      </c>
      <c r="AW140" s="13" t="s">
        <v>31</v>
      </c>
      <c r="AX140" s="13" t="s">
        <v>76</v>
      </c>
      <c r="AY140" s="244" t="s">
        <v>136</v>
      </c>
    </row>
    <row r="141" spans="1:51" s="13" customFormat="1" ht="12">
      <c r="A141" s="13"/>
      <c r="B141" s="233"/>
      <c r="C141" s="234"/>
      <c r="D141" s="235" t="s">
        <v>144</v>
      </c>
      <c r="E141" s="236" t="s">
        <v>1</v>
      </c>
      <c r="F141" s="237" t="s">
        <v>166</v>
      </c>
      <c r="G141" s="234"/>
      <c r="H141" s="238">
        <v>6.62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144</v>
      </c>
      <c r="AU141" s="244" t="s">
        <v>86</v>
      </c>
      <c r="AV141" s="13" t="s">
        <v>86</v>
      </c>
      <c r="AW141" s="13" t="s">
        <v>31</v>
      </c>
      <c r="AX141" s="13" t="s">
        <v>76</v>
      </c>
      <c r="AY141" s="244" t="s">
        <v>136</v>
      </c>
    </row>
    <row r="142" spans="1:51" s="15" customFormat="1" ht="12">
      <c r="A142" s="15"/>
      <c r="B142" s="256"/>
      <c r="C142" s="257"/>
      <c r="D142" s="235" t="s">
        <v>144</v>
      </c>
      <c r="E142" s="258" t="s">
        <v>1</v>
      </c>
      <c r="F142" s="259" t="s">
        <v>167</v>
      </c>
      <c r="G142" s="257"/>
      <c r="H142" s="258" t="s">
        <v>1</v>
      </c>
      <c r="I142" s="260"/>
      <c r="J142" s="257"/>
      <c r="K142" s="257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144</v>
      </c>
      <c r="AU142" s="265" t="s">
        <v>86</v>
      </c>
      <c r="AV142" s="15" t="s">
        <v>84</v>
      </c>
      <c r="AW142" s="15" t="s">
        <v>31</v>
      </c>
      <c r="AX142" s="15" t="s">
        <v>76</v>
      </c>
      <c r="AY142" s="265" t="s">
        <v>136</v>
      </c>
    </row>
    <row r="143" spans="1:51" s="13" customFormat="1" ht="12">
      <c r="A143" s="13"/>
      <c r="B143" s="233"/>
      <c r="C143" s="234"/>
      <c r="D143" s="235" t="s">
        <v>144</v>
      </c>
      <c r="E143" s="236" t="s">
        <v>1</v>
      </c>
      <c r="F143" s="237" t="s">
        <v>168</v>
      </c>
      <c r="G143" s="234"/>
      <c r="H143" s="238">
        <v>29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144</v>
      </c>
      <c r="AU143" s="244" t="s">
        <v>86</v>
      </c>
      <c r="AV143" s="13" t="s">
        <v>86</v>
      </c>
      <c r="AW143" s="13" t="s">
        <v>31</v>
      </c>
      <c r="AX143" s="13" t="s">
        <v>76</v>
      </c>
      <c r="AY143" s="244" t="s">
        <v>136</v>
      </c>
    </row>
    <row r="144" spans="1:51" s="14" customFormat="1" ht="12">
      <c r="A144" s="14"/>
      <c r="B144" s="245"/>
      <c r="C144" s="246"/>
      <c r="D144" s="235" t="s">
        <v>144</v>
      </c>
      <c r="E144" s="247" t="s">
        <v>1</v>
      </c>
      <c r="F144" s="248" t="s">
        <v>146</v>
      </c>
      <c r="G144" s="246"/>
      <c r="H144" s="249">
        <v>56.25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144</v>
      </c>
      <c r="AU144" s="255" t="s">
        <v>86</v>
      </c>
      <c r="AV144" s="14" t="s">
        <v>142</v>
      </c>
      <c r="AW144" s="14" t="s">
        <v>31</v>
      </c>
      <c r="AX144" s="14" t="s">
        <v>84</v>
      </c>
      <c r="AY144" s="255" t="s">
        <v>136</v>
      </c>
    </row>
    <row r="145" spans="1:65" s="2" customFormat="1" ht="33" customHeight="1">
      <c r="A145" s="39"/>
      <c r="B145" s="40"/>
      <c r="C145" s="220" t="s">
        <v>169</v>
      </c>
      <c r="D145" s="220" t="s">
        <v>138</v>
      </c>
      <c r="E145" s="221" t="s">
        <v>170</v>
      </c>
      <c r="F145" s="222" t="s">
        <v>171</v>
      </c>
      <c r="G145" s="223" t="s">
        <v>162</v>
      </c>
      <c r="H145" s="224">
        <v>0.57</v>
      </c>
      <c r="I145" s="225"/>
      <c r="J145" s="224">
        <f>ROUND(I145*H145,2)</f>
        <v>0</v>
      </c>
      <c r="K145" s="226"/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142</v>
      </c>
      <c r="AT145" s="231" t="s">
        <v>138</v>
      </c>
      <c r="AU145" s="231" t="s">
        <v>86</v>
      </c>
      <c r="AY145" s="18" t="s">
        <v>136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142</v>
      </c>
      <c r="BM145" s="231" t="s">
        <v>172</v>
      </c>
    </row>
    <row r="146" spans="1:51" s="15" customFormat="1" ht="12">
      <c r="A146" s="15"/>
      <c r="B146" s="256"/>
      <c r="C146" s="257"/>
      <c r="D146" s="235" t="s">
        <v>144</v>
      </c>
      <c r="E146" s="258" t="s">
        <v>1</v>
      </c>
      <c r="F146" s="259" t="s">
        <v>173</v>
      </c>
      <c r="G146" s="257"/>
      <c r="H146" s="258" t="s">
        <v>1</v>
      </c>
      <c r="I146" s="260"/>
      <c r="J146" s="257"/>
      <c r="K146" s="257"/>
      <c r="L146" s="261"/>
      <c r="M146" s="262"/>
      <c r="N146" s="263"/>
      <c r="O146" s="263"/>
      <c r="P146" s="263"/>
      <c r="Q146" s="263"/>
      <c r="R146" s="263"/>
      <c r="S146" s="263"/>
      <c r="T146" s="26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144</v>
      </c>
      <c r="AU146" s="265" t="s">
        <v>86</v>
      </c>
      <c r="AV146" s="15" t="s">
        <v>84</v>
      </c>
      <c r="AW146" s="15" t="s">
        <v>31</v>
      </c>
      <c r="AX146" s="15" t="s">
        <v>76</v>
      </c>
      <c r="AY146" s="265" t="s">
        <v>136</v>
      </c>
    </row>
    <row r="147" spans="1:51" s="15" customFormat="1" ht="12">
      <c r="A147" s="15"/>
      <c r="B147" s="256"/>
      <c r="C147" s="257"/>
      <c r="D147" s="235" t="s">
        <v>144</v>
      </c>
      <c r="E147" s="258" t="s">
        <v>1</v>
      </c>
      <c r="F147" s="259" t="s">
        <v>174</v>
      </c>
      <c r="G147" s="257"/>
      <c r="H147" s="258" t="s">
        <v>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144</v>
      </c>
      <c r="AU147" s="265" t="s">
        <v>86</v>
      </c>
      <c r="AV147" s="15" t="s">
        <v>84</v>
      </c>
      <c r="AW147" s="15" t="s">
        <v>31</v>
      </c>
      <c r="AX147" s="15" t="s">
        <v>76</v>
      </c>
      <c r="AY147" s="265" t="s">
        <v>136</v>
      </c>
    </row>
    <row r="148" spans="1:51" s="13" customFormat="1" ht="12">
      <c r="A148" s="13"/>
      <c r="B148" s="233"/>
      <c r="C148" s="234"/>
      <c r="D148" s="235" t="s">
        <v>144</v>
      </c>
      <c r="E148" s="236" t="s">
        <v>1</v>
      </c>
      <c r="F148" s="237" t="s">
        <v>175</v>
      </c>
      <c r="G148" s="234"/>
      <c r="H148" s="238">
        <v>0.57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144</v>
      </c>
      <c r="AU148" s="244" t="s">
        <v>86</v>
      </c>
      <c r="AV148" s="13" t="s">
        <v>86</v>
      </c>
      <c r="AW148" s="13" t="s">
        <v>31</v>
      </c>
      <c r="AX148" s="13" t="s">
        <v>76</v>
      </c>
      <c r="AY148" s="244" t="s">
        <v>136</v>
      </c>
    </row>
    <row r="149" spans="1:51" s="14" customFormat="1" ht="12">
      <c r="A149" s="14"/>
      <c r="B149" s="245"/>
      <c r="C149" s="246"/>
      <c r="D149" s="235" t="s">
        <v>144</v>
      </c>
      <c r="E149" s="247" t="s">
        <v>1</v>
      </c>
      <c r="F149" s="248" t="s">
        <v>146</v>
      </c>
      <c r="G149" s="246"/>
      <c r="H149" s="249">
        <v>0.57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144</v>
      </c>
      <c r="AU149" s="255" t="s">
        <v>86</v>
      </c>
      <c r="AV149" s="14" t="s">
        <v>142</v>
      </c>
      <c r="AW149" s="14" t="s">
        <v>31</v>
      </c>
      <c r="AX149" s="14" t="s">
        <v>84</v>
      </c>
      <c r="AY149" s="255" t="s">
        <v>136</v>
      </c>
    </row>
    <row r="150" spans="1:65" s="2" customFormat="1" ht="33" customHeight="1">
      <c r="A150" s="39"/>
      <c r="B150" s="40"/>
      <c r="C150" s="220" t="s">
        <v>176</v>
      </c>
      <c r="D150" s="220" t="s">
        <v>138</v>
      </c>
      <c r="E150" s="221" t="s">
        <v>177</v>
      </c>
      <c r="F150" s="222" t="s">
        <v>178</v>
      </c>
      <c r="G150" s="223" t="s">
        <v>162</v>
      </c>
      <c r="H150" s="224">
        <v>2.44</v>
      </c>
      <c r="I150" s="225"/>
      <c r="J150" s="224">
        <f>ROUND(I150*H150,2)</f>
        <v>0</v>
      </c>
      <c r="K150" s="226"/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142</v>
      </c>
      <c r="AT150" s="231" t="s">
        <v>138</v>
      </c>
      <c r="AU150" s="231" t="s">
        <v>86</v>
      </c>
      <c r="AY150" s="18" t="s">
        <v>136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142</v>
      </c>
      <c r="BM150" s="231" t="s">
        <v>179</v>
      </c>
    </row>
    <row r="151" spans="1:51" s="15" customFormat="1" ht="12">
      <c r="A151" s="15"/>
      <c r="B151" s="256"/>
      <c r="C151" s="257"/>
      <c r="D151" s="235" t="s">
        <v>144</v>
      </c>
      <c r="E151" s="258" t="s">
        <v>1</v>
      </c>
      <c r="F151" s="259" t="s">
        <v>173</v>
      </c>
      <c r="G151" s="257"/>
      <c r="H151" s="258" t="s">
        <v>1</v>
      </c>
      <c r="I151" s="260"/>
      <c r="J151" s="257"/>
      <c r="K151" s="257"/>
      <c r="L151" s="261"/>
      <c r="M151" s="262"/>
      <c r="N151" s="263"/>
      <c r="O151" s="263"/>
      <c r="P151" s="263"/>
      <c r="Q151" s="263"/>
      <c r="R151" s="263"/>
      <c r="S151" s="263"/>
      <c r="T151" s="26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5" t="s">
        <v>144</v>
      </c>
      <c r="AU151" s="265" t="s">
        <v>86</v>
      </c>
      <c r="AV151" s="15" t="s">
        <v>84</v>
      </c>
      <c r="AW151" s="15" t="s">
        <v>31</v>
      </c>
      <c r="AX151" s="15" t="s">
        <v>76</v>
      </c>
      <c r="AY151" s="265" t="s">
        <v>136</v>
      </c>
    </row>
    <row r="152" spans="1:51" s="13" customFormat="1" ht="12">
      <c r="A152" s="13"/>
      <c r="B152" s="233"/>
      <c r="C152" s="234"/>
      <c r="D152" s="235" t="s">
        <v>144</v>
      </c>
      <c r="E152" s="236" t="s">
        <v>1</v>
      </c>
      <c r="F152" s="237" t="s">
        <v>180</v>
      </c>
      <c r="G152" s="234"/>
      <c r="H152" s="238">
        <v>2.44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144</v>
      </c>
      <c r="AU152" s="244" t="s">
        <v>86</v>
      </c>
      <c r="AV152" s="13" t="s">
        <v>86</v>
      </c>
      <c r="AW152" s="13" t="s">
        <v>31</v>
      </c>
      <c r="AX152" s="13" t="s">
        <v>76</v>
      </c>
      <c r="AY152" s="244" t="s">
        <v>136</v>
      </c>
    </row>
    <row r="153" spans="1:51" s="14" customFormat="1" ht="12">
      <c r="A153" s="14"/>
      <c r="B153" s="245"/>
      <c r="C153" s="246"/>
      <c r="D153" s="235" t="s">
        <v>144</v>
      </c>
      <c r="E153" s="247" t="s">
        <v>1</v>
      </c>
      <c r="F153" s="248" t="s">
        <v>146</v>
      </c>
      <c r="G153" s="246"/>
      <c r="H153" s="249">
        <v>2.44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144</v>
      </c>
      <c r="AU153" s="255" t="s">
        <v>86</v>
      </c>
      <c r="AV153" s="14" t="s">
        <v>142</v>
      </c>
      <c r="AW153" s="14" t="s">
        <v>31</v>
      </c>
      <c r="AX153" s="14" t="s">
        <v>84</v>
      </c>
      <c r="AY153" s="255" t="s">
        <v>136</v>
      </c>
    </row>
    <row r="154" spans="1:65" s="2" customFormat="1" ht="33" customHeight="1">
      <c r="A154" s="39"/>
      <c r="B154" s="40"/>
      <c r="C154" s="220" t="s">
        <v>181</v>
      </c>
      <c r="D154" s="220" t="s">
        <v>138</v>
      </c>
      <c r="E154" s="221" t="s">
        <v>182</v>
      </c>
      <c r="F154" s="222" t="s">
        <v>183</v>
      </c>
      <c r="G154" s="223" t="s">
        <v>162</v>
      </c>
      <c r="H154" s="224">
        <v>5.14</v>
      </c>
      <c r="I154" s="225"/>
      <c r="J154" s="224">
        <f>ROUND(I154*H154,2)</f>
        <v>0</v>
      </c>
      <c r="K154" s="226"/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142</v>
      </c>
      <c r="AT154" s="231" t="s">
        <v>138</v>
      </c>
      <c r="AU154" s="231" t="s">
        <v>86</v>
      </c>
      <c r="AY154" s="18" t="s">
        <v>136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142</v>
      </c>
      <c r="BM154" s="231" t="s">
        <v>184</v>
      </c>
    </row>
    <row r="155" spans="1:51" s="15" customFormat="1" ht="12">
      <c r="A155" s="15"/>
      <c r="B155" s="256"/>
      <c r="C155" s="257"/>
      <c r="D155" s="235" t="s">
        <v>144</v>
      </c>
      <c r="E155" s="258" t="s">
        <v>1</v>
      </c>
      <c r="F155" s="259" t="s">
        <v>185</v>
      </c>
      <c r="G155" s="257"/>
      <c r="H155" s="258" t="s">
        <v>1</v>
      </c>
      <c r="I155" s="260"/>
      <c r="J155" s="257"/>
      <c r="K155" s="257"/>
      <c r="L155" s="261"/>
      <c r="M155" s="262"/>
      <c r="N155" s="263"/>
      <c r="O155" s="263"/>
      <c r="P155" s="263"/>
      <c r="Q155" s="263"/>
      <c r="R155" s="263"/>
      <c r="S155" s="263"/>
      <c r="T155" s="26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5" t="s">
        <v>144</v>
      </c>
      <c r="AU155" s="265" t="s">
        <v>86</v>
      </c>
      <c r="AV155" s="15" t="s">
        <v>84</v>
      </c>
      <c r="AW155" s="15" t="s">
        <v>31</v>
      </c>
      <c r="AX155" s="15" t="s">
        <v>76</v>
      </c>
      <c r="AY155" s="265" t="s">
        <v>136</v>
      </c>
    </row>
    <row r="156" spans="1:51" s="15" customFormat="1" ht="12">
      <c r="A156" s="15"/>
      <c r="B156" s="256"/>
      <c r="C156" s="257"/>
      <c r="D156" s="235" t="s">
        <v>144</v>
      </c>
      <c r="E156" s="258" t="s">
        <v>1</v>
      </c>
      <c r="F156" s="259" t="s">
        <v>174</v>
      </c>
      <c r="G156" s="257"/>
      <c r="H156" s="258" t="s">
        <v>1</v>
      </c>
      <c r="I156" s="260"/>
      <c r="J156" s="257"/>
      <c r="K156" s="257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144</v>
      </c>
      <c r="AU156" s="265" t="s">
        <v>86</v>
      </c>
      <c r="AV156" s="15" t="s">
        <v>84</v>
      </c>
      <c r="AW156" s="15" t="s">
        <v>31</v>
      </c>
      <c r="AX156" s="15" t="s">
        <v>76</v>
      </c>
      <c r="AY156" s="265" t="s">
        <v>136</v>
      </c>
    </row>
    <row r="157" spans="1:51" s="13" customFormat="1" ht="12">
      <c r="A157" s="13"/>
      <c r="B157" s="233"/>
      <c r="C157" s="234"/>
      <c r="D157" s="235" t="s">
        <v>144</v>
      </c>
      <c r="E157" s="236" t="s">
        <v>1</v>
      </c>
      <c r="F157" s="237" t="s">
        <v>186</v>
      </c>
      <c r="G157" s="234"/>
      <c r="H157" s="238">
        <v>5.14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144</v>
      </c>
      <c r="AU157" s="244" t="s">
        <v>86</v>
      </c>
      <c r="AV157" s="13" t="s">
        <v>86</v>
      </c>
      <c r="AW157" s="13" t="s">
        <v>31</v>
      </c>
      <c r="AX157" s="13" t="s">
        <v>76</v>
      </c>
      <c r="AY157" s="244" t="s">
        <v>136</v>
      </c>
    </row>
    <row r="158" spans="1:51" s="14" customFormat="1" ht="12">
      <c r="A158" s="14"/>
      <c r="B158" s="245"/>
      <c r="C158" s="246"/>
      <c r="D158" s="235" t="s">
        <v>144</v>
      </c>
      <c r="E158" s="247" t="s">
        <v>1</v>
      </c>
      <c r="F158" s="248" t="s">
        <v>146</v>
      </c>
      <c r="G158" s="246"/>
      <c r="H158" s="249">
        <v>5.14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144</v>
      </c>
      <c r="AU158" s="255" t="s">
        <v>86</v>
      </c>
      <c r="AV158" s="14" t="s">
        <v>142</v>
      </c>
      <c r="AW158" s="14" t="s">
        <v>31</v>
      </c>
      <c r="AX158" s="14" t="s">
        <v>84</v>
      </c>
      <c r="AY158" s="255" t="s">
        <v>136</v>
      </c>
    </row>
    <row r="159" spans="1:65" s="2" customFormat="1" ht="33" customHeight="1">
      <c r="A159" s="39"/>
      <c r="B159" s="40"/>
      <c r="C159" s="220" t="s">
        <v>187</v>
      </c>
      <c r="D159" s="220" t="s">
        <v>138</v>
      </c>
      <c r="E159" s="221" t="s">
        <v>188</v>
      </c>
      <c r="F159" s="222" t="s">
        <v>189</v>
      </c>
      <c r="G159" s="223" t="s">
        <v>162</v>
      </c>
      <c r="H159" s="224">
        <v>21.94</v>
      </c>
      <c r="I159" s="225"/>
      <c r="J159" s="224">
        <f>ROUND(I159*H159,2)</f>
        <v>0</v>
      </c>
      <c r="K159" s="226"/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142</v>
      </c>
      <c r="AT159" s="231" t="s">
        <v>138</v>
      </c>
      <c r="AU159" s="231" t="s">
        <v>86</v>
      </c>
      <c r="AY159" s="18" t="s">
        <v>136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142</v>
      </c>
      <c r="BM159" s="231" t="s">
        <v>190</v>
      </c>
    </row>
    <row r="160" spans="1:51" s="15" customFormat="1" ht="12">
      <c r="A160" s="15"/>
      <c r="B160" s="256"/>
      <c r="C160" s="257"/>
      <c r="D160" s="235" t="s">
        <v>144</v>
      </c>
      <c r="E160" s="258" t="s">
        <v>1</v>
      </c>
      <c r="F160" s="259" t="s">
        <v>185</v>
      </c>
      <c r="G160" s="257"/>
      <c r="H160" s="258" t="s">
        <v>1</v>
      </c>
      <c r="I160" s="260"/>
      <c r="J160" s="257"/>
      <c r="K160" s="257"/>
      <c r="L160" s="261"/>
      <c r="M160" s="262"/>
      <c r="N160" s="263"/>
      <c r="O160" s="263"/>
      <c r="P160" s="263"/>
      <c r="Q160" s="263"/>
      <c r="R160" s="263"/>
      <c r="S160" s="263"/>
      <c r="T160" s="26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5" t="s">
        <v>144</v>
      </c>
      <c r="AU160" s="265" t="s">
        <v>86</v>
      </c>
      <c r="AV160" s="15" t="s">
        <v>84</v>
      </c>
      <c r="AW160" s="15" t="s">
        <v>31</v>
      </c>
      <c r="AX160" s="15" t="s">
        <v>76</v>
      </c>
      <c r="AY160" s="265" t="s">
        <v>136</v>
      </c>
    </row>
    <row r="161" spans="1:51" s="13" customFormat="1" ht="12">
      <c r="A161" s="13"/>
      <c r="B161" s="233"/>
      <c r="C161" s="234"/>
      <c r="D161" s="235" t="s">
        <v>144</v>
      </c>
      <c r="E161" s="236" t="s">
        <v>1</v>
      </c>
      <c r="F161" s="237" t="s">
        <v>191</v>
      </c>
      <c r="G161" s="234"/>
      <c r="H161" s="238">
        <v>21.94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144</v>
      </c>
      <c r="AU161" s="244" t="s">
        <v>86</v>
      </c>
      <c r="AV161" s="13" t="s">
        <v>86</v>
      </c>
      <c r="AW161" s="13" t="s">
        <v>31</v>
      </c>
      <c r="AX161" s="13" t="s">
        <v>76</v>
      </c>
      <c r="AY161" s="244" t="s">
        <v>136</v>
      </c>
    </row>
    <row r="162" spans="1:51" s="14" customFormat="1" ht="12">
      <c r="A162" s="14"/>
      <c r="B162" s="245"/>
      <c r="C162" s="246"/>
      <c r="D162" s="235" t="s">
        <v>144</v>
      </c>
      <c r="E162" s="247" t="s">
        <v>1</v>
      </c>
      <c r="F162" s="248" t="s">
        <v>146</v>
      </c>
      <c r="G162" s="246"/>
      <c r="H162" s="249">
        <v>21.94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144</v>
      </c>
      <c r="AU162" s="255" t="s">
        <v>86</v>
      </c>
      <c r="AV162" s="14" t="s">
        <v>142</v>
      </c>
      <c r="AW162" s="14" t="s">
        <v>31</v>
      </c>
      <c r="AX162" s="14" t="s">
        <v>84</v>
      </c>
      <c r="AY162" s="255" t="s">
        <v>136</v>
      </c>
    </row>
    <row r="163" spans="1:65" s="2" customFormat="1" ht="24.15" customHeight="1">
      <c r="A163" s="39"/>
      <c r="B163" s="40"/>
      <c r="C163" s="220" t="s">
        <v>192</v>
      </c>
      <c r="D163" s="220" t="s">
        <v>138</v>
      </c>
      <c r="E163" s="221" t="s">
        <v>193</v>
      </c>
      <c r="F163" s="222" t="s">
        <v>194</v>
      </c>
      <c r="G163" s="223" t="s">
        <v>149</v>
      </c>
      <c r="H163" s="224">
        <v>1</v>
      </c>
      <c r="I163" s="225"/>
      <c r="J163" s="224">
        <f>ROUND(I163*H163,2)</f>
        <v>0</v>
      </c>
      <c r="K163" s="226"/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142</v>
      </c>
      <c r="AT163" s="231" t="s">
        <v>138</v>
      </c>
      <c r="AU163" s="231" t="s">
        <v>86</v>
      </c>
      <c r="AY163" s="18" t="s">
        <v>136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142</v>
      </c>
      <c r="BM163" s="231" t="s">
        <v>195</v>
      </c>
    </row>
    <row r="164" spans="1:65" s="2" customFormat="1" ht="24.15" customHeight="1">
      <c r="A164" s="39"/>
      <c r="B164" s="40"/>
      <c r="C164" s="220" t="s">
        <v>196</v>
      </c>
      <c r="D164" s="220" t="s">
        <v>138</v>
      </c>
      <c r="E164" s="221" t="s">
        <v>197</v>
      </c>
      <c r="F164" s="222" t="s">
        <v>198</v>
      </c>
      <c r="G164" s="223" t="s">
        <v>149</v>
      </c>
      <c r="H164" s="224">
        <v>1</v>
      </c>
      <c r="I164" s="225"/>
      <c r="J164" s="224">
        <f>ROUND(I164*H164,2)</f>
        <v>0</v>
      </c>
      <c r="K164" s="226"/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142</v>
      </c>
      <c r="AT164" s="231" t="s">
        <v>138</v>
      </c>
      <c r="AU164" s="231" t="s">
        <v>86</v>
      </c>
      <c r="AY164" s="18" t="s">
        <v>136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142</v>
      </c>
      <c r="BM164" s="231" t="s">
        <v>199</v>
      </c>
    </row>
    <row r="165" spans="1:65" s="2" customFormat="1" ht="24.15" customHeight="1">
      <c r="A165" s="39"/>
      <c r="B165" s="40"/>
      <c r="C165" s="220" t="s">
        <v>200</v>
      </c>
      <c r="D165" s="220" t="s">
        <v>138</v>
      </c>
      <c r="E165" s="221" t="s">
        <v>201</v>
      </c>
      <c r="F165" s="222" t="s">
        <v>202</v>
      </c>
      <c r="G165" s="223" t="s">
        <v>149</v>
      </c>
      <c r="H165" s="224">
        <v>1</v>
      </c>
      <c r="I165" s="225"/>
      <c r="J165" s="224">
        <f>ROUND(I165*H165,2)</f>
        <v>0</v>
      </c>
      <c r="K165" s="226"/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142</v>
      </c>
      <c r="AT165" s="231" t="s">
        <v>138</v>
      </c>
      <c r="AU165" s="231" t="s">
        <v>86</v>
      </c>
      <c r="AY165" s="18" t="s">
        <v>136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142</v>
      </c>
      <c r="BM165" s="231" t="s">
        <v>203</v>
      </c>
    </row>
    <row r="166" spans="1:65" s="2" customFormat="1" ht="37.8" customHeight="1">
      <c r="A166" s="39"/>
      <c r="B166" s="40"/>
      <c r="C166" s="220" t="s">
        <v>204</v>
      </c>
      <c r="D166" s="220" t="s">
        <v>138</v>
      </c>
      <c r="E166" s="221" t="s">
        <v>205</v>
      </c>
      <c r="F166" s="222" t="s">
        <v>206</v>
      </c>
      <c r="G166" s="223" t="s">
        <v>162</v>
      </c>
      <c r="H166" s="224">
        <v>14</v>
      </c>
      <c r="I166" s="225"/>
      <c r="J166" s="224">
        <f>ROUND(I166*H166,2)</f>
        <v>0</v>
      </c>
      <c r="K166" s="226"/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142</v>
      </c>
      <c r="AT166" s="231" t="s">
        <v>138</v>
      </c>
      <c r="AU166" s="231" t="s">
        <v>86</v>
      </c>
      <c r="AY166" s="18" t="s">
        <v>136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142</v>
      </c>
      <c r="BM166" s="231" t="s">
        <v>207</v>
      </c>
    </row>
    <row r="167" spans="1:51" s="15" customFormat="1" ht="12">
      <c r="A167" s="15"/>
      <c r="B167" s="256"/>
      <c r="C167" s="257"/>
      <c r="D167" s="235" t="s">
        <v>144</v>
      </c>
      <c r="E167" s="258" t="s">
        <v>1</v>
      </c>
      <c r="F167" s="259" t="s">
        <v>208</v>
      </c>
      <c r="G167" s="257"/>
      <c r="H167" s="258" t="s">
        <v>1</v>
      </c>
      <c r="I167" s="260"/>
      <c r="J167" s="257"/>
      <c r="K167" s="257"/>
      <c r="L167" s="261"/>
      <c r="M167" s="262"/>
      <c r="N167" s="263"/>
      <c r="O167" s="263"/>
      <c r="P167" s="263"/>
      <c r="Q167" s="263"/>
      <c r="R167" s="263"/>
      <c r="S167" s="263"/>
      <c r="T167" s="26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5" t="s">
        <v>144</v>
      </c>
      <c r="AU167" s="265" t="s">
        <v>86</v>
      </c>
      <c r="AV167" s="15" t="s">
        <v>84</v>
      </c>
      <c r="AW167" s="15" t="s">
        <v>31</v>
      </c>
      <c r="AX167" s="15" t="s">
        <v>76</v>
      </c>
      <c r="AY167" s="265" t="s">
        <v>136</v>
      </c>
    </row>
    <row r="168" spans="1:51" s="13" customFormat="1" ht="12">
      <c r="A168" s="13"/>
      <c r="B168" s="233"/>
      <c r="C168" s="234"/>
      <c r="D168" s="235" t="s">
        <v>144</v>
      </c>
      <c r="E168" s="236" t="s">
        <v>1</v>
      </c>
      <c r="F168" s="237" t="s">
        <v>209</v>
      </c>
      <c r="G168" s="234"/>
      <c r="H168" s="238">
        <v>14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144</v>
      </c>
      <c r="AU168" s="244" t="s">
        <v>86</v>
      </c>
      <c r="AV168" s="13" t="s">
        <v>86</v>
      </c>
      <c r="AW168" s="13" t="s">
        <v>31</v>
      </c>
      <c r="AX168" s="13" t="s">
        <v>76</v>
      </c>
      <c r="AY168" s="244" t="s">
        <v>136</v>
      </c>
    </row>
    <row r="169" spans="1:51" s="14" customFormat="1" ht="12">
      <c r="A169" s="14"/>
      <c r="B169" s="245"/>
      <c r="C169" s="246"/>
      <c r="D169" s="235" t="s">
        <v>144</v>
      </c>
      <c r="E169" s="247" t="s">
        <v>1</v>
      </c>
      <c r="F169" s="248" t="s">
        <v>146</v>
      </c>
      <c r="G169" s="246"/>
      <c r="H169" s="249">
        <v>14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144</v>
      </c>
      <c r="AU169" s="255" t="s">
        <v>86</v>
      </c>
      <c r="AV169" s="14" t="s">
        <v>142</v>
      </c>
      <c r="AW169" s="14" t="s">
        <v>31</v>
      </c>
      <c r="AX169" s="14" t="s">
        <v>84</v>
      </c>
      <c r="AY169" s="255" t="s">
        <v>136</v>
      </c>
    </row>
    <row r="170" spans="1:65" s="2" customFormat="1" ht="24.15" customHeight="1">
      <c r="A170" s="39"/>
      <c r="B170" s="40"/>
      <c r="C170" s="220" t="s">
        <v>210</v>
      </c>
      <c r="D170" s="220" t="s">
        <v>138</v>
      </c>
      <c r="E170" s="221" t="s">
        <v>211</v>
      </c>
      <c r="F170" s="222" t="s">
        <v>212</v>
      </c>
      <c r="G170" s="223" t="s">
        <v>141</v>
      </c>
      <c r="H170" s="224">
        <v>277.5</v>
      </c>
      <c r="I170" s="225"/>
      <c r="J170" s="224">
        <f>ROUND(I170*H170,2)</f>
        <v>0</v>
      </c>
      <c r="K170" s="226"/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142</v>
      </c>
      <c r="AT170" s="231" t="s">
        <v>138</v>
      </c>
      <c r="AU170" s="231" t="s">
        <v>86</v>
      </c>
      <c r="AY170" s="18" t="s">
        <v>136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142</v>
      </c>
      <c r="BM170" s="231" t="s">
        <v>213</v>
      </c>
    </row>
    <row r="171" spans="1:65" s="2" customFormat="1" ht="33" customHeight="1">
      <c r="A171" s="39"/>
      <c r="B171" s="40"/>
      <c r="C171" s="220" t="s">
        <v>8</v>
      </c>
      <c r="D171" s="220" t="s">
        <v>138</v>
      </c>
      <c r="E171" s="221" t="s">
        <v>214</v>
      </c>
      <c r="F171" s="222" t="s">
        <v>215</v>
      </c>
      <c r="G171" s="223" t="s">
        <v>149</v>
      </c>
      <c r="H171" s="224">
        <v>4</v>
      </c>
      <c r="I171" s="225"/>
      <c r="J171" s="224">
        <f>ROUND(I171*H171,2)</f>
        <v>0</v>
      </c>
      <c r="K171" s="226"/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142</v>
      </c>
      <c r="AT171" s="231" t="s">
        <v>138</v>
      </c>
      <c r="AU171" s="231" t="s">
        <v>86</v>
      </c>
      <c r="AY171" s="18" t="s">
        <v>136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142</v>
      </c>
      <c r="BM171" s="231" t="s">
        <v>216</v>
      </c>
    </row>
    <row r="172" spans="1:51" s="15" customFormat="1" ht="12">
      <c r="A172" s="15"/>
      <c r="B172" s="256"/>
      <c r="C172" s="257"/>
      <c r="D172" s="235" t="s">
        <v>144</v>
      </c>
      <c r="E172" s="258" t="s">
        <v>1</v>
      </c>
      <c r="F172" s="259" t="s">
        <v>217</v>
      </c>
      <c r="G172" s="257"/>
      <c r="H172" s="258" t="s">
        <v>1</v>
      </c>
      <c r="I172" s="260"/>
      <c r="J172" s="257"/>
      <c r="K172" s="257"/>
      <c r="L172" s="261"/>
      <c r="M172" s="262"/>
      <c r="N172" s="263"/>
      <c r="O172" s="263"/>
      <c r="P172" s="263"/>
      <c r="Q172" s="263"/>
      <c r="R172" s="263"/>
      <c r="S172" s="263"/>
      <c r="T172" s="26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5" t="s">
        <v>144</v>
      </c>
      <c r="AU172" s="265" t="s">
        <v>86</v>
      </c>
      <c r="AV172" s="15" t="s">
        <v>84</v>
      </c>
      <c r="AW172" s="15" t="s">
        <v>31</v>
      </c>
      <c r="AX172" s="15" t="s">
        <v>76</v>
      </c>
      <c r="AY172" s="265" t="s">
        <v>136</v>
      </c>
    </row>
    <row r="173" spans="1:51" s="13" customFormat="1" ht="12">
      <c r="A173" s="13"/>
      <c r="B173" s="233"/>
      <c r="C173" s="234"/>
      <c r="D173" s="235" t="s">
        <v>144</v>
      </c>
      <c r="E173" s="236" t="s">
        <v>1</v>
      </c>
      <c r="F173" s="237" t="s">
        <v>218</v>
      </c>
      <c r="G173" s="234"/>
      <c r="H173" s="238">
        <v>4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144</v>
      </c>
      <c r="AU173" s="244" t="s">
        <v>86</v>
      </c>
      <c r="AV173" s="13" t="s">
        <v>86</v>
      </c>
      <c r="AW173" s="13" t="s">
        <v>31</v>
      </c>
      <c r="AX173" s="13" t="s">
        <v>76</v>
      </c>
      <c r="AY173" s="244" t="s">
        <v>136</v>
      </c>
    </row>
    <row r="174" spans="1:51" s="14" customFormat="1" ht="12">
      <c r="A174" s="14"/>
      <c r="B174" s="245"/>
      <c r="C174" s="246"/>
      <c r="D174" s="235" t="s">
        <v>144</v>
      </c>
      <c r="E174" s="247" t="s">
        <v>1</v>
      </c>
      <c r="F174" s="248" t="s">
        <v>146</v>
      </c>
      <c r="G174" s="246"/>
      <c r="H174" s="249">
        <v>4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144</v>
      </c>
      <c r="AU174" s="255" t="s">
        <v>86</v>
      </c>
      <c r="AV174" s="14" t="s">
        <v>142</v>
      </c>
      <c r="AW174" s="14" t="s">
        <v>31</v>
      </c>
      <c r="AX174" s="14" t="s">
        <v>84</v>
      </c>
      <c r="AY174" s="255" t="s">
        <v>136</v>
      </c>
    </row>
    <row r="175" spans="1:65" s="2" customFormat="1" ht="33" customHeight="1">
      <c r="A175" s="39"/>
      <c r="B175" s="40"/>
      <c r="C175" s="220" t="s">
        <v>219</v>
      </c>
      <c r="D175" s="220" t="s">
        <v>138</v>
      </c>
      <c r="E175" s="221" t="s">
        <v>220</v>
      </c>
      <c r="F175" s="222" t="s">
        <v>221</v>
      </c>
      <c r="G175" s="223" t="s">
        <v>149</v>
      </c>
      <c r="H175" s="224">
        <v>4</v>
      </c>
      <c r="I175" s="225"/>
      <c r="J175" s="224">
        <f>ROUND(I175*H175,2)</f>
        <v>0</v>
      </c>
      <c r="K175" s="226"/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142</v>
      </c>
      <c r="AT175" s="231" t="s">
        <v>138</v>
      </c>
      <c r="AU175" s="231" t="s">
        <v>86</v>
      </c>
      <c r="AY175" s="18" t="s">
        <v>136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142</v>
      </c>
      <c r="BM175" s="231" t="s">
        <v>222</v>
      </c>
    </row>
    <row r="176" spans="1:51" s="15" customFormat="1" ht="12">
      <c r="A176" s="15"/>
      <c r="B176" s="256"/>
      <c r="C176" s="257"/>
      <c r="D176" s="235" t="s">
        <v>144</v>
      </c>
      <c r="E176" s="258" t="s">
        <v>1</v>
      </c>
      <c r="F176" s="259" t="s">
        <v>217</v>
      </c>
      <c r="G176" s="257"/>
      <c r="H176" s="258" t="s">
        <v>1</v>
      </c>
      <c r="I176" s="260"/>
      <c r="J176" s="257"/>
      <c r="K176" s="257"/>
      <c r="L176" s="261"/>
      <c r="M176" s="262"/>
      <c r="N176" s="263"/>
      <c r="O176" s="263"/>
      <c r="P176" s="263"/>
      <c r="Q176" s="263"/>
      <c r="R176" s="263"/>
      <c r="S176" s="263"/>
      <c r="T176" s="26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5" t="s">
        <v>144</v>
      </c>
      <c r="AU176" s="265" t="s">
        <v>86</v>
      </c>
      <c r="AV176" s="15" t="s">
        <v>84</v>
      </c>
      <c r="AW176" s="15" t="s">
        <v>31</v>
      </c>
      <c r="AX176" s="15" t="s">
        <v>76</v>
      </c>
      <c r="AY176" s="265" t="s">
        <v>136</v>
      </c>
    </row>
    <row r="177" spans="1:51" s="13" customFormat="1" ht="12">
      <c r="A177" s="13"/>
      <c r="B177" s="233"/>
      <c r="C177" s="234"/>
      <c r="D177" s="235" t="s">
        <v>144</v>
      </c>
      <c r="E177" s="236" t="s">
        <v>1</v>
      </c>
      <c r="F177" s="237" t="s">
        <v>218</v>
      </c>
      <c r="G177" s="234"/>
      <c r="H177" s="238">
        <v>4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144</v>
      </c>
      <c r="AU177" s="244" t="s">
        <v>86</v>
      </c>
      <c r="AV177" s="13" t="s">
        <v>86</v>
      </c>
      <c r="AW177" s="13" t="s">
        <v>31</v>
      </c>
      <c r="AX177" s="13" t="s">
        <v>76</v>
      </c>
      <c r="AY177" s="244" t="s">
        <v>136</v>
      </c>
    </row>
    <row r="178" spans="1:51" s="14" customFormat="1" ht="12">
      <c r="A178" s="14"/>
      <c r="B178" s="245"/>
      <c r="C178" s="246"/>
      <c r="D178" s="235" t="s">
        <v>144</v>
      </c>
      <c r="E178" s="247" t="s">
        <v>1</v>
      </c>
      <c r="F178" s="248" t="s">
        <v>146</v>
      </c>
      <c r="G178" s="246"/>
      <c r="H178" s="249">
        <v>4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144</v>
      </c>
      <c r="AU178" s="255" t="s">
        <v>86</v>
      </c>
      <c r="AV178" s="14" t="s">
        <v>142</v>
      </c>
      <c r="AW178" s="14" t="s">
        <v>31</v>
      </c>
      <c r="AX178" s="14" t="s">
        <v>84</v>
      </c>
      <c r="AY178" s="255" t="s">
        <v>136</v>
      </c>
    </row>
    <row r="179" spans="1:65" s="2" customFormat="1" ht="24.15" customHeight="1">
      <c r="A179" s="39"/>
      <c r="B179" s="40"/>
      <c r="C179" s="220" t="s">
        <v>223</v>
      </c>
      <c r="D179" s="220" t="s">
        <v>138</v>
      </c>
      <c r="E179" s="221" t="s">
        <v>224</v>
      </c>
      <c r="F179" s="222" t="s">
        <v>225</v>
      </c>
      <c r="G179" s="223" t="s">
        <v>149</v>
      </c>
      <c r="H179" s="224">
        <v>4</v>
      </c>
      <c r="I179" s="225"/>
      <c r="J179" s="224">
        <f>ROUND(I179*H179,2)</f>
        <v>0</v>
      </c>
      <c r="K179" s="226"/>
      <c r="L179" s="45"/>
      <c r="M179" s="227" t="s">
        <v>1</v>
      </c>
      <c r="N179" s="228" t="s">
        <v>41</v>
      </c>
      <c r="O179" s="9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142</v>
      </c>
      <c r="AT179" s="231" t="s">
        <v>138</v>
      </c>
      <c r="AU179" s="231" t="s">
        <v>86</v>
      </c>
      <c r="AY179" s="18" t="s">
        <v>136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2">
        <f>ROUND(I179*H179,2)</f>
        <v>0</v>
      </c>
      <c r="BL179" s="18" t="s">
        <v>142</v>
      </c>
      <c r="BM179" s="231" t="s">
        <v>226</v>
      </c>
    </row>
    <row r="180" spans="1:51" s="15" customFormat="1" ht="12">
      <c r="A180" s="15"/>
      <c r="B180" s="256"/>
      <c r="C180" s="257"/>
      <c r="D180" s="235" t="s">
        <v>144</v>
      </c>
      <c r="E180" s="258" t="s">
        <v>1</v>
      </c>
      <c r="F180" s="259" t="s">
        <v>217</v>
      </c>
      <c r="G180" s="257"/>
      <c r="H180" s="258" t="s">
        <v>1</v>
      </c>
      <c r="I180" s="260"/>
      <c r="J180" s="257"/>
      <c r="K180" s="257"/>
      <c r="L180" s="261"/>
      <c r="M180" s="262"/>
      <c r="N180" s="263"/>
      <c r="O180" s="263"/>
      <c r="P180" s="263"/>
      <c r="Q180" s="263"/>
      <c r="R180" s="263"/>
      <c r="S180" s="263"/>
      <c r="T180" s="26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5" t="s">
        <v>144</v>
      </c>
      <c r="AU180" s="265" t="s">
        <v>86</v>
      </c>
      <c r="AV180" s="15" t="s">
        <v>84</v>
      </c>
      <c r="AW180" s="15" t="s">
        <v>31</v>
      </c>
      <c r="AX180" s="15" t="s">
        <v>76</v>
      </c>
      <c r="AY180" s="265" t="s">
        <v>136</v>
      </c>
    </row>
    <row r="181" spans="1:51" s="13" customFormat="1" ht="12">
      <c r="A181" s="13"/>
      <c r="B181" s="233"/>
      <c r="C181" s="234"/>
      <c r="D181" s="235" t="s">
        <v>144</v>
      </c>
      <c r="E181" s="236" t="s">
        <v>1</v>
      </c>
      <c r="F181" s="237" t="s">
        <v>218</v>
      </c>
      <c r="G181" s="234"/>
      <c r="H181" s="238">
        <v>4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144</v>
      </c>
      <c r="AU181" s="244" t="s">
        <v>86</v>
      </c>
      <c r="AV181" s="13" t="s">
        <v>86</v>
      </c>
      <c r="AW181" s="13" t="s">
        <v>31</v>
      </c>
      <c r="AX181" s="13" t="s">
        <v>76</v>
      </c>
      <c r="AY181" s="244" t="s">
        <v>136</v>
      </c>
    </row>
    <row r="182" spans="1:51" s="14" customFormat="1" ht="12">
      <c r="A182" s="14"/>
      <c r="B182" s="245"/>
      <c r="C182" s="246"/>
      <c r="D182" s="235" t="s">
        <v>144</v>
      </c>
      <c r="E182" s="247" t="s">
        <v>1</v>
      </c>
      <c r="F182" s="248" t="s">
        <v>146</v>
      </c>
      <c r="G182" s="246"/>
      <c r="H182" s="249">
        <v>4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144</v>
      </c>
      <c r="AU182" s="255" t="s">
        <v>86</v>
      </c>
      <c r="AV182" s="14" t="s">
        <v>142</v>
      </c>
      <c r="AW182" s="14" t="s">
        <v>31</v>
      </c>
      <c r="AX182" s="14" t="s">
        <v>84</v>
      </c>
      <c r="AY182" s="255" t="s">
        <v>136</v>
      </c>
    </row>
    <row r="183" spans="1:65" s="2" customFormat="1" ht="37.8" customHeight="1">
      <c r="A183" s="39"/>
      <c r="B183" s="40"/>
      <c r="C183" s="220" t="s">
        <v>227</v>
      </c>
      <c r="D183" s="220" t="s">
        <v>138</v>
      </c>
      <c r="E183" s="221" t="s">
        <v>228</v>
      </c>
      <c r="F183" s="222" t="s">
        <v>229</v>
      </c>
      <c r="G183" s="223" t="s">
        <v>162</v>
      </c>
      <c r="H183" s="224">
        <v>53.42</v>
      </c>
      <c r="I183" s="225"/>
      <c r="J183" s="224">
        <f>ROUND(I183*H183,2)</f>
        <v>0</v>
      </c>
      <c r="K183" s="226"/>
      <c r="L183" s="45"/>
      <c r="M183" s="227" t="s">
        <v>1</v>
      </c>
      <c r="N183" s="228" t="s">
        <v>41</v>
      </c>
      <c r="O183" s="92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1" t="s">
        <v>142</v>
      </c>
      <c r="AT183" s="231" t="s">
        <v>138</v>
      </c>
      <c r="AU183" s="231" t="s">
        <v>86</v>
      </c>
      <c r="AY183" s="18" t="s">
        <v>136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84</v>
      </c>
      <c r="BK183" s="232">
        <f>ROUND(I183*H183,2)</f>
        <v>0</v>
      </c>
      <c r="BL183" s="18" t="s">
        <v>142</v>
      </c>
      <c r="BM183" s="231" t="s">
        <v>230</v>
      </c>
    </row>
    <row r="184" spans="1:51" s="15" customFormat="1" ht="12">
      <c r="A184" s="15"/>
      <c r="B184" s="256"/>
      <c r="C184" s="257"/>
      <c r="D184" s="235" t="s">
        <v>144</v>
      </c>
      <c r="E184" s="258" t="s">
        <v>1</v>
      </c>
      <c r="F184" s="259" t="s">
        <v>231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144</v>
      </c>
      <c r="AU184" s="265" t="s">
        <v>86</v>
      </c>
      <c r="AV184" s="15" t="s">
        <v>84</v>
      </c>
      <c r="AW184" s="15" t="s">
        <v>31</v>
      </c>
      <c r="AX184" s="15" t="s">
        <v>76</v>
      </c>
      <c r="AY184" s="265" t="s">
        <v>136</v>
      </c>
    </row>
    <row r="185" spans="1:51" s="13" customFormat="1" ht="12">
      <c r="A185" s="13"/>
      <c r="B185" s="233"/>
      <c r="C185" s="234"/>
      <c r="D185" s="235" t="s">
        <v>144</v>
      </c>
      <c r="E185" s="236" t="s">
        <v>1</v>
      </c>
      <c r="F185" s="237" t="s">
        <v>232</v>
      </c>
      <c r="G185" s="234"/>
      <c r="H185" s="238">
        <v>27.45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144</v>
      </c>
      <c r="AU185" s="244" t="s">
        <v>86</v>
      </c>
      <c r="AV185" s="13" t="s">
        <v>86</v>
      </c>
      <c r="AW185" s="13" t="s">
        <v>31</v>
      </c>
      <c r="AX185" s="13" t="s">
        <v>76</v>
      </c>
      <c r="AY185" s="244" t="s">
        <v>136</v>
      </c>
    </row>
    <row r="186" spans="1:51" s="15" customFormat="1" ht="12">
      <c r="A186" s="15"/>
      <c r="B186" s="256"/>
      <c r="C186" s="257"/>
      <c r="D186" s="235" t="s">
        <v>144</v>
      </c>
      <c r="E186" s="258" t="s">
        <v>1</v>
      </c>
      <c r="F186" s="259" t="s">
        <v>233</v>
      </c>
      <c r="G186" s="257"/>
      <c r="H186" s="258" t="s">
        <v>1</v>
      </c>
      <c r="I186" s="260"/>
      <c r="J186" s="257"/>
      <c r="K186" s="257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144</v>
      </c>
      <c r="AU186" s="265" t="s">
        <v>86</v>
      </c>
      <c r="AV186" s="15" t="s">
        <v>84</v>
      </c>
      <c r="AW186" s="15" t="s">
        <v>31</v>
      </c>
      <c r="AX186" s="15" t="s">
        <v>76</v>
      </c>
      <c r="AY186" s="265" t="s">
        <v>136</v>
      </c>
    </row>
    <row r="187" spans="1:51" s="13" customFormat="1" ht="12">
      <c r="A187" s="13"/>
      <c r="B187" s="233"/>
      <c r="C187" s="234"/>
      <c r="D187" s="235" t="s">
        <v>144</v>
      </c>
      <c r="E187" s="236" t="s">
        <v>1</v>
      </c>
      <c r="F187" s="237" t="s">
        <v>234</v>
      </c>
      <c r="G187" s="234"/>
      <c r="H187" s="238">
        <v>7.43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144</v>
      </c>
      <c r="AU187" s="244" t="s">
        <v>86</v>
      </c>
      <c r="AV187" s="13" t="s">
        <v>86</v>
      </c>
      <c r="AW187" s="13" t="s">
        <v>31</v>
      </c>
      <c r="AX187" s="13" t="s">
        <v>76</v>
      </c>
      <c r="AY187" s="244" t="s">
        <v>136</v>
      </c>
    </row>
    <row r="188" spans="1:51" s="15" customFormat="1" ht="12">
      <c r="A188" s="15"/>
      <c r="B188" s="256"/>
      <c r="C188" s="257"/>
      <c r="D188" s="235" t="s">
        <v>144</v>
      </c>
      <c r="E188" s="258" t="s">
        <v>1</v>
      </c>
      <c r="F188" s="259" t="s">
        <v>235</v>
      </c>
      <c r="G188" s="257"/>
      <c r="H188" s="258" t="s">
        <v>1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144</v>
      </c>
      <c r="AU188" s="265" t="s">
        <v>86</v>
      </c>
      <c r="AV188" s="15" t="s">
        <v>84</v>
      </c>
      <c r="AW188" s="15" t="s">
        <v>31</v>
      </c>
      <c r="AX188" s="15" t="s">
        <v>76</v>
      </c>
      <c r="AY188" s="265" t="s">
        <v>136</v>
      </c>
    </row>
    <row r="189" spans="1:51" s="13" customFormat="1" ht="12">
      <c r="A189" s="13"/>
      <c r="B189" s="233"/>
      <c r="C189" s="234"/>
      <c r="D189" s="235" t="s">
        <v>144</v>
      </c>
      <c r="E189" s="236" t="s">
        <v>1</v>
      </c>
      <c r="F189" s="237" t="s">
        <v>236</v>
      </c>
      <c r="G189" s="234"/>
      <c r="H189" s="238">
        <v>5.71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144</v>
      </c>
      <c r="AU189" s="244" t="s">
        <v>86</v>
      </c>
      <c r="AV189" s="13" t="s">
        <v>86</v>
      </c>
      <c r="AW189" s="13" t="s">
        <v>31</v>
      </c>
      <c r="AX189" s="13" t="s">
        <v>76</v>
      </c>
      <c r="AY189" s="244" t="s">
        <v>136</v>
      </c>
    </row>
    <row r="190" spans="1:51" s="15" customFormat="1" ht="12">
      <c r="A190" s="15"/>
      <c r="B190" s="256"/>
      <c r="C190" s="257"/>
      <c r="D190" s="235" t="s">
        <v>144</v>
      </c>
      <c r="E190" s="258" t="s">
        <v>1</v>
      </c>
      <c r="F190" s="259" t="s">
        <v>237</v>
      </c>
      <c r="G190" s="257"/>
      <c r="H190" s="258" t="s">
        <v>1</v>
      </c>
      <c r="I190" s="260"/>
      <c r="J190" s="257"/>
      <c r="K190" s="257"/>
      <c r="L190" s="261"/>
      <c r="M190" s="262"/>
      <c r="N190" s="263"/>
      <c r="O190" s="263"/>
      <c r="P190" s="263"/>
      <c r="Q190" s="263"/>
      <c r="R190" s="263"/>
      <c r="S190" s="263"/>
      <c r="T190" s="26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5" t="s">
        <v>144</v>
      </c>
      <c r="AU190" s="265" t="s">
        <v>86</v>
      </c>
      <c r="AV190" s="15" t="s">
        <v>84</v>
      </c>
      <c r="AW190" s="15" t="s">
        <v>31</v>
      </c>
      <c r="AX190" s="15" t="s">
        <v>76</v>
      </c>
      <c r="AY190" s="265" t="s">
        <v>136</v>
      </c>
    </row>
    <row r="191" spans="1:51" s="13" customFormat="1" ht="12">
      <c r="A191" s="13"/>
      <c r="B191" s="233"/>
      <c r="C191" s="234"/>
      <c r="D191" s="235" t="s">
        <v>144</v>
      </c>
      <c r="E191" s="236" t="s">
        <v>1</v>
      </c>
      <c r="F191" s="237" t="s">
        <v>238</v>
      </c>
      <c r="G191" s="234"/>
      <c r="H191" s="238">
        <v>12.83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144</v>
      </c>
      <c r="AU191" s="244" t="s">
        <v>86</v>
      </c>
      <c r="AV191" s="13" t="s">
        <v>86</v>
      </c>
      <c r="AW191" s="13" t="s">
        <v>31</v>
      </c>
      <c r="AX191" s="13" t="s">
        <v>76</v>
      </c>
      <c r="AY191" s="244" t="s">
        <v>136</v>
      </c>
    </row>
    <row r="192" spans="1:51" s="14" customFormat="1" ht="12">
      <c r="A192" s="14"/>
      <c r="B192" s="245"/>
      <c r="C192" s="246"/>
      <c r="D192" s="235" t="s">
        <v>144</v>
      </c>
      <c r="E192" s="247" t="s">
        <v>1</v>
      </c>
      <c r="F192" s="248" t="s">
        <v>146</v>
      </c>
      <c r="G192" s="246"/>
      <c r="H192" s="249">
        <v>53.419999999999995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144</v>
      </c>
      <c r="AU192" s="255" t="s">
        <v>86</v>
      </c>
      <c r="AV192" s="14" t="s">
        <v>142</v>
      </c>
      <c r="AW192" s="14" t="s">
        <v>31</v>
      </c>
      <c r="AX192" s="14" t="s">
        <v>84</v>
      </c>
      <c r="AY192" s="255" t="s">
        <v>136</v>
      </c>
    </row>
    <row r="193" spans="1:65" s="2" customFormat="1" ht="24.15" customHeight="1">
      <c r="A193" s="39"/>
      <c r="B193" s="40"/>
      <c r="C193" s="220" t="s">
        <v>239</v>
      </c>
      <c r="D193" s="220" t="s">
        <v>138</v>
      </c>
      <c r="E193" s="221" t="s">
        <v>240</v>
      </c>
      <c r="F193" s="222" t="s">
        <v>241</v>
      </c>
      <c r="G193" s="223" t="s">
        <v>162</v>
      </c>
      <c r="H193" s="224">
        <v>14</v>
      </c>
      <c r="I193" s="225"/>
      <c r="J193" s="224">
        <f>ROUND(I193*H193,2)</f>
        <v>0</v>
      </c>
      <c r="K193" s="226"/>
      <c r="L193" s="45"/>
      <c r="M193" s="227" t="s">
        <v>1</v>
      </c>
      <c r="N193" s="228" t="s">
        <v>41</v>
      </c>
      <c r="O193" s="9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142</v>
      </c>
      <c r="AT193" s="231" t="s">
        <v>138</v>
      </c>
      <c r="AU193" s="231" t="s">
        <v>86</v>
      </c>
      <c r="AY193" s="18" t="s">
        <v>136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142</v>
      </c>
      <c r="BM193" s="231" t="s">
        <v>242</v>
      </c>
    </row>
    <row r="194" spans="1:51" s="15" customFormat="1" ht="12">
      <c r="A194" s="15"/>
      <c r="B194" s="256"/>
      <c r="C194" s="257"/>
      <c r="D194" s="235" t="s">
        <v>144</v>
      </c>
      <c r="E194" s="258" t="s">
        <v>1</v>
      </c>
      <c r="F194" s="259" t="s">
        <v>208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144</v>
      </c>
      <c r="AU194" s="265" t="s">
        <v>86</v>
      </c>
      <c r="AV194" s="15" t="s">
        <v>84</v>
      </c>
      <c r="AW194" s="15" t="s">
        <v>31</v>
      </c>
      <c r="AX194" s="15" t="s">
        <v>76</v>
      </c>
      <c r="AY194" s="265" t="s">
        <v>136</v>
      </c>
    </row>
    <row r="195" spans="1:51" s="13" customFormat="1" ht="12">
      <c r="A195" s="13"/>
      <c r="B195" s="233"/>
      <c r="C195" s="234"/>
      <c r="D195" s="235" t="s">
        <v>144</v>
      </c>
      <c r="E195" s="236" t="s">
        <v>1</v>
      </c>
      <c r="F195" s="237" t="s">
        <v>209</v>
      </c>
      <c r="G195" s="234"/>
      <c r="H195" s="238">
        <v>14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144</v>
      </c>
      <c r="AU195" s="244" t="s">
        <v>86</v>
      </c>
      <c r="AV195" s="13" t="s">
        <v>86</v>
      </c>
      <c r="AW195" s="13" t="s">
        <v>31</v>
      </c>
      <c r="AX195" s="13" t="s">
        <v>76</v>
      </c>
      <c r="AY195" s="244" t="s">
        <v>136</v>
      </c>
    </row>
    <row r="196" spans="1:51" s="14" customFormat="1" ht="12">
      <c r="A196" s="14"/>
      <c r="B196" s="245"/>
      <c r="C196" s="246"/>
      <c r="D196" s="235" t="s">
        <v>144</v>
      </c>
      <c r="E196" s="247" t="s">
        <v>1</v>
      </c>
      <c r="F196" s="248" t="s">
        <v>146</v>
      </c>
      <c r="G196" s="246"/>
      <c r="H196" s="249">
        <v>14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144</v>
      </c>
      <c r="AU196" s="255" t="s">
        <v>86</v>
      </c>
      <c r="AV196" s="14" t="s">
        <v>142</v>
      </c>
      <c r="AW196" s="14" t="s">
        <v>31</v>
      </c>
      <c r="AX196" s="14" t="s">
        <v>84</v>
      </c>
      <c r="AY196" s="255" t="s">
        <v>136</v>
      </c>
    </row>
    <row r="197" spans="1:65" s="2" customFormat="1" ht="16.5" customHeight="1">
      <c r="A197" s="39"/>
      <c r="B197" s="40"/>
      <c r="C197" s="220" t="s">
        <v>243</v>
      </c>
      <c r="D197" s="220" t="s">
        <v>138</v>
      </c>
      <c r="E197" s="221" t="s">
        <v>244</v>
      </c>
      <c r="F197" s="222" t="s">
        <v>245</v>
      </c>
      <c r="G197" s="223" t="s">
        <v>162</v>
      </c>
      <c r="H197" s="224">
        <v>67.42</v>
      </c>
      <c r="I197" s="225"/>
      <c r="J197" s="224">
        <f>ROUND(I197*H197,2)</f>
        <v>0</v>
      </c>
      <c r="K197" s="226"/>
      <c r="L197" s="45"/>
      <c r="M197" s="227" t="s">
        <v>1</v>
      </c>
      <c r="N197" s="228" t="s">
        <v>41</v>
      </c>
      <c r="O197" s="92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142</v>
      </c>
      <c r="AT197" s="231" t="s">
        <v>138</v>
      </c>
      <c r="AU197" s="231" t="s">
        <v>86</v>
      </c>
      <c r="AY197" s="18" t="s">
        <v>136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84</v>
      </c>
      <c r="BK197" s="232">
        <f>ROUND(I197*H197,2)</f>
        <v>0</v>
      </c>
      <c r="BL197" s="18" t="s">
        <v>142</v>
      </c>
      <c r="BM197" s="231" t="s">
        <v>246</v>
      </c>
    </row>
    <row r="198" spans="1:51" s="15" customFormat="1" ht="12">
      <c r="A198" s="15"/>
      <c r="B198" s="256"/>
      <c r="C198" s="257"/>
      <c r="D198" s="235" t="s">
        <v>144</v>
      </c>
      <c r="E198" s="258" t="s">
        <v>1</v>
      </c>
      <c r="F198" s="259" t="s">
        <v>247</v>
      </c>
      <c r="G198" s="257"/>
      <c r="H198" s="258" t="s">
        <v>1</v>
      </c>
      <c r="I198" s="260"/>
      <c r="J198" s="257"/>
      <c r="K198" s="257"/>
      <c r="L198" s="261"/>
      <c r="M198" s="262"/>
      <c r="N198" s="263"/>
      <c r="O198" s="263"/>
      <c r="P198" s="263"/>
      <c r="Q198" s="263"/>
      <c r="R198" s="263"/>
      <c r="S198" s="263"/>
      <c r="T198" s="26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5" t="s">
        <v>144</v>
      </c>
      <c r="AU198" s="265" t="s">
        <v>86</v>
      </c>
      <c r="AV198" s="15" t="s">
        <v>84</v>
      </c>
      <c r="AW198" s="15" t="s">
        <v>31</v>
      </c>
      <c r="AX198" s="15" t="s">
        <v>76</v>
      </c>
      <c r="AY198" s="265" t="s">
        <v>136</v>
      </c>
    </row>
    <row r="199" spans="1:51" s="13" customFormat="1" ht="12">
      <c r="A199" s="13"/>
      <c r="B199" s="233"/>
      <c r="C199" s="234"/>
      <c r="D199" s="235" t="s">
        <v>144</v>
      </c>
      <c r="E199" s="236" t="s">
        <v>1</v>
      </c>
      <c r="F199" s="237" t="s">
        <v>248</v>
      </c>
      <c r="G199" s="234"/>
      <c r="H199" s="238">
        <v>53.42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144</v>
      </c>
      <c r="AU199" s="244" t="s">
        <v>86</v>
      </c>
      <c r="AV199" s="13" t="s">
        <v>86</v>
      </c>
      <c r="AW199" s="13" t="s">
        <v>31</v>
      </c>
      <c r="AX199" s="13" t="s">
        <v>76</v>
      </c>
      <c r="AY199" s="244" t="s">
        <v>136</v>
      </c>
    </row>
    <row r="200" spans="1:51" s="15" customFormat="1" ht="12">
      <c r="A200" s="15"/>
      <c r="B200" s="256"/>
      <c r="C200" s="257"/>
      <c r="D200" s="235" t="s">
        <v>144</v>
      </c>
      <c r="E200" s="258" t="s">
        <v>1</v>
      </c>
      <c r="F200" s="259" t="s">
        <v>249</v>
      </c>
      <c r="G200" s="257"/>
      <c r="H200" s="258" t="s">
        <v>1</v>
      </c>
      <c r="I200" s="260"/>
      <c r="J200" s="257"/>
      <c r="K200" s="257"/>
      <c r="L200" s="261"/>
      <c r="M200" s="262"/>
      <c r="N200" s="263"/>
      <c r="O200" s="263"/>
      <c r="P200" s="263"/>
      <c r="Q200" s="263"/>
      <c r="R200" s="263"/>
      <c r="S200" s="263"/>
      <c r="T200" s="26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5" t="s">
        <v>144</v>
      </c>
      <c r="AU200" s="265" t="s">
        <v>86</v>
      </c>
      <c r="AV200" s="15" t="s">
        <v>84</v>
      </c>
      <c r="AW200" s="15" t="s">
        <v>31</v>
      </c>
      <c r="AX200" s="15" t="s">
        <v>76</v>
      </c>
      <c r="AY200" s="265" t="s">
        <v>136</v>
      </c>
    </row>
    <row r="201" spans="1:51" s="13" customFormat="1" ht="12">
      <c r="A201" s="13"/>
      <c r="B201" s="233"/>
      <c r="C201" s="234"/>
      <c r="D201" s="235" t="s">
        <v>144</v>
      </c>
      <c r="E201" s="236" t="s">
        <v>1</v>
      </c>
      <c r="F201" s="237" t="s">
        <v>250</v>
      </c>
      <c r="G201" s="234"/>
      <c r="H201" s="238">
        <v>14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144</v>
      </c>
      <c r="AU201" s="244" t="s">
        <v>86</v>
      </c>
      <c r="AV201" s="13" t="s">
        <v>86</v>
      </c>
      <c r="AW201" s="13" t="s">
        <v>31</v>
      </c>
      <c r="AX201" s="13" t="s">
        <v>76</v>
      </c>
      <c r="AY201" s="244" t="s">
        <v>136</v>
      </c>
    </row>
    <row r="202" spans="1:51" s="14" customFormat="1" ht="12">
      <c r="A202" s="14"/>
      <c r="B202" s="245"/>
      <c r="C202" s="246"/>
      <c r="D202" s="235" t="s">
        <v>144</v>
      </c>
      <c r="E202" s="247" t="s">
        <v>1</v>
      </c>
      <c r="F202" s="248" t="s">
        <v>146</v>
      </c>
      <c r="G202" s="246"/>
      <c r="H202" s="249">
        <v>67.42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144</v>
      </c>
      <c r="AU202" s="255" t="s">
        <v>86</v>
      </c>
      <c r="AV202" s="14" t="s">
        <v>142</v>
      </c>
      <c r="AW202" s="14" t="s">
        <v>31</v>
      </c>
      <c r="AX202" s="14" t="s">
        <v>84</v>
      </c>
      <c r="AY202" s="255" t="s">
        <v>136</v>
      </c>
    </row>
    <row r="203" spans="1:65" s="2" customFormat="1" ht="33" customHeight="1">
      <c r="A203" s="39"/>
      <c r="B203" s="40"/>
      <c r="C203" s="220" t="s">
        <v>7</v>
      </c>
      <c r="D203" s="220" t="s">
        <v>138</v>
      </c>
      <c r="E203" s="221" t="s">
        <v>251</v>
      </c>
      <c r="F203" s="222" t="s">
        <v>252</v>
      </c>
      <c r="G203" s="223" t="s">
        <v>253</v>
      </c>
      <c r="H203" s="224">
        <v>106.84</v>
      </c>
      <c r="I203" s="225"/>
      <c r="J203" s="224">
        <f>ROUND(I203*H203,2)</f>
        <v>0</v>
      </c>
      <c r="K203" s="226"/>
      <c r="L203" s="45"/>
      <c r="M203" s="227" t="s">
        <v>1</v>
      </c>
      <c r="N203" s="228" t="s">
        <v>41</v>
      </c>
      <c r="O203" s="92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1" t="s">
        <v>142</v>
      </c>
      <c r="AT203" s="231" t="s">
        <v>138</v>
      </c>
      <c r="AU203" s="231" t="s">
        <v>86</v>
      </c>
      <c r="AY203" s="18" t="s">
        <v>136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84</v>
      </c>
      <c r="BK203" s="232">
        <f>ROUND(I203*H203,2)</f>
        <v>0</v>
      </c>
      <c r="BL203" s="18" t="s">
        <v>142</v>
      </c>
      <c r="BM203" s="231" t="s">
        <v>254</v>
      </c>
    </row>
    <row r="204" spans="1:51" s="13" customFormat="1" ht="12">
      <c r="A204" s="13"/>
      <c r="B204" s="233"/>
      <c r="C204" s="234"/>
      <c r="D204" s="235" t="s">
        <v>144</v>
      </c>
      <c r="E204" s="236" t="s">
        <v>1</v>
      </c>
      <c r="F204" s="237" t="s">
        <v>255</v>
      </c>
      <c r="G204" s="234"/>
      <c r="H204" s="238">
        <v>106.84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144</v>
      </c>
      <c r="AU204" s="244" t="s">
        <v>86</v>
      </c>
      <c r="AV204" s="13" t="s">
        <v>86</v>
      </c>
      <c r="AW204" s="13" t="s">
        <v>31</v>
      </c>
      <c r="AX204" s="13" t="s">
        <v>76</v>
      </c>
      <c r="AY204" s="244" t="s">
        <v>136</v>
      </c>
    </row>
    <row r="205" spans="1:51" s="14" customFormat="1" ht="12">
      <c r="A205" s="14"/>
      <c r="B205" s="245"/>
      <c r="C205" s="246"/>
      <c r="D205" s="235" t="s">
        <v>144</v>
      </c>
      <c r="E205" s="247" t="s">
        <v>1</v>
      </c>
      <c r="F205" s="248" t="s">
        <v>146</v>
      </c>
      <c r="G205" s="246"/>
      <c r="H205" s="249">
        <v>106.84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144</v>
      </c>
      <c r="AU205" s="255" t="s">
        <v>86</v>
      </c>
      <c r="AV205" s="14" t="s">
        <v>142</v>
      </c>
      <c r="AW205" s="14" t="s">
        <v>31</v>
      </c>
      <c r="AX205" s="14" t="s">
        <v>84</v>
      </c>
      <c r="AY205" s="255" t="s">
        <v>136</v>
      </c>
    </row>
    <row r="206" spans="1:65" s="2" customFormat="1" ht="24.15" customHeight="1">
      <c r="A206" s="39"/>
      <c r="B206" s="40"/>
      <c r="C206" s="220" t="s">
        <v>256</v>
      </c>
      <c r="D206" s="220" t="s">
        <v>138</v>
      </c>
      <c r="E206" s="221" t="s">
        <v>257</v>
      </c>
      <c r="F206" s="222" t="s">
        <v>258</v>
      </c>
      <c r="G206" s="223" t="s">
        <v>162</v>
      </c>
      <c r="H206" s="224">
        <v>28.8</v>
      </c>
      <c r="I206" s="225"/>
      <c r="J206" s="224">
        <f>ROUND(I206*H206,2)</f>
        <v>0</v>
      </c>
      <c r="K206" s="226"/>
      <c r="L206" s="45"/>
      <c r="M206" s="227" t="s">
        <v>1</v>
      </c>
      <c r="N206" s="228" t="s">
        <v>41</v>
      </c>
      <c r="O206" s="92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1" t="s">
        <v>142</v>
      </c>
      <c r="AT206" s="231" t="s">
        <v>138</v>
      </c>
      <c r="AU206" s="231" t="s">
        <v>86</v>
      </c>
      <c r="AY206" s="18" t="s">
        <v>136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84</v>
      </c>
      <c r="BK206" s="232">
        <f>ROUND(I206*H206,2)</f>
        <v>0</v>
      </c>
      <c r="BL206" s="18" t="s">
        <v>142</v>
      </c>
      <c r="BM206" s="231" t="s">
        <v>259</v>
      </c>
    </row>
    <row r="207" spans="1:51" s="15" customFormat="1" ht="12">
      <c r="A207" s="15"/>
      <c r="B207" s="256"/>
      <c r="C207" s="257"/>
      <c r="D207" s="235" t="s">
        <v>144</v>
      </c>
      <c r="E207" s="258" t="s">
        <v>1</v>
      </c>
      <c r="F207" s="259" t="s">
        <v>260</v>
      </c>
      <c r="G207" s="257"/>
      <c r="H207" s="258" t="s">
        <v>1</v>
      </c>
      <c r="I207" s="260"/>
      <c r="J207" s="257"/>
      <c r="K207" s="257"/>
      <c r="L207" s="261"/>
      <c r="M207" s="262"/>
      <c r="N207" s="263"/>
      <c r="O207" s="263"/>
      <c r="P207" s="263"/>
      <c r="Q207" s="263"/>
      <c r="R207" s="263"/>
      <c r="S207" s="263"/>
      <c r="T207" s="26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5" t="s">
        <v>144</v>
      </c>
      <c r="AU207" s="265" t="s">
        <v>86</v>
      </c>
      <c r="AV207" s="15" t="s">
        <v>84</v>
      </c>
      <c r="AW207" s="15" t="s">
        <v>31</v>
      </c>
      <c r="AX207" s="15" t="s">
        <v>76</v>
      </c>
      <c r="AY207" s="265" t="s">
        <v>136</v>
      </c>
    </row>
    <row r="208" spans="1:51" s="13" customFormat="1" ht="12">
      <c r="A208" s="13"/>
      <c r="B208" s="233"/>
      <c r="C208" s="234"/>
      <c r="D208" s="235" t="s">
        <v>144</v>
      </c>
      <c r="E208" s="236" t="s">
        <v>1</v>
      </c>
      <c r="F208" s="237" t="s">
        <v>261</v>
      </c>
      <c r="G208" s="234"/>
      <c r="H208" s="238">
        <v>53.93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144</v>
      </c>
      <c r="AU208" s="244" t="s">
        <v>86</v>
      </c>
      <c r="AV208" s="13" t="s">
        <v>86</v>
      </c>
      <c r="AW208" s="13" t="s">
        <v>31</v>
      </c>
      <c r="AX208" s="13" t="s">
        <v>76</v>
      </c>
      <c r="AY208" s="244" t="s">
        <v>136</v>
      </c>
    </row>
    <row r="209" spans="1:51" s="13" customFormat="1" ht="12">
      <c r="A209" s="13"/>
      <c r="B209" s="233"/>
      <c r="C209" s="234"/>
      <c r="D209" s="235" t="s">
        <v>144</v>
      </c>
      <c r="E209" s="236" t="s">
        <v>1</v>
      </c>
      <c r="F209" s="237" t="s">
        <v>262</v>
      </c>
      <c r="G209" s="234"/>
      <c r="H209" s="238">
        <v>-15.61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144</v>
      </c>
      <c r="AU209" s="244" t="s">
        <v>86</v>
      </c>
      <c r="AV209" s="13" t="s">
        <v>86</v>
      </c>
      <c r="AW209" s="13" t="s">
        <v>31</v>
      </c>
      <c r="AX209" s="13" t="s">
        <v>76</v>
      </c>
      <c r="AY209" s="244" t="s">
        <v>136</v>
      </c>
    </row>
    <row r="210" spans="1:51" s="13" customFormat="1" ht="12">
      <c r="A210" s="13"/>
      <c r="B210" s="233"/>
      <c r="C210" s="234"/>
      <c r="D210" s="235" t="s">
        <v>144</v>
      </c>
      <c r="E210" s="236" t="s">
        <v>1</v>
      </c>
      <c r="F210" s="237" t="s">
        <v>263</v>
      </c>
      <c r="G210" s="234"/>
      <c r="H210" s="238">
        <v>-10.59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144</v>
      </c>
      <c r="AU210" s="244" t="s">
        <v>86</v>
      </c>
      <c r="AV210" s="13" t="s">
        <v>86</v>
      </c>
      <c r="AW210" s="13" t="s">
        <v>31</v>
      </c>
      <c r="AX210" s="13" t="s">
        <v>76</v>
      </c>
      <c r="AY210" s="244" t="s">
        <v>136</v>
      </c>
    </row>
    <row r="211" spans="1:51" s="15" customFormat="1" ht="12">
      <c r="A211" s="15"/>
      <c r="B211" s="256"/>
      <c r="C211" s="257"/>
      <c r="D211" s="235" t="s">
        <v>144</v>
      </c>
      <c r="E211" s="258" t="s">
        <v>1</v>
      </c>
      <c r="F211" s="259" t="s">
        <v>174</v>
      </c>
      <c r="G211" s="257"/>
      <c r="H211" s="258" t="s">
        <v>1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144</v>
      </c>
      <c r="AU211" s="265" t="s">
        <v>86</v>
      </c>
      <c r="AV211" s="15" t="s">
        <v>84</v>
      </c>
      <c r="AW211" s="15" t="s">
        <v>31</v>
      </c>
      <c r="AX211" s="15" t="s">
        <v>76</v>
      </c>
      <c r="AY211" s="265" t="s">
        <v>136</v>
      </c>
    </row>
    <row r="212" spans="1:51" s="13" customFormat="1" ht="12">
      <c r="A212" s="13"/>
      <c r="B212" s="233"/>
      <c r="C212" s="234"/>
      <c r="D212" s="235" t="s">
        <v>144</v>
      </c>
      <c r="E212" s="236" t="s">
        <v>1</v>
      </c>
      <c r="F212" s="237" t="s">
        <v>264</v>
      </c>
      <c r="G212" s="234"/>
      <c r="H212" s="238">
        <v>0.45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144</v>
      </c>
      <c r="AU212" s="244" t="s">
        <v>86</v>
      </c>
      <c r="AV212" s="13" t="s">
        <v>86</v>
      </c>
      <c r="AW212" s="13" t="s">
        <v>31</v>
      </c>
      <c r="AX212" s="13" t="s">
        <v>76</v>
      </c>
      <c r="AY212" s="244" t="s">
        <v>136</v>
      </c>
    </row>
    <row r="213" spans="1:51" s="13" customFormat="1" ht="12">
      <c r="A213" s="13"/>
      <c r="B213" s="233"/>
      <c r="C213" s="234"/>
      <c r="D213" s="235" t="s">
        <v>144</v>
      </c>
      <c r="E213" s="236" t="s">
        <v>1</v>
      </c>
      <c r="F213" s="237" t="s">
        <v>265</v>
      </c>
      <c r="G213" s="234"/>
      <c r="H213" s="238">
        <v>0.62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144</v>
      </c>
      <c r="AU213" s="244" t="s">
        <v>86</v>
      </c>
      <c r="AV213" s="13" t="s">
        <v>86</v>
      </c>
      <c r="AW213" s="13" t="s">
        <v>31</v>
      </c>
      <c r="AX213" s="13" t="s">
        <v>76</v>
      </c>
      <c r="AY213" s="244" t="s">
        <v>136</v>
      </c>
    </row>
    <row r="214" spans="1:51" s="14" customFormat="1" ht="12">
      <c r="A214" s="14"/>
      <c r="B214" s="245"/>
      <c r="C214" s="246"/>
      <c r="D214" s="235" t="s">
        <v>144</v>
      </c>
      <c r="E214" s="247" t="s">
        <v>1</v>
      </c>
      <c r="F214" s="248" t="s">
        <v>146</v>
      </c>
      <c r="G214" s="246"/>
      <c r="H214" s="249">
        <v>28.8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144</v>
      </c>
      <c r="AU214" s="255" t="s">
        <v>86</v>
      </c>
      <c r="AV214" s="14" t="s">
        <v>142</v>
      </c>
      <c r="AW214" s="14" t="s">
        <v>31</v>
      </c>
      <c r="AX214" s="14" t="s">
        <v>84</v>
      </c>
      <c r="AY214" s="255" t="s">
        <v>136</v>
      </c>
    </row>
    <row r="215" spans="1:65" s="2" customFormat="1" ht="24.15" customHeight="1">
      <c r="A215" s="39"/>
      <c r="B215" s="40"/>
      <c r="C215" s="220" t="s">
        <v>266</v>
      </c>
      <c r="D215" s="220" t="s">
        <v>138</v>
      </c>
      <c r="E215" s="221" t="s">
        <v>267</v>
      </c>
      <c r="F215" s="222" t="s">
        <v>268</v>
      </c>
      <c r="G215" s="223" t="s">
        <v>162</v>
      </c>
      <c r="H215" s="224">
        <v>16.95</v>
      </c>
      <c r="I215" s="225"/>
      <c r="J215" s="224">
        <f>ROUND(I215*H215,2)</f>
        <v>0</v>
      </c>
      <c r="K215" s="226"/>
      <c r="L215" s="45"/>
      <c r="M215" s="227" t="s">
        <v>1</v>
      </c>
      <c r="N215" s="228" t="s">
        <v>41</v>
      </c>
      <c r="O215" s="92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1" t="s">
        <v>142</v>
      </c>
      <c r="AT215" s="231" t="s">
        <v>138</v>
      </c>
      <c r="AU215" s="231" t="s">
        <v>86</v>
      </c>
      <c r="AY215" s="18" t="s">
        <v>136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84</v>
      </c>
      <c r="BK215" s="232">
        <f>ROUND(I215*H215,2)</f>
        <v>0</v>
      </c>
      <c r="BL215" s="18" t="s">
        <v>142</v>
      </c>
      <c r="BM215" s="231" t="s">
        <v>269</v>
      </c>
    </row>
    <row r="216" spans="1:51" s="15" customFormat="1" ht="12">
      <c r="A216" s="15"/>
      <c r="B216" s="256"/>
      <c r="C216" s="257"/>
      <c r="D216" s="235" t="s">
        <v>144</v>
      </c>
      <c r="E216" s="258" t="s">
        <v>1</v>
      </c>
      <c r="F216" s="259" t="s">
        <v>270</v>
      </c>
      <c r="G216" s="257"/>
      <c r="H216" s="258" t="s">
        <v>1</v>
      </c>
      <c r="I216" s="260"/>
      <c r="J216" s="257"/>
      <c r="K216" s="257"/>
      <c r="L216" s="261"/>
      <c r="M216" s="262"/>
      <c r="N216" s="263"/>
      <c r="O216" s="263"/>
      <c r="P216" s="263"/>
      <c r="Q216" s="263"/>
      <c r="R216" s="263"/>
      <c r="S216" s="263"/>
      <c r="T216" s="26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5" t="s">
        <v>144</v>
      </c>
      <c r="AU216" s="265" t="s">
        <v>86</v>
      </c>
      <c r="AV216" s="15" t="s">
        <v>84</v>
      </c>
      <c r="AW216" s="15" t="s">
        <v>31</v>
      </c>
      <c r="AX216" s="15" t="s">
        <v>76</v>
      </c>
      <c r="AY216" s="265" t="s">
        <v>136</v>
      </c>
    </row>
    <row r="217" spans="1:51" s="13" customFormat="1" ht="12">
      <c r="A217" s="13"/>
      <c r="B217" s="233"/>
      <c r="C217" s="234"/>
      <c r="D217" s="235" t="s">
        <v>144</v>
      </c>
      <c r="E217" s="236" t="s">
        <v>1</v>
      </c>
      <c r="F217" s="237" t="s">
        <v>271</v>
      </c>
      <c r="G217" s="234"/>
      <c r="H217" s="238">
        <v>24.38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144</v>
      </c>
      <c r="AU217" s="244" t="s">
        <v>86</v>
      </c>
      <c r="AV217" s="13" t="s">
        <v>86</v>
      </c>
      <c r="AW217" s="13" t="s">
        <v>31</v>
      </c>
      <c r="AX217" s="13" t="s">
        <v>76</v>
      </c>
      <c r="AY217" s="244" t="s">
        <v>136</v>
      </c>
    </row>
    <row r="218" spans="1:51" s="15" customFormat="1" ht="12">
      <c r="A218" s="15"/>
      <c r="B218" s="256"/>
      <c r="C218" s="257"/>
      <c r="D218" s="235" t="s">
        <v>144</v>
      </c>
      <c r="E218" s="258" t="s">
        <v>1</v>
      </c>
      <c r="F218" s="259" t="s">
        <v>272</v>
      </c>
      <c r="G218" s="257"/>
      <c r="H218" s="258" t="s">
        <v>1</v>
      </c>
      <c r="I218" s="260"/>
      <c r="J218" s="257"/>
      <c r="K218" s="257"/>
      <c r="L218" s="261"/>
      <c r="M218" s="262"/>
      <c r="N218" s="263"/>
      <c r="O218" s="263"/>
      <c r="P218" s="263"/>
      <c r="Q218" s="263"/>
      <c r="R218" s="263"/>
      <c r="S218" s="263"/>
      <c r="T218" s="26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5" t="s">
        <v>144</v>
      </c>
      <c r="AU218" s="265" t="s">
        <v>86</v>
      </c>
      <c r="AV218" s="15" t="s">
        <v>84</v>
      </c>
      <c r="AW218" s="15" t="s">
        <v>31</v>
      </c>
      <c r="AX218" s="15" t="s">
        <v>76</v>
      </c>
      <c r="AY218" s="265" t="s">
        <v>136</v>
      </c>
    </row>
    <row r="219" spans="1:51" s="13" customFormat="1" ht="12">
      <c r="A219" s="13"/>
      <c r="B219" s="233"/>
      <c r="C219" s="234"/>
      <c r="D219" s="235" t="s">
        <v>144</v>
      </c>
      <c r="E219" s="236" t="s">
        <v>1</v>
      </c>
      <c r="F219" s="237" t="s">
        <v>273</v>
      </c>
      <c r="G219" s="234"/>
      <c r="H219" s="238">
        <v>-6.89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144</v>
      </c>
      <c r="AU219" s="244" t="s">
        <v>86</v>
      </c>
      <c r="AV219" s="13" t="s">
        <v>86</v>
      </c>
      <c r="AW219" s="13" t="s">
        <v>31</v>
      </c>
      <c r="AX219" s="13" t="s">
        <v>76</v>
      </c>
      <c r="AY219" s="244" t="s">
        <v>136</v>
      </c>
    </row>
    <row r="220" spans="1:51" s="13" customFormat="1" ht="12">
      <c r="A220" s="13"/>
      <c r="B220" s="233"/>
      <c r="C220" s="234"/>
      <c r="D220" s="235" t="s">
        <v>144</v>
      </c>
      <c r="E220" s="236" t="s">
        <v>1</v>
      </c>
      <c r="F220" s="237" t="s">
        <v>274</v>
      </c>
      <c r="G220" s="234"/>
      <c r="H220" s="238">
        <v>-0.54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144</v>
      </c>
      <c r="AU220" s="244" t="s">
        <v>86</v>
      </c>
      <c r="AV220" s="13" t="s">
        <v>86</v>
      </c>
      <c r="AW220" s="13" t="s">
        <v>31</v>
      </c>
      <c r="AX220" s="13" t="s">
        <v>76</v>
      </c>
      <c r="AY220" s="244" t="s">
        <v>136</v>
      </c>
    </row>
    <row r="221" spans="1:51" s="14" customFormat="1" ht="12">
      <c r="A221" s="14"/>
      <c r="B221" s="245"/>
      <c r="C221" s="246"/>
      <c r="D221" s="235" t="s">
        <v>144</v>
      </c>
      <c r="E221" s="247" t="s">
        <v>1</v>
      </c>
      <c r="F221" s="248" t="s">
        <v>146</v>
      </c>
      <c r="G221" s="246"/>
      <c r="H221" s="249">
        <v>16.95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144</v>
      </c>
      <c r="AU221" s="255" t="s">
        <v>86</v>
      </c>
      <c r="AV221" s="14" t="s">
        <v>142</v>
      </c>
      <c r="AW221" s="14" t="s">
        <v>31</v>
      </c>
      <c r="AX221" s="14" t="s">
        <v>84</v>
      </c>
      <c r="AY221" s="255" t="s">
        <v>136</v>
      </c>
    </row>
    <row r="222" spans="1:65" s="2" customFormat="1" ht="24.15" customHeight="1">
      <c r="A222" s="39"/>
      <c r="B222" s="40"/>
      <c r="C222" s="220" t="s">
        <v>275</v>
      </c>
      <c r="D222" s="220" t="s">
        <v>138</v>
      </c>
      <c r="E222" s="221" t="s">
        <v>276</v>
      </c>
      <c r="F222" s="222" t="s">
        <v>277</v>
      </c>
      <c r="G222" s="223" t="s">
        <v>141</v>
      </c>
      <c r="H222" s="224">
        <v>140</v>
      </c>
      <c r="I222" s="225"/>
      <c r="J222" s="224">
        <f>ROUND(I222*H222,2)</f>
        <v>0</v>
      </c>
      <c r="K222" s="226"/>
      <c r="L222" s="45"/>
      <c r="M222" s="227" t="s">
        <v>1</v>
      </c>
      <c r="N222" s="228" t="s">
        <v>41</v>
      </c>
      <c r="O222" s="92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1" t="s">
        <v>142</v>
      </c>
      <c r="AT222" s="231" t="s">
        <v>138</v>
      </c>
      <c r="AU222" s="231" t="s">
        <v>86</v>
      </c>
      <c r="AY222" s="18" t="s">
        <v>136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84</v>
      </c>
      <c r="BK222" s="232">
        <f>ROUND(I222*H222,2)</f>
        <v>0</v>
      </c>
      <c r="BL222" s="18" t="s">
        <v>142</v>
      </c>
      <c r="BM222" s="231" t="s">
        <v>278</v>
      </c>
    </row>
    <row r="223" spans="1:51" s="13" customFormat="1" ht="12">
      <c r="A223" s="13"/>
      <c r="B223" s="233"/>
      <c r="C223" s="234"/>
      <c r="D223" s="235" t="s">
        <v>144</v>
      </c>
      <c r="E223" s="236" t="s">
        <v>1</v>
      </c>
      <c r="F223" s="237" t="s">
        <v>158</v>
      </c>
      <c r="G223" s="234"/>
      <c r="H223" s="238">
        <v>268.25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144</v>
      </c>
      <c r="AU223" s="244" t="s">
        <v>86</v>
      </c>
      <c r="AV223" s="13" t="s">
        <v>86</v>
      </c>
      <c r="AW223" s="13" t="s">
        <v>31</v>
      </c>
      <c r="AX223" s="13" t="s">
        <v>76</v>
      </c>
      <c r="AY223" s="244" t="s">
        <v>136</v>
      </c>
    </row>
    <row r="224" spans="1:51" s="13" customFormat="1" ht="12">
      <c r="A224" s="13"/>
      <c r="B224" s="233"/>
      <c r="C224" s="234"/>
      <c r="D224" s="235" t="s">
        <v>144</v>
      </c>
      <c r="E224" s="236" t="s">
        <v>1</v>
      </c>
      <c r="F224" s="237" t="s">
        <v>279</v>
      </c>
      <c r="G224" s="234"/>
      <c r="H224" s="238">
        <v>-128.55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144</v>
      </c>
      <c r="AU224" s="244" t="s">
        <v>86</v>
      </c>
      <c r="AV224" s="13" t="s">
        <v>86</v>
      </c>
      <c r="AW224" s="13" t="s">
        <v>31</v>
      </c>
      <c r="AX224" s="13" t="s">
        <v>76</v>
      </c>
      <c r="AY224" s="244" t="s">
        <v>136</v>
      </c>
    </row>
    <row r="225" spans="1:51" s="13" customFormat="1" ht="12">
      <c r="A225" s="13"/>
      <c r="B225" s="233"/>
      <c r="C225" s="234"/>
      <c r="D225" s="235" t="s">
        <v>144</v>
      </c>
      <c r="E225" s="236" t="s">
        <v>1</v>
      </c>
      <c r="F225" s="237" t="s">
        <v>280</v>
      </c>
      <c r="G225" s="234"/>
      <c r="H225" s="238">
        <v>0.3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144</v>
      </c>
      <c r="AU225" s="244" t="s">
        <v>86</v>
      </c>
      <c r="AV225" s="13" t="s">
        <v>86</v>
      </c>
      <c r="AW225" s="13" t="s">
        <v>31</v>
      </c>
      <c r="AX225" s="13" t="s">
        <v>76</v>
      </c>
      <c r="AY225" s="244" t="s">
        <v>136</v>
      </c>
    </row>
    <row r="226" spans="1:51" s="14" customFormat="1" ht="12">
      <c r="A226" s="14"/>
      <c r="B226" s="245"/>
      <c r="C226" s="246"/>
      <c r="D226" s="235" t="s">
        <v>144</v>
      </c>
      <c r="E226" s="247" t="s">
        <v>1</v>
      </c>
      <c r="F226" s="248" t="s">
        <v>146</v>
      </c>
      <c r="G226" s="246"/>
      <c r="H226" s="249">
        <v>140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144</v>
      </c>
      <c r="AU226" s="255" t="s">
        <v>86</v>
      </c>
      <c r="AV226" s="14" t="s">
        <v>142</v>
      </c>
      <c r="AW226" s="14" t="s">
        <v>31</v>
      </c>
      <c r="AX226" s="14" t="s">
        <v>84</v>
      </c>
      <c r="AY226" s="255" t="s">
        <v>136</v>
      </c>
    </row>
    <row r="227" spans="1:65" s="2" customFormat="1" ht="24.15" customHeight="1">
      <c r="A227" s="39"/>
      <c r="B227" s="40"/>
      <c r="C227" s="220" t="s">
        <v>281</v>
      </c>
      <c r="D227" s="220" t="s">
        <v>138</v>
      </c>
      <c r="E227" s="221" t="s">
        <v>282</v>
      </c>
      <c r="F227" s="222" t="s">
        <v>283</v>
      </c>
      <c r="G227" s="223" t="s">
        <v>141</v>
      </c>
      <c r="H227" s="224">
        <v>140</v>
      </c>
      <c r="I227" s="225"/>
      <c r="J227" s="224">
        <f>ROUND(I227*H227,2)</f>
        <v>0</v>
      </c>
      <c r="K227" s="226"/>
      <c r="L227" s="45"/>
      <c r="M227" s="227" t="s">
        <v>1</v>
      </c>
      <c r="N227" s="228" t="s">
        <v>41</v>
      </c>
      <c r="O227" s="92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1" t="s">
        <v>142</v>
      </c>
      <c r="AT227" s="231" t="s">
        <v>138</v>
      </c>
      <c r="AU227" s="231" t="s">
        <v>86</v>
      </c>
      <c r="AY227" s="18" t="s">
        <v>136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84</v>
      </c>
      <c r="BK227" s="232">
        <f>ROUND(I227*H227,2)</f>
        <v>0</v>
      </c>
      <c r="BL227" s="18" t="s">
        <v>142</v>
      </c>
      <c r="BM227" s="231" t="s">
        <v>284</v>
      </c>
    </row>
    <row r="228" spans="1:65" s="2" customFormat="1" ht="16.5" customHeight="1">
      <c r="A228" s="39"/>
      <c r="B228" s="40"/>
      <c r="C228" s="266" t="s">
        <v>285</v>
      </c>
      <c r="D228" s="266" t="s">
        <v>286</v>
      </c>
      <c r="E228" s="267" t="s">
        <v>287</v>
      </c>
      <c r="F228" s="268" t="s">
        <v>288</v>
      </c>
      <c r="G228" s="269" t="s">
        <v>289</v>
      </c>
      <c r="H228" s="270">
        <v>2.8</v>
      </c>
      <c r="I228" s="271"/>
      <c r="J228" s="270">
        <f>ROUND(I228*H228,2)</f>
        <v>0</v>
      </c>
      <c r="K228" s="272"/>
      <c r="L228" s="273"/>
      <c r="M228" s="274" t="s">
        <v>1</v>
      </c>
      <c r="N228" s="275" t="s">
        <v>41</v>
      </c>
      <c r="O228" s="92"/>
      <c r="P228" s="229">
        <f>O228*H228</f>
        <v>0</v>
      </c>
      <c r="Q228" s="229">
        <v>0.001</v>
      </c>
      <c r="R228" s="229">
        <f>Q228*H228</f>
        <v>0.0028</v>
      </c>
      <c r="S228" s="229">
        <v>0</v>
      </c>
      <c r="T228" s="23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1" t="s">
        <v>181</v>
      </c>
      <c r="AT228" s="231" t="s">
        <v>286</v>
      </c>
      <c r="AU228" s="231" t="s">
        <v>86</v>
      </c>
      <c r="AY228" s="18" t="s">
        <v>136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84</v>
      </c>
      <c r="BK228" s="232">
        <f>ROUND(I228*H228,2)</f>
        <v>0</v>
      </c>
      <c r="BL228" s="18" t="s">
        <v>142</v>
      </c>
      <c r="BM228" s="231" t="s">
        <v>290</v>
      </c>
    </row>
    <row r="229" spans="1:51" s="13" customFormat="1" ht="12">
      <c r="A229" s="13"/>
      <c r="B229" s="233"/>
      <c r="C229" s="234"/>
      <c r="D229" s="235" t="s">
        <v>144</v>
      </c>
      <c r="E229" s="234"/>
      <c r="F229" s="237" t="s">
        <v>291</v>
      </c>
      <c r="G229" s="234"/>
      <c r="H229" s="238">
        <v>2.8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144</v>
      </c>
      <c r="AU229" s="244" t="s">
        <v>86</v>
      </c>
      <c r="AV229" s="13" t="s">
        <v>86</v>
      </c>
      <c r="AW229" s="13" t="s">
        <v>4</v>
      </c>
      <c r="AX229" s="13" t="s">
        <v>84</v>
      </c>
      <c r="AY229" s="244" t="s">
        <v>136</v>
      </c>
    </row>
    <row r="230" spans="1:65" s="2" customFormat="1" ht="24.15" customHeight="1">
      <c r="A230" s="39"/>
      <c r="B230" s="40"/>
      <c r="C230" s="220" t="s">
        <v>292</v>
      </c>
      <c r="D230" s="220" t="s">
        <v>138</v>
      </c>
      <c r="E230" s="221" t="s">
        <v>293</v>
      </c>
      <c r="F230" s="222" t="s">
        <v>294</v>
      </c>
      <c r="G230" s="223" t="s">
        <v>141</v>
      </c>
      <c r="H230" s="224">
        <v>274</v>
      </c>
      <c r="I230" s="225"/>
      <c r="J230" s="224">
        <f>ROUND(I230*H230,2)</f>
        <v>0</v>
      </c>
      <c r="K230" s="226"/>
      <c r="L230" s="45"/>
      <c r="M230" s="227" t="s">
        <v>1</v>
      </c>
      <c r="N230" s="228" t="s">
        <v>41</v>
      </c>
      <c r="O230" s="92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1" t="s">
        <v>142</v>
      </c>
      <c r="AT230" s="231" t="s">
        <v>138</v>
      </c>
      <c r="AU230" s="231" t="s">
        <v>86</v>
      </c>
      <c r="AY230" s="18" t="s">
        <v>136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84</v>
      </c>
      <c r="BK230" s="232">
        <f>ROUND(I230*H230,2)</f>
        <v>0</v>
      </c>
      <c r="BL230" s="18" t="s">
        <v>142</v>
      </c>
      <c r="BM230" s="231" t="s">
        <v>295</v>
      </c>
    </row>
    <row r="231" spans="1:51" s="13" customFormat="1" ht="12">
      <c r="A231" s="13"/>
      <c r="B231" s="233"/>
      <c r="C231" s="234"/>
      <c r="D231" s="235" t="s">
        <v>144</v>
      </c>
      <c r="E231" s="236" t="s">
        <v>1</v>
      </c>
      <c r="F231" s="237" t="s">
        <v>296</v>
      </c>
      <c r="G231" s="234"/>
      <c r="H231" s="238">
        <v>129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144</v>
      </c>
      <c r="AU231" s="244" t="s">
        <v>86</v>
      </c>
      <c r="AV231" s="13" t="s">
        <v>86</v>
      </c>
      <c r="AW231" s="13" t="s">
        <v>31</v>
      </c>
      <c r="AX231" s="13" t="s">
        <v>76</v>
      </c>
      <c r="AY231" s="244" t="s">
        <v>136</v>
      </c>
    </row>
    <row r="232" spans="1:51" s="13" customFormat="1" ht="12">
      <c r="A232" s="13"/>
      <c r="B232" s="233"/>
      <c r="C232" s="234"/>
      <c r="D232" s="235" t="s">
        <v>144</v>
      </c>
      <c r="E232" s="236" t="s">
        <v>1</v>
      </c>
      <c r="F232" s="237" t="s">
        <v>297</v>
      </c>
      <c r="G232" s="234"/>
      <c r="H232" s="238">
        <v>145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144</v>
      </c>
      <c r="AU232" s="244" t="s">
        <v>86</v>
      </c>
      <c r="AV232" s="13" t="s">
        <v>86</v>
      </c>
      <c r="AW232" s="13" t="s">
        <v>31</v>
      </c>
      <c r="AX232" s="13" t="s">
        <v>76</v>
      </c>
      <c r="AY232" s="244" t="s">
        <v>136</v>
      </c>
    </row>
    <row r="233" spans="1:51" s="14" customFormat="1" ht="12">
      <c r="A233" s="14"/>
      <c r="B233" s="245"/>
      <c r="C233" s="246"/>
      <c r="D233" s="235" t="s">
        <v>144</v>
      </c>
      <c r="E233" s="247" t="s">
        <v>1</v>
      </c>
      <c r="F233" s="248" t="s">
        <v>146</v>
      </c>
      <c r="G233" s="246"/>
      <c r="H233" s="249">
        <v>274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144</v>
      </c>
      <c r="AU233" s="255" t="s">
        <v>86</v>
      </c>
      <c r="AV233" s="14" t="s">
        <v>142</v>
      </c>
      <c r="AW233" s="14" t="s">
        <v>31</v>
      </c>
      <c r="AX233" s="14" t="s">
        <v>84</v>
      </c>
      <c r="AY233" s="255" t="s">
        <v>136</v>
      </c>
    </row>
    <row r="234" spans="1:63" s="12" customFormat="1" ht="22.8" customHeight="1">
      <c r="A234" s="12"/>
      <c r="B234" s="204"/>
      <c r="C234" s="205"/>
      <c r="D234" s="206" t="s">
        <v>75</v>
      </c>
      <c r="E234" s="218" t="s">
        <v>86</v>
      </c>
      <c r="F234" s="218" t="s">
        <v>298</v>
      </c>
      <c r="G234" s="205"/>
      <c r="H234" s="205"/>
      <c r="I234" s="208"/>
      <c r="J234" s="219">
        <f>BK234</f>
        <v>0</v>
      </c>
      <c r="K234" s="205"/>
      <c r="L234" s="210"/>
      <c r="M234" s="211"/>
      <c r="N234" s="212"/>
      <c r="O234" s="212"/>
      <c r="P234" s="213">
        <f>SUM(P235:P271)</f>
        <v>0</v>
      </c>
      <c r="Q234" s="212"/>
      <c r="R234" s="213">
        <f>SUM(R235:R271)</f>
        <v>30.721886299999998</v>
      </c>
      <c r="S234" s="212"/>
      <c r="T234" s="214">
        <f>SUM(T235:T271)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5" t="s">
        <v>84</v>
      </c>
      <c r="AT234" s="216" t="s">
        <v>75</v>
      </c>
      <c r="AU234" s="216" t="s">
        <v>84</v>
      </c>
      <c r="AY234" s="215" t="s">
        <v>136</v>
      </c>
      <c r="BK234" s="217">
        <f>SUM(BK235:BK271)</f>
        <v>0</v>
      </c>
    </row>
    <row r="235" spans="1:65" s="2" customFormat="1" ht="16.5" customHeight="1">
      <c r="A235" s="39"/>
      <c r="B235" s="40"/>
      <c r="C235" s="220" t="s">
        <v>299</v>
      </c>
      <c r="D235" s="220" t="s">
        <v>138</v>
      </c>
      <c r="E235" s="221" t="s">
        <v>300</v>
      </c>
      <c r="F235" s="222" t="s">
        <v>301</v>
      </c>
      <c r="G235" s="223" t="s">
        <v>162</v>
      </c>
      <c r="H235" s="224">
        <v>1.49</v>
      </c>
      <c r="I235" s="225"/>
      <c r="J235" s="224">
        <f>ROUND(I235*H235,2)</f>
        <v>0</v>
      </c>
      <c r="K235" s="226"/>
      <c r="L235" s="45"/>
      <c r="M235" s="227" t="s">
        <v>1</v>
      </c>
      <c r="N235" s="228" t="s">
        <v>41</v>
      </c>
      <c r="O235" s="92"/>
      <c r="P235" s="229">
        <f>O235*H235</f>
        <v>0</v>
      </c>
      <c r="Q235" s="229">
        <v>2.50187</v>
      </c>
      <c r="R235" s="229">
        <f>Q235*H235</f>
        <v>3.7277862999999996</v>
      </c>
      <c r="S235" s="229">
        <v>0</v>
      </c>
      <c r="T235" s="23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1" t="s">
        <v>142</v>
      </c>
      <c r="AT235" s="231" t="s">
        <v>138</v>
      </c>
      <c r="AU235" s="231" t="s">
        <v>86</v>
      </c>
      <c r="AY235" s="18" t="s">
        <v>136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84</v>
      </c>
      <c r="BK235" s="232">
        <f>ROUND(I235*H235,2)</f>
        <v>0</v>
      </c>
      <c r="BL235" s="18" t="s">
        <v>142</v>
      </c>
      <c r="BM235" s="231" t="s">
        <v>302</v>
      </c>
    </row>
    <row r="236" spans="1:51" s="15" customFormat="1" ht="12">
      <c r="A236" s="15"/>
      <c r="B236" s="256"/>
      <c r="C236" s="257"/>
      <c r="D236" s="235" t="s">
        <v>144</v>
      </c>
      <c r="E236" s="258" t="s">
        <v>1</v>
      </c>
      <c r="F236" s="259" t="s">
        <v>303</v>
      </c>
      <c r="G236" s="257"/>
      <c r="H236" s="258" t="s">
        <v>1</v>
      </c>
      <c r="I236" s="260"/>
      <c r="J236" s="257"/>
      <c r="K236" s="257"/>
      <c r="L236" s="261"/>
      <c r="M236" s="262"/>
      <c r="N236" s="263"/>
      <c r="O236" s="263"/>
      <c r="P236" s="263"/>
      <c r="Q236" s="263"/>
      <c r="R236" s="263"/>
      <c r="S236" s="263"/>
      <c r="T236" s="26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5" t="s">
        <v>144</v>
      </c>
      <c r="AU236" s="265" t="s">
        <v>86</v>
      </c>
      <c r="AV236" s="15" t="s">
        <v>84</v>
      </c>
      <c r="AW236" s="15" t="s">
        <v>31</v>
      </c>
      <c r="AX236" s="15" t="s">
        <v>76</v>
      </c>
      <c r="AY236" s="265" t="s">
        <v>136</v>
      </c>
    </row>
    <row r="237" spans="1:51" s="13" customFormat="1" ht="12">
      <c r="A237" s="13"/>
      <c r="B237" s="233"/>
      <c r="C237" s="234"/>
      <c r="D237" s="235" t="s">
        <v>144</v>
      </c>
      <c r="E237" s="236" t="s">
        <v>1</v>
      </c>
      <c r="F237" s="237" t="s">
        <v>304</v>
      </c>
      <c r="G237" s="234"/>
      <c r="H237" s="238">
        <v>0.76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144</v>
      </c>
      <c r="AU237" s="244" t="s">
        <v>86</v>
      </c>
      <c r="AV237" s="13" t="s">
        <v>86</v>
      </c>
      <c r="AW237" s="13" t="s">
        <v>31</v>
      </c>
      <c r="AX237" s="13" t="s">
        <v>76</v>
      </c>
      <c r="AY237" s="244" t="s">
        <v>136</v>
      </c>
    </row>
    <row r="238" spans="1:51" s="13" customFormat="1" ht="12">
      <c r="A238" s="13"/>
      <c r="B238" s="233"/>
      <c r="C238" s="234"/>
      <c r="D238" s="235" t="s">
        <v>144</v>
      </c>
      <c r="E238" s="236" t="s">
        <v>1</v>
      </c>
      <c r="F238" s="237" t="s">
        <v>305</v>
      </c>
      <c r="G238" s="234"/>
      <c r="H238" s="238">
        <v>0.73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144</v>
      </c>
      <c r="AU238" s="244" t="s">
        <v>86</v>
      </c>
      <c r="AV238" s="13" t="s">
        <v>86</v>
      </c>
      <c r="AW238" s="13" t="s">
        <v>31</v>
      </c>
      <c r="AX238" s="13" t="s">
        <v>76</v>
      </c>
      <c r="AY238" s="244" t="s">
        <v>136</v>
      </c>
    </row>
    <row r="239" spans="1:51" s="14" customFormat="1" ht="12">
      <c r="A239" s="14"/>
      <c r="B239" s="245"/>
      <c r="C239" s="246"/>
      <c r="D239" s="235" t="s">
        <v>144</v>
      </c>
      <c r="E239" s="247" t="s">
        <v>1</v>
      </c>
      <c r="F239" s="248" t="s">
        <v>146</v>
      </c>
      <c r="G239" s="246"/>
      <c r="H239" s="249">
        <v>1.49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144</v>
      </c>
      <c r="AU239" s="255" t="s">
        <v>86</v>
      </c>
      <c r="AV239" s="14" t="s">
        <v>142</v>
      </c>
      <c r="AW239" s="14" t="s">
        <v>31</v>
      </c>
      <c r="AX239" s="14" t="s">
        <v>84</v>
      </c>
      <c r="AY239" s="255" t="s">
        <v>136</v>
      </c>
    </row>
    <row r="240" spans="1:65" s="2" customFormat="1" ht="24.15" customHeight="1">
      <c r="A240" s="39"/>
      <c r="B240" s="40"/>
      <c r="C240" s="220" t="s">
        <v>306</v>
      </c>
      <c r="D240" s="220" t="s">
        <v>138</v>
      </c>
      <c r="E240" s="221" t="s">
        <v>307</v>
      </c>
      <c r="F240" s="222" t="s">
        <v>308</v>
      </c>
      <c r="G240" s="223" t="s">
        <v>162</v>
      </c>
      <c r="H240" s="224">
        <v>7.13</v>
      </c>
      <c r="I240" s="225"/>
      <c r="J240" s="224">
        <f>ROUND(I240*H240,2)</f>
        <v>0</v>
      </c>
      <c r="K240" s="226"/>
      <c r="L240" s="45"/>
      <c r="M240" s="227" t="s">
        <v>1</v>
      </c>
      <c r="N240" s="228" t="s">
        <v>41</v>
      </c>
      <c r="O240" s="92"/>
      <c r="P240" s="229">
        <f>O240*H240</f>
        <v>0</v>
      </c>
      <c r="Q240" s="229">
        <v>2.50187</v>
      </c>
      <c r="R240" s="229">
        <f>Q240*H240</f>
        <v>17.8383331</v>
      </c>
      <c r="S240" s="229">
        <v>0</v>
      </c>
      <c r="T240" s="23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1" t="s">
        <v>142</v>
      </c>
      <c r="AT240" s="231" t="s">
        <v>138</v>
      </c>
      <c r="AU240" s="231" t="s">
        <v>86</v>
      </c>
      <c r="AY240" s="18" t="s">
        <v>136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84</v>
      </c>
      <c r="BK240" s="232">
        <f>ROUND(I240*H240,2)</f>
        <v>0</v>
      </c>
      <c r="BL240" s="18" t="s">
        <v>142</v>
      </c>
      <c r="BM240" s="231" t="s">
        <v>309</v>
      </c>
    </row>
    <row r="241" spans="1:51" s="13" customFormat="1" ht="12">
      <c r="A241" s="13"/>
      <c r="B241" s="233"/>
      <c r="C241" s="234"/>
      <c r="D241" s="235" t="s">
        <v>144</v>
      </c>
      <c r="E241" s="236" t="s">
        <v>1</v>
      </c>
      <c r="F241" s="237" t="s">
        <v>310</v>
      </c>
      <c r="G241" s="234"/>
      <c r="H241" s="238">
        <v>7.13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144</v>
      </c>
      <c r="AU241" s="244" t="s">
        <v>86</v>
      </c>
      <c r="AV241" s="13" t="s">
        <v>86</v>
      </c>
      <c r="AW241" s="13" t="s">
        <v>31</v>
      </c>
      <c r="AX241" s="13" t="s">
        <v>76</v>
      </c>
      <c r="AY241" s="244" t="s">
        <v>136</v>
      </c>
    </row>
    <row r="242" spans="1:51" s="14" customFormat="1" ht="12">
      <c r="A242" s="14"/>
      <c r="B242" s="245"/>
      <c r="C242" s="246"/>
      <c r="D242" s="235" t="s">
        <v>144</v>
      </c>
      <c r="E242" s="247" t="s">
        <v>1</v>
      </c>
      <c r="F242" s="248" t="s">
        <v>146</v>
      </c>
      <c r="G242" s="246"/>
      <c r="H242" s="249">
        <v>7.13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144</v>
      </c>
      <c r="AU242" s="255" t="s">
        <v>86</v>
      </c>
      <c r="AV242" s="14" t="s">
        <v>142</v>
      </c>
      <c r="AW242" s="14" t="s">
        <v>31</v>
      </c>
      <c r="AX242" s="14" t="s">
        <v>84</v>
      </c>
      <c r="AY242" s="255" t="s">
        <v>136</v>
      </c>
    </row>
    <row r="243" spans="1:65" s="2" customFormat="1" ht="16.5" customHeight="1">
      <c r="A243" s="39"/>
      <c r="B243" s="40"/>
      <c r="C243" s="220" t="s">
        <v>311</v>
      </c>
      <c r="D243" s="220" t="s">
        <v>138</v>
      </c>
      <c r="E243" s="221" t="s">
        <v>312</v>
      </c>
      <c r="F243" s="222" t="s">
        <v>313</v>
      </c>
      <c r="G243" s="223" t="s">
        <v>141</v>
      </c>
      <c r="H243" s="224">
        <v>16.33</v>
      </c>
      <c r="I243" s="225"/>
      <c r="J243" s="224">
        <f>ROUND(I243*H243,2)</f>
        <v>0</v>
      </c>
      <c r="K243" s="226"/>
      <c r="L243" s="45"/>
      <c r="M243" s="227" t="s">
        <v>1</v>
      </c>
      <c r="N243" s="228" t="s">
        <v>41</v>
      </c>
      <c r="O243" s="92"/>
      <c r="P243" s="229">
        <f>O243*H243</f>
        <v>0</v>
      </c>
      <c r="Q243" s="229">
        <v>0.00264</v>
      </c>
      <c r="R243" s="229">
        <f>Q243*H243</f>
        <v>0.043111199999999995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142</v>
      </c>
      <c r="AT243" s="231" t="s">
        <v>138</v>
      </c>
      <c r="AU243" s="231" t="s">
        <v>86</v>
      </c>
      <c r="AY243" s="18" t="s">
        <v>136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84</v>
      </c>
      <c r="BK243" s="232">
        <f>ROUND(I243*H243,2)</f>
        <v>0</v>
      </c>
      <c r="BL243" s="18" t="s">
        <v>142</v>
      </c>
      <c r="BM243" s="231" t="s">
        <v>314</v>
      </c>
    </row>
    <row r="244" spans="1:51" s="15" customFormat="1" ht="12">
      <c r="A244" s="15"/>
      <c r="B244" s="256"/>
      <c r="C244" s="257"/>
      <c r="D244" s="235" t="s">
        <v>144</v>
      </c>
      <c r="E244" s="258" t="s">
        <v>1</v>
      </c>
      <c r="F244" s="259" t="s">
        <v>315</v>
      </c>
      <c r="G244" s="257"/>
      <c r="H244" s="258" t="s">
        <v>1</v>
      </c>
      <c r="I244" s="260"/>
      <c r="J244" s="257"/>
      <c r="K244" s="257"/>
      <c r="L244" s="261"/>
      <c r="M244" s="262"/>
      <c r="N244" s="263"/>
      <c r="O244" s="263"/>
      <c r="P244" s="263"/>
      <c r="Q244" s="263"/>
      <c r="R244" s="263"/>
      <c r="S244" s="263"/>
      <c r="T244" s="26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5" t="s">
        <v>144</v>
      </c>
      <c r="AU244" s="265" t="s">
        <v>86</v>
      </c>
      <c r="AV244" s="15" t="s">
        <v>84</v>
      </c>
      <c r="AW244" s="15" t="s">
        <v>31</v>
      </c>
      <c r="AX244" s="15" t="s">
        <v>76</v>
      </c>
      <c r="AY244" s="265" t="s">
        <v>136</v>
      </c>
    </row>
    <row r="245" spans="1:51" s="13" customFormat="1" ht="12">
      <c r="A245" s="13"/>
      <c r="B245" s="233"/>
      <c r="C245" s="234"/>
      <c r="D245" s="235" t="s">
        <v>144</v>
      </c>
      <c r="E245" s="236" t="s">
        <v>1</v>
      </c>
      <c r="F245" s="237" t="s">
        <v>316</v>
      </c>
      <c r="G245" s="234"/>
      <c r="H245" s="238">
        <v>10.8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144</v>
      </c>
      <c r="AU245" s="244" t="s">
        <v>86</v>
      </c>
      <c r="AV245" s="13" t="s">
        <v>86</v>
      </c>
      <c r="AW245" s="13" t="s">
        <v>31</v>
      </c>
      <c r="AX245" s="13" t="s">
        <v>76</v>
      </c>
      <c r="AY245" s="244" t="s">
        <v>136</v>
      </c>
    </row>
    <row r="246" spans="1:51" s="15" customFormat="1" ht="12">
      <c r="A246" s="15"/>
      <c r="B246" s="256"/>
      <c r="C246" s="257"/>
      <c r="D246" s="235" t="s">
        <v>144</v>
      </c>
      <c r="E246" s="258" t="s">
        <v>1</v>
      </c>
      <c r="F246" s="259" t="s">
        <v>317</v>
      </c>
      <c r="G246" s="257"/>
      <c r="H246" s="258" t="s">
        <v>1</v>
      </c>
      <c r="I246" s="260"/>
      <c r="J246" s="257"/>
      <c r="K246" s="257"/>
      <c r="L246" s="261"/>
      <c r="M246" s="262"/>
      <c r="N246" s="263"/>
      <c r="O246" s="263"/>
      <c r="P246" s="263"/>
      <c r="Q246" s="263"/>
      <c r="R246" s="263"/>
      <c r="S246" s="263"/>
      <c r="T246" s="264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5" t="s">
        <v>144</v>
      </c>
      <c r="AU246" s="265" t="s">
        <v>86</v>
      </c>
      <c r="AV246" s="15" t="s">
        <v>84</v>
      </c>
      <c r="AW246" s="15" t="s">
        <v>31</v>
      </c>
      <c r="AX246" s="15" t="s">
        <v>76</v>
      </c>
      <c r="AY246" s="265" t="s">
        <v>136</v>
      </c>
    </row>
    <row r="247" spans="1:51" s="13" customFormat="1" ht="12">
      <c r="A247" s="13"/>
      <c r="B247" s="233"/>
      <c r="C247" s="234"/>
      <c r="D247" s="235" t="s">
        <v>144</v>
      </c>
      <c r="E247" s="236" t="s">
        <v>1</v>
      </c>
      <c r="F247" s="237" t="s">
        <v>318</v>
      </c>
      <c r="G247" s="234"/>
      <c r="H247" s="238">
        <v>2.24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144</v>
      </c>
      <c r="AU247" s="244" t="s">
        <v>86</v>
      </c>
      <c r="AV247" s="13" t="s">
        <v>86</v>
      </c>
      <c r="AW247" s="13" t="s">
        <v>31</v>
      </c>
      <c r="AX247" s="13" t="s">
        <v>76</v>
      </c>
      <c r="AY247" s="244" t="s">
        <v>136</v>
      </c>
    </row>
    <row r="248" spans="1:51" s="13" customFormat="1" ht="12">
      <c r="A248" s="13"/>
      <c r="B248" s="233"/>
      <c r="C248" s="234"/>
      <c r="D248" s="235" t="s">
        <v>144</v>
      </c>
      <c r="E248" s="236" t="s">
        <v>1</v>
      </c>
      <c r="F248" s="237" t="s">
        <v>319</v>
      </c>
      <c r="G248" s="234"/>
      <c r="H248" s="238">
        <v>3.29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144</v>
      </c>
      <c r="AU248" s="244" t="s">
        <v>86</v>
      </c>
      <c r="AV248" s="13" t="s">
        <v>86</v>
      </c>
      <c r="AW248" s="13" t="s">
        <v>31</v>
      </c>
      <c r="AX248" s="13" t="s">
        <v>76</v>
      </c>
      <c r="AY248" s="244" t="s">
        <v>136</v>
      </c>
    </row>
    <row r="249" spans="1:51" s="14" customFormat="1" ht="12">
      <c r="A249" s="14"/>
      <c r="B249" s="245"/>
      <c r="C249" s="246"/>
      <c r="D249" s="235" t="s">
        <v>144</v>
      </c>
      <c r="E249" s="247" t="s">
        <v>1</v>
      </c>
      <c r="F249" s="248" t="s">
        <v>146</v>
      </c>
      <c r="G249" s="246"/>
      <c r="H249" s="249">
        <v>16.330000000000002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144</v>
      </c>
      <c r="AU249" s="255" t="s">
        <v>86</v>
      </c>
      <c r="AV249" s="14" t="s">
        <v>142</v>
      </c>
      <c r="AW249" s="14" t="s">
        <v>31</v>
      </c>
      <c r="AX249" s="14" t="s">
        <v>84</v>
      </c>
      <c r="AY249" s="255" t="s">
        <v>136</v>
      </c>
    </row>
    <row r="250" spans="1:65" s="2" customFormat="1" ht="16.5" customHeight="1">
      <c r="A250" s="39"/>
      <c r="B250" s="40"/>
      <c r="C250" s="220" t="s">
        <v>320</v>
      </c>
      <c r="D250" s="220" t="s">
        <v>138</v>
      </c>
      <c r="E250" s="221" t="s">
        <v>321</v>
      </c>
      <c r="F250" s="222" t="s">
        <v>322</v>
      </c>
      <c r="G250" s="223" t="s">
        <v>141</v>
      </c>
      <c r="H250" s="224">
        <v>16.33</v>
      </c>
      <c r="I250" s="225"/>
      <c r="J250" s="224">
        <f>ROUND(I250*H250,2)</f>
        <v>0</v>
      </c>
      <c r="K250" s="226"/>
      <c r="L250" s="45"/>
      <c r="M250" s="227" t="s">
        <v>1</v>
      </c>
      <c r="N250" s="228" t="s">
        <v>41</v>
      </c>
      <c r="O250" s="92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1" t="s">
        <v>142</v>
      </c>
      <c r="AT250" s="231" t="s">
        <v>138</v>
      </c>
      <c r="AU250" s="231" t="s">
        <v>86</v>
      </c>
      <c r="AY250" s="18" t="s">
        <v>136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84</v>
      </c>
      <c r="BK250" s="232">
        <f>ROUND(I250*H250,2)</f>
        <v>0</v>
      </c>
      <c r="BL250" s="18" t="s">
        <v>142</v>
      </c>
      <c r="BM250" s="231" t="s">
        <v>323</v>
      </c>
    </row>
    <row r="251" spans="1:65" s="2" customFormat="1" ht="21.75" customHeight="1">
      <c r="A251" s="39"/>
      <c r="B251" s="40"/>
      <c r="C251" s="220" t="s">
        <v>324</v>
      </c>
      <c r="D251" s="220" t="s">
        <v>138</v>
      </c>
      <c r="E251" s="221" t="s">
        <v>325</v>
      </c>
      <c r="F251" s="222" t="s">
        <v>326</v>
      </c>
      <c r="G251" s="223" t="s">
        <v>253</v>
      </c>
      <c r="H251" s="224">
        <v>0.02</v>
      </c>
      <c r="I251" s="225"/>
      <c r="J251" s="224">
        <f>ROUND(I251*H251,2)</f>
        <v>0</v>
      </c>
      <c r="K251" s="226"/>
      <c r="L251" s="45"/>
      <c r="M251" s="227" t="s">
        <v>1</v>
      </c>
      <c r="N251" s="228" t="s">
        <v>41</v>
      </c>
      <c r="O251" s="92"/>
      <c r="P251" s="229">
        <f>O251*H251</f>
        <v>0</v>
      </c>
      <c r="Q251" s="229">
        <v>1.06062</v>
      </c>
      <c r="R251" s="229">
        <f>Q251*H251</f>
        <v>0.0212124</v>
      </c>
      <c r="S251" s="229">
        <v>0</v>
      </c>
      <c r="T251" s="23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1" t="s">
        <v>142</v>
      </c>
      <c r="AT251" s="231" t="s">
        <v>138</v>
      </c>
      <c r="AU251" s="231" t="s">
        <v>86</v>
      </c>
      <c r="AY251" s="18" t="s">
        <v>136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84</v>
      </c>
      <c r="BK251" s="232">
        <f>ROUND(I251*H251,2)</f>
        <v>0</v>
      </c>
      <c r="BL251" s="18" t="s">
        <v>142</v>
      </c>
      <c r="BM251" s="231" t="s">
        <v>327</v>
      </c>
    </row>
    <row r="252" spans="1:51" s="13" customFormat="1" ht="12">
      <c r="A252" s="13"/>
      <c r="B252" s="233"/>
      <c r="C252" s="234"/>
      <c r="D252" s="235" t="s">
        <v>144</v>
      </c>
      <c r="E252" s="236" t="s">
        <v>1</v>
      </c>
      <c r="F252" s="237" t="s">
        <v>328</v>
      </c>
      <c r="G252" s="234"/>
      <c r="H252" s="238">
        <v>0.02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144</v>
      </c>
      <c r="AU252" s="244" t="s">
        <v>86</v>
      </c>
      <c r="AV252" s="13" t="s">
        <v>86</v>
      </c>
      <c r="AW252" s="13" t="s">
        <v>31</v>
      </c>
      <c r="AX252" s="13" t="s">
        <v>76</v>
      </c>
      <c r="AY252" s="244" t="s">
        <v>136</v>
      </c>
    </row>
    <row r="253" spans="1:51" s="14" customFormat="1" ht="12">
      <c r="A253" s="14"/>
      <c r="B253" s="245"/>
      <c r="C253" s="246"/>
      <c r="D253" s="235" t="s">
        <v>144</v>
      </c>
      <c r="E253" s="247" t="s">
        <v>1</v>
      </c>
      <c r="F253" s="248" t="s">
        <v>146</v>
      </c>
      <c r="G253" s="246"/>
      <c r="H253" s="249">
        <v>0.02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144</v>
      </c>
      <c r="AU253" s="255" t="s">
        <v>86</v>
      </c>
      <c r="AV253" s="14" t="s">
        <v>142</v>
      </c>
      <c r="AW253" s="14" t="s">
        <v>31</v>
      </c>
      <c r="AX253" s="14" t="s">
        <v>84</v>
      </c>
      <c r="AY253" s="255" t="s">
        <v>136</v>
      </c>
    </row>
    <row r="254" spans="1:65" s="2" customFormat="1" ht="33" customHeight="1">
      <c r="A254" s="39"/>
      <c r="B254" s="40"/>
      <c r="C254" s="220" t="s">
        <v>329</v>
      </c>
      <c r="D254" s="220" t="s">
        <v>138</v>
      </c>
      <c r="E254" s="221" t="s">
        <v>330</v>
      </c>
      <c r="F254" s="222" t="s">
        <v>331</v>
      </c>
      <c r="G254" s="223" t="s">
        <v>141</v>
      </c>
      <c r="H254" s="224">
        <v>4.5</v>
      </c>
      <c r="I254" s="225"/>
      <c r="J254" s="224">
        <f>ROUND(I254*H254,2)</f>
        <v>0</v>
      </c>
      <c r="K254" s="226"/>
      <c r="L254" s="45"/>
      <c r="M254" s="227" t="s">
        <v>1</v>
      </c>
      <c r="N254" s="228" t="s">
        <v>41</v>
      </c>
      <c r="O254" s="92"/>
      <c r="P254" s="229">
        <f>O254*H254</f>
        <v>0</v>
      </c>
      <c r="Q254" s="229">
        <v>0.58443</v>
      </c>
      <c r="R254" s="229">
        <f>Q254*H254</f>
        <v>2.629935</v>
      </c>
      <c r="S254" s="229">
        <v>0</v>
      </c>
      <c r="T254" s="23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1" t="s">
        <v>142</v>
      </c>
      <c r="AT254" s="231" t="s">
        <v>138</v>
      </c>
      <c r="AU254" s="231" t="s">
        <v>86</v>
      </c>
      <c r="AY254" s="18" t="s">
        <v>136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84</v>
      </c>
      <c r="BK254" s="232">
        <f>ROUND(I254*H254,2)</f>
        <v>0</v>
      </c>
      <c r="BL254" s="18" t="s">
        <v>142</v>
      </c>
      <c r="BM254" s="231" t="s">
        <v>332</v>
      </c>
    </row>
    <row r="255" spans="1:51" s="13" customFormat="1" ht="12">
      <c r="A255" s="13"/>
      <c r="B255" s="233"/>
      <c r="C255" s="234"/>
      <c r="D255" s="235" t="s">
        <v>144</v>
      </c>
      <c r="E255" s="236" t="s">
        <v>1</v>
      </c>
      <c r="F255" s="237" t="s">
        <v>333</v>
      </c>
      <c r="G255" s="234"/>
      <c r="H255" s="238">
        <v>4.5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144</v>
      </c>
      <c r="AU255" s="244" t="s">
        <v>86</v>
      </c>
      <c r="AV255" s="13" t="s">
        <v>86</v>
      </c>
      <c r="AW255" s="13" t="s">
        <v>31</v>
      </c>
      <c r="AX255" s="13" t="s">
        <v>76</v>
      </c>
      <c r="AY255" s="244" t="s">
        <v>136</v>
      </c>
    </row>
    <row r="256" spans="1:51" s="14" customFormat="1" ht="12">
      <c r="A256" s="14"/>
      <c r="B256" s="245"/>
      <c r="C256" s="246"/>
      <c r="D256" s="235" t="s">
        <v>144</v>
      </c>
      <c r="E256" s="247" t="s">
        <v>1</v>
      </c>
      <c r="F256" s="248" t="s">
        <v>146</v>
      </c>
      <c r="G256" s="246"/>
      <c r="H256" s="249">
        <v>4.5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144</v>
      </c>
      <c r="AU256" s="255" t="s">
        <v>86</v>
      </c>
      <c r="AV256" s="14" t="s">
        <v>142</v>
      </c>
      <c r="AW256" s="14" t="s">
        <v>31</v>
      </c>
      <c r="AX256" s="14" t="s">
        <v>84</v>
      </c>
      <c r="AY256" s="255" t="s">
        <v>136</v>
      </c>
    </row>
    <row r="257" spans="1:65" s="2" customFormat="1" ht="24.15" customHeight="1">
      <c r="A257" s="39"/>
      <c r="B257" s="40"/>
      <c r="C257" s="220" t="s">
        <v>334</v>
      </c>
      <c r="D257" s="220" t="s">
        <v>138</v>
      </c>
      <c r="E257" s="221" t="s">
        <v>335</v>
      </c>
      <c r="F257" s="222" t="s">
        <v>336</v>
      </c>
      <c r="G257" s="223" t="s">
        <v>162</v>
      </c>
      <c r="H257" s="224">
        <v>2.54</v>
      </c>
      <c r="I257" s="225"/>
      <c r="J257" s="224">
        <f>ROUND(I257*H257,2)</f>
        <v>0</v>
      </c>
      <c r="K257" s="226"/>
      <c r="L257" s="45"/>
      <c r="M257" s="227" t="s">
        <v>1</v>
      </c>
      <c r="N257" s="228" t="s">
        <v>41</v>
      </c>
      <c r="O257" s="92"/>
      <c r="P257" s="229">
        <f>O257*H257</f>
        <v>0</v>
      </c>
      <c r="Q257" s="229">
        <v>2.50187</v>
      </c>
      <c r="R257" s="229">
        <f>Q257*H257</f>
        <v>6.3547498</v>
      </c>
      <c r="S257" s="229">
        <v>0</v>
      </c>
      <c r="T257" s="23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1" t="s">
        <v>142</v>
      </c>
      <c r="AT257" s="231" t="s">
        <v>138</v>
      </c>
      <c r="AU257" s="231" t="s">
        <v>86</v>
      </c>
      <c r="AY257" s="18" t="s">
        <v>136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84</v>
      </c>
      <c r="BK257" s="232">
        <f>ROUND(I257*H257,2)</f>
        <v>0</v>
      </c>
      <c r="BL257" s="18" t="s">
        <v>142</v>
      </c>
      <c r="BM257" s="231" t="s">
        <v>337</v>
      </c>
    </row>
    <row r="258" spans="1:51" s="15" customFormat="1" ht="12">
      <c r="A258" s="15"/>
      <c r="B258" s="256"/>
      <c r="C258" s="257"/>
      <c r="D258" s="235" t="s">
        <v>144</v>
      </c>
      <c r="E258" s="258" t="s">
        <v>1</v>
      </c>
      <c r="F258" s="259" t="s">
        <v>174</v>
      </c>
      <c r="G258" s="257"/>
      <c r="H258" s="258" t="s">
        <v>1</v>
      </c>
      <c r="I258" s="260"/>
      <c r="J258" s="257"/>
      <c r="K258" s="257"/>
      <c r="L258" s="261"/>
      <c r="M258" s="262"/>
      <c r="N258" s="263"/>
      <c r="O258" s="263"/>
      <c r="P258" s="263"/>
      <c r="Q258" s="263"/>
      <c r="R258" s="263"/>
      <c r="S258" s="263"/>
      <c r="T258" s="26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5" t="s">
        <v>144</v>
      </c>
      <c r="AU258" s="265" t="s">
        <v>86</v>
      </c>
      <c r="AV258" s="15" t="s">
        <v>84</v>
      </c>
      <c r="AW258" s="15" t="s">
        <v>31</v>
      </c>
      <c r="AX258" s="15" t="s">
        <v>76</v>
      </c>
      <c r="AY258" s="265" t="s">
        <v>136</v>
      </c>
    </row>
    <row r="259" spans="1:51" s="13" customFormat="1" ht="12">
      <c r="A259" s="13"/>
      <c r="B259" s="233"/>
      <c r="C259" s="234"/>
      <c r="D259" s="235" t="s">
        <v>144</v>
      </c>
      <c r="E259" s="236" t="s">
        <v>1</v>
      </c>
      <c r="F259" s="237" t="s">
        <v>338</v>
      </c>
      <c r="G259" s="234"/>
      <c r="H259" s="238">
        <v>0.17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144</v>
      </c>
      <c r="AU259" s="244" t="s">
        <v>86</v>
      </c>
      <c r="AV259" s="13" t="s">
        <v>86</v>
      </c>
      <c r="AW259" s="13" t="s">
        <v>31</v>
      </c>
      <c r="AX259" s="13" t="s">
        <v>76</v>
      </c>
      <c r="AY259" s="244" t="s">
        <v>136</v>
      </c>
    </row>
    <row r="260" spans="1:51" s="13" customFormat="1" ht="12">
      <c r="A260" s="13"/>
      <c r="B260" s="233"/>
      <c r="C260" s="234"/>
      <c r="D260" s="235" t="s">
        <v>144</v>
      </c>
      <c r="E260" s="236" t="s">
        <v>1</v>
      </c>
      <c r="F260" s="237" t="s">
        <v>339</v>
      </c>
      <c r="G260" s="234"/>
      <c r="H260" s="238">
        <v>0.86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144</v>
      </c>
      <c r="AU260" s="244" t="s">
        <v>86</v>
      </c>
      <c r="AV260" s="13" t="s">
        <v>86</v>
      </c>
      <c r="AW260" s="13" t="s">
        <v>31</v>
      </c>
      <c r="AX260" s="13" t="s">
        <v>76</v>
      </c>
      <c r="AY260" s="244" t="s">
        <v>136</v>
      </c>
    </row>
    <row r="261" spans="1:51" s="13" customFormat="1" ht="12">
      <c r="A261" s="13"/>
      <c r="B261" s="233"/>
      <c r="C261" s="234"/>
      <c r="D261" s="235" t="s">
        <v>144</v>
      </c>
      <c r="E261" s="236" t="s">
        <v>1</v>
      </c>
      <c r="F261" s="237" t="s">
        <v>340</v>
      </c>
      <c r="G261" s="234"/>
      <c r="H261" s="238">
        <v>1.51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144</v>
      </c>
      <c r="AU261" s="244" t="s">
        <v>86</v>
      </c>
      <c r="AV261" s="13" t="s">
        <v>86</v>
      </c>
      <c r="AW261" s="13" t="s">
        <v>31</v>
      </c>
      <c r="AX261" s="13" t="s">
        <v>76</v>
      </c>
      <c r="AY261" s="244" t="s">
        <v>136</v>
      </c>
    </row>
    <row r="262" spans="1:51" s="14" customFormat="1" ht="12">
      <c r="A262" s="14"/>
      <c r="B262" s="245"/>
      <c r="C262" s="246"/>
      <c r="D262" s="235" t="s">
        <v>144</v>
      </c>
      <c r="E262" s="247" t="s">
        <v>1</v>
      </c>
      <c r="F262" s="248" t="s">
        <v>146</v>
      </c>
      <c r="G262" s="246"/>
      <c r="H262" s="249">
        <v>2.54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144</v>
      </c>
      <c r="AU262" s="255" t="s">
        <v>86</v>
      </c>
      <c r="AV262" s="14" t="s">
        <v>142</v>
      </c>
      <c r="AW262" s="14" t="s">
        <v>31</v>
      </c>
      <c r="AX262" s="14" t="s">
        <v>84</v>
      </c>
      <c r="AY262" s="255" t="s">
        <v>136</v>
      </c>
    </row>
    <row r="263" spans="1:65" s="2" customFormat="1" ht="16.5" customHeight="1">
      <c r="A263" s="39"/>
      <c r="B263" s="40"/>
      <c r="C263" s="220" t="s">
        <v>341</v>
      </c>
      <c r="D263" s="220" t="s">
        <v>138</v>
      </c>
      <c r="E263" s="221" t="s">
        <v>342</v>
      </c>
      <c r="F263" s="222" t="s">
        <v>343</v>
      </c>
      <c r="G263" s="223" t="s">
        <v>141</v>
      </c>
      <c r="H263" s="224">
        <v>4.15</v>
      </c>
      <c r="I263" s="225"/>
      <c r="J263" s="224">
        <f>ROUND(I263*H263,2)</f>
        <v>0</v>
      </c>
      <c r="K263" s="226"/>
      <c r="L263" s="45"/>
      <c r="M263" s="227" t="s">
        <v>1</v>
      </c>
      <c r="N263" s="228" t="s">
        <v>41</v>
      </c>
      <c r="O263" s="92"/>
      <c r="P263" s="229">
        <f>O263*H263</f>
        <v>0</v>
      </c>
      <c r="Q263" s="229">
        <v>0.00275</v>
      </c>
      <c r="R263" s="229">
        <f>Q263*H263</f>
        <v>0.0114125</v>
      </c>
      <c r="S263" s="229">
        <v>0</v>
      </c>
      <c r="T263" s="23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1" t="s">
        <v>142</v>
      </c>
      <c r="AT263" s="231" t="s">
        <v>138</v>
      </c>
      <c r="AU263" s="231" t="s">
        <v>86</v>
      </c>
      <c r="AY263" s="18" t="s">
        <v>136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84</v>
      </c>
      <c r="BK263" s="232">
        <f>ROUND(I263*H263,2)</f>
        <v>0</v>
      </c>
      <c r="BL263" s="18" t="s">
        <v>142</v>
      </c>
      <c r="BM263" s="231" t="s">
        <v>344</v>
      </c>
    </row>
    <row r="264" spans="1:51" s="15" customFormat="1" ht="12">
      <c r="A264" s="15"/>
      <c r="B264" s="256"/>
      <c r="C264" s="257"/>
      <c r="D264" s="235" t="s">
        <v>144</v>
      </c>
      <c r="E264" s="258" t="s">
        <v>1</v>
      </c>
      <c r="F264" s="259" t="s">
        <v>174</v>
      </c>
      <c r="G264" s="257"/>
      <c r="H264" s="258" t="s">
        <v>1</v>
      </c>
      <c r="I264" s="260"/>
      <c r="J264" s="257"/>
      <c r="K264" s="257"/>
      <c r="L264" s="261"/>
      <c r="M264" s="262"/>
      <c r="N264" s="263"/>
      <c r="O264" s="263"/>
      <c r="P264" s="263"/>
      <c r="Q264" s="263"/>
      <c r="R264" s="263"/>
      <c r="S264" s="263"/>
      <c r="T264" s="26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5" t="s">
        <v>144</v>
      </c>
      <c r="AU264" s="265" t="s">
        <v>86</v>
      </c>
      <c r="AV264" s="15" t="s">
        <v>84</v>
      </c>
      <c r="AW264" s="15" t="s">
        <v>31</v>
      </c>
      <c r="AX264" s="15" t="s">
        <v>76</v>
      </c>
      <c r="AY264" s="265" t="s">
        <v>136</v>
      </c>
    </row>
    <row r="265" spans="1:51" s="13" customFormat="1" ht="12">
      <c r="A265" s="13"/>
      <c r="B265" s="233"/>
      <c r="C265" s="234"/>
      <c r="D265" s="235" t="s">
        <v>144</v>
      </c>
      <c r="E265" s="236" t="s">
        <v>1</v>
      </c>
      <c r="F265" s="237" t="s">
        <v>345</v>
      </c>
      <c r="G265" s="234"/>
      <c r="H265" s="238">
        <v>1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144</v>
      </c>
      <c r="AU265" s="244" t="s">
        <v>86</v>
      </c>
      <c r="AV265" s="13" t="s">
        <v>86</v>
      </c>
      <c r="AW265" s="13" t="s">
        <v>31</v>
      </c>
      <c r="AX265" s="13" t="s">
        <v>76</v>
      </c>
      <c r="AY265" s="244" t="s">
        <v>136</v>
      </c>
    </row>
    <row r="266" spans="1:51" s="13" customFormat="1" ht="12">
      <c r="A266" s="13"/>
      <c r="B266" s="233"/>
      <c r="C266" s="234"/>
      <c r="D266" s="235" t="s">
        <v>144</v>
      </c>
      <c r="E266" s="236" t="s">
        <v>1</v>
      </c>
      <c r="F266" s="237" t="s">
        <v>346</v>
      </c>
      <c r="G266" s="234"/>
      <c r="H266" s="238">
        <v>3.15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144</v>
      </c>
      <c r="AU266" s="244" t="s">
        <v>86</v>
      </c>
      <c r="AV266" s="13" t="s">
        <v>86</v>
      </c>
      <c r="AW266" s="13" t="s">
        <v>31</v>
      </c>
      <c r="AX266" s="13" t="s">
        <v>76</v>
      </c>
      <c r="AY266" s="244" t="s">
        <v>136</v>
      </c>
    </row>
    <row r="267" spans="1:51" s="14" customFormat="1" ht="12">
      <c r="A267" s="14"/>
      <c r="B267" s="245"/>
      <c r="C267" s="246"/>
      <c r="D267" s="235" t="s">
        <v>144</v>
      </c>
      <c r="E267" s="247" t="s">
        <v>1</v>
      </c>
      <c r="F267" s="248" t="s">
        <v>146</v>
      </c>
      <c r="G267" s="246"/>
      <c r="H267" s="249">
        <v>4.15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144</v>
      </c>
      <c r="AU267" s="255" t="s">
        <v>86</v>
      </c>
      <c r="AV267" s="14" t="s">
        <v>142</v>
      </c>
      <c r="AW267" s="14" t="s">
        <v>31</v>
      </c>
      <c r="AX267" s="14" t="s">
        <v>84</v>
      </c>
      <c r="AY267" s="255" t="s">
        <v>136</v>
      </c>
    </row>
    <row r="268" spans="1:65" s="2" customFormat="1" ht="21.75" customHeight="1">
      <c r="A268" s="39"/>
      <c r="B268" s="40"/>
      <c r="C268" s="220" t="s">
        <v>347</v>
      </c>
      <c r="D268" s="220" t="s">
        <v>138</v>
      </c>
      <c r="E268" s="221" t="s">
        <v>348</v>
      </c>
      <c r="F268" s="222" t="s">
        <v>349</v>
      </c>
      <c r="G268" s="223" t="s">
        <v>141</v>
      </c>
      <c r="H268" s="224">
        <v>4.15</v>
      </c>
      <c r="I268" s="225"/>
      <c r="J268" s="224">
        <f>ROUND(I268*H268,2)</f>
        <v>0</v>
      </c>
      <c r="K268" s="226"/>
      <c r="L268" s="45"/>
      <c r="M268" s="227" t="s">
        <v>1</v>
      </c>
      <c r="N268" s="228" t="s">
        <v>41</v>
      </c>
      <c r="O268" s="92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1" t="s">
        <v>142</v>
      </c>
      <c r="AT268" s="231" t="s">
        <v>138</v>
      </c>
      <c r="AU268" s="231" t="s">
        <v>86</v>
      </c>
      <c r="AY268" s="18" t="s">
        <v>136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84</v>
      </c>
      <c r="BK268" s="232">
        <f>ROUND(I268*H268,2)</f>
        <v>0</v>
      </c>
      <c r="BL268" s="18" t="s">
        <v>142</v>
      </c>
      <c r="BM268" s="231" t="s">
        <v>350</v>
      </c>
    </row>
    <row r="269" spans="1:65" s="2" customFormat="1" ht="24.15" customHeight="1">
      <c r="A269" s="39"/>
      <c r="B269" s="40"/>
      <c r="C269" s="220" t="s">
        <v>351</v>
      </c>
      <c r="D269" s="220" t="s">
        <v>138</v>
      </c>
      <c r="E269" s="221" t="s">
        <v>352</v>
      </c>
      <c r="F269" s="222" t="s">
        <v>353</v>
      </c>
      <c r="G269" s="223" t="s">
        <v>253</v>
      </c>
      <c r="H269" s="224">
        <v>0.09</v>
      </c>
      <c r="I269" s="225"/>
      <c r="J269" s="224">
        <f>ROUND(I269*H269,2)</f>
        <v>0</v>
      </c>
      <c r="K269" s="226"/>
      <c r="L269" s="45"/>
      <c r="M269" s="227" t="s">
        <v>1</v>
      </c>
      <c r="N269" s="228" t="s">
        <v>41</v>
      </c>
      <c r="O269" s="92"/>
      <c r="P269" s="229">
        <f>O269*H269</f>
        <v>0</v>
      </c>
      <c r="Q269" s="229">
        <v>1.0594</v>
      </c>
      <c r="R269" s="229">
        <f>Q269*H269</f>
        <v>0.09534599999999999</v>
      </c>
      <c r="S269" s="229">
        <v>0</v>
      </c>
      <c r="T269" s="23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1" t="s">
        <v>142</v>
      </c>
      <c r="AT269" s="231" t="s">
        <v>138</v>
      </c>
      <c r="AU269" s="231" t="s">
        <v>86</v>
      </c>
      <c r="AY269" s="18" t="s">
        <v>136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84</v>
      </c>
      <c r="BK269" s="232">
        <f>ROUND(I269*H269,2)</f>
        <v>0</v>
      </c>
      <c r="BL269" s="18" t="s">
        <v>142</v>
      </c>
      <c r="BM269" s="231" t="s">
        <v>354</v>
      </c>
    </row>
    <row r="270" spans="1:51" s="13" customFormat="1" ht="12">
      <c r="A270" s="13"/>
      <c r="B270" s="233"/>
      <c r="C270" s="234"/>
      <c r="D270" s="235" t="s">
        <v>144</v>
      </c>
      <c r="E270" s="236" t="s">
        <v>1</v>
      </c>
      <c r="F270" s="237" t="s">
        <v>355</v>
      </c>
      <c r="G270" s="234"/>
      <c r="H270" s="238">
        <v>0.09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144</v>
      </c>
      <c r="AU270" s="244" t="s">
        <v>86</v>
      </c>
      <c r="AV270" s="13" t="s">
        <v>86</v>
      </c>
      <c r="AW270" s="13" t="s">
        <v>31</v>
      </c>
      <c r="AX270" s="13" t="s">
        <v>76</v>
      </c>
      <c r="AY270" s="244" t="s">
        <v>136</v>
      </c>
    </row>
    <row r="271" spans="1:51" s="14" customFormat="1" ht="12">
      <c r="A271" s="14"/>
      <c r="B271" s="245"/>
      <c r="C271" s="246"/>
      <c r="D271" s="235" t="s">
        <v>144</v>
      </c>
      <c r="E271" s="247" t="s">
        <v>1</v>
      </c>
      <c r="F271" s="248" t="s">
        <v>146</v>
      </c>
      <c r="G271" s="246"/>
      <c r="H271" s="249">
        <v>0.09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144</v>
      </c>
      <c r="AU271" s="255" t="s">
        <v>86</v>
      </c>
      <c r="AV271" s="14" t="s">
        <v>142</v>
      </c>
      <c r="AW271" s="14" t="s">
        <v>31</v>
      </c>
      <c r="AX271" s="14" t="s">
        <v>84</v>
      </c>
      <c r="AY271" s="255" t="s">
        <v>136</v>
      </c>
    </row>
    <row r="272" spans="1:63" s="12" customFormat="1" ht="22.8" customHeight="1">
      <c r="A272" s="12"/>
      <c r="B272" s="204"/>
      <c r="C272" s="205"/>
      <c r="D272" s="206" t="s">
        <v>75</v>
      </c>
      <c r="E272" s="218" t="s">
        <v>151</v>
      </c>
      <c r="F272" s="218" t="s">
        <v>356</v>
      </c>
      <c r="G272" s="205"/>
      <c r="H272" s="205"/>
      <c r="I272" s="208"/>
      <c r="J272" s="219">
        <f>BK272</f>
        <v>0</v>
      </c>
      <c r="K272" s="205"/>
      <c r="L272" s="210"/>
      <c r="M272" s="211"/>
      <c r="N272" s="212"/>
      <c r="O272" s="212"/>
      <c r="P272" s="213">
        <f>SUM(P273:P275)</f>
        <v>0</v>
      </c>
      <c r="Q272" s="212"/>
      <c r="R272" s="213">
        <f>SUM(R273:R275)</f>
        <v>0.00304</v>
      </c>
      <c r="S272" s="212"/>
      <c r="T272" s="214">
        <f>SUM(T273:T275)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5" t="s">
        <v>84</v>
      </c>
      <c r="AT272" s="216" t="s">
        <v>75</v>
      </c>
      <c r="AU272" s="216" t="s">
        <v>84</v>
      </c>
      <c r="AY272" s="215" t="s">
        <v>136</v>
      </c>
      <c r="BK272" s="217">
        <f>SUM(BK273:BK275)</f>
        <v>0</v>
      </c>
    </row>
    <row r="273" spans="1:65" s="2" customFormat="1" ht="24.15" customHeight="1">
      <c r="A273" s="39"/>
      <c r="B273" s="40"/>
      <c r="C273" s="220" t="s">
        <v>357</v>
      </c>
      <c r="D273" s="220" t="s">
        <v>138</v>
      </c>
      <c r="E273" s="221" t="s">
        <v>358</v>
      </c>
      <c r="F273" s="222" t="s">
        <v>359</v>
      </c>
      <c r="G273" s="223" t="s">
        <v>149</v>
      </c>
      <c r="H273" s="224">
        <v>4</v>
      </c>
      <c r="I273" s="225"/>
      <c r="J273" s="224">
        <f>ROUND(I273*H273,2)</f>
        <v>0</v>
      </c>
      <c r="K273" s="226"/>
      <c r="L273" s="45"/>
      <c r="M273" s="227" t="s">
        <v>1</v>
      </c>
      <c r="N273" s="228" t="s">
        <v>41</v>
      </c>
      <c r="O273" s="92"/>
      <c r="P273" s="229">
        <f>O273*H273</f>
        <v>0</v>
      </c>
      <c r="Q273" s="229">
        <v>0.00076</v>
      </c>
      <c r="R273" s="229">
        <f>Q273*H273</f>
        <v>0.00304</v>
      </c>
      <c r="S273" s="229">
        <v>0</v>
      </c>
      <c r="T273" s="23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1" t="s">
        <v>142</v>
      </c>
      <c r="AT273" s="231" t="s">
        <v>138</v>
      </c>
      <c r="AU273" s="231" t="s">
        <v>86</v>
      </c>
      <c r="AY273" s="18" t="s">
        <v>136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84</v>
      </c>
      <c r="BK273" s="232">
        <f>ROUND(I273*H273,2)</f>
        <v>0</v>
      </c>
      <c r="BL273" s="18" t="s">
        <v>142</v>
      </c>
      <c r="BM273" s="231" t="s">
        <v>360</v>
      </c>
    </row>
    <row r="274" spans="1:65" s="2" customFormat="1" ht="21.75" customHeight="1">
      <c r="A274" s="39"/>
      <c r="B274" s="40"/>
      <c r="C274" s="266" t="s">
        <v>361</v>
      </c>
      <c r="D274" s="266" t="s">
        <v>286</v>
      </c>
      <c r="E274" s="267" t="s">
        <v>362</v>
      </c>
      <c r="F274" s="268" t="s">
        <v>363</v>
      </c>
      <c r="G274" s="269" t="s">
        <v>364</v>
      </c>
      <c r="H274" s="270">
        <v>1</v>
      </c>
      <c r="I274" s="271"/>
      <c r="J274" s="270">
        <f>ROUND(I274*H274,2)</f>
        <v>0</v>
      </c>
      <c r="K274" s="272"/>
      <c r="L274" s="273"/>
      <c r="M274" s="274" t="s">
        <v>1</v>
      </c>
      <c r="N274" s="275" t="s">
        <v>41</v>
      </c>
      <c r="O274" s="92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181</v>
      </c>
      <c r="AT274" s="231" t="s">
        <v>286</v>
      </c>
      <c r="AU274" s="231" t="s">
        <v>86</v>
      </c>
      <c r="AY274" s="18" t="s">
        <v>136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84</v>
      </c>
      <c r="BK274" s="232">
        <f>ROUND(I274*H274,2)</f>
        <v>0</v>
      </c>
      <c r="BL274" s="18" t="s">
        <v>142</v>
      </c>
      <c r="BM274" s="231" t="s">
        <v>365</v>
      </c>
    </row>
    <row r="275" spans="1:65" s="2" customFormat="1" ht="16.5" customHeight="1">
      <c r="A275" s="39"/>
      <c r="B275" s="40"/>
      <c r="C275" s="220" t="s">
        <v>366</v>
      </c>
      <c r="D275" s="220" t="s">
        <v>138</v>
      </c>
      <c r="E275" s="221" t="s">
        <v>367</v>
      </c>
      <c r="F275" s="222" t="s">
        <v>368</v>
      </c>
      <c r="G275" s="223" t="s">
        <v>149</v>
      </c>
      <c r="H275" s="224">
        <v>4</v>
      </c>
      <c r="I275" s="225"/>
      <c r="J275" s="224">
        <f>ROUND(I275*H275,2)</f>
        <v>0</v>
      </c>
      <c r="K275" s="226"/>
      <c r="L275" s="45"/>
      <c r="M275" s="227" t="s">
        <v>1</v>
      </c>
      <c r="N275" s="228" t="s">
        <v>41</v>
      </c>
      <c r="O275" s="92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1" t="s">
        <v>142</v>
      </c>
      <c r="AT275" s="231" t="s">
        <v>138</v>
      </c>
      <c r="AU275" s="231" t="s">
        <v>86</v>
      </c>
      <c r="AY275" s="18" t="s">
        <v>136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84</v>
      </c>
      <c r="BK275" s="232">
        <f>ROUND(I275*H275,2)</f>
        <v>0</v>
      </c>
      <c r="BL275" s="18" t="s">
        <v>142</v>
      </c>
      <c r="BM275" s="231" t="s">
        <v>369</v>
      </c>
    </row>
    <row r="276" spans="1:63" s="12" customFormat="1" ht="22.8" customHeight="1">
      <c r="A276" s="12"/>
      <c r="B276" s="204"/>
      <c r="C276" s="205"/>
      <c r="D276" s="206" t="s">
        <v>75</v>
      </c>
      <c r="E276" s="218" t="s">
        <v>142</v>
      </c>
      <c r="F276" s="218" t="s">
        <v>370</v>
      </c>
      <c r="G276" s="205"/>
      <c r="H276" s="205"/>
      <c r="I276" s="208"/>
      <c r="J276" s="219">
        <f>BK276</f>
        <v>0</v>
      </c>
      <c r="K276" s="205"/>
      <c r="L276" s="210"/>
      <c r="M276" s="211"/>
      <c r="N276" s="212"/>
      <c r="O276" s="212"/>
      <c r="P276" s="213">
        <f>SUM(P277:P280)</f>
        <v>0</v>
      </c>
      <c r="Q276" s="212"/>
      <c r="R276" s="213">
        <f>SUM(R277:R280)</f>
        <v>1.08955</v>
      </c>
      <c r="S276" s="212"/>
      <c r="T276" s="214">
        <f>SUM(T277:T280)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5" t="s">
        <v>84</v>
      </c>
      <c r="AT276" s="216" t="s">
        <v>75</v>
      </c>
      <c r="AU276" s="216" t="s">
        <v>84</v>
      </c>
      <c r="AY276" s="215" t="s">
        <v>136</v>
      </c>
      <c r="BK276" s="217">
        <f>SUM(BK277:BK280)</f>
        <v>0</v>
      </c>
    </row>
    <row r="277" spans="1:65" s="2" customFormat="1" ht="21.75" customHeight="1">
      <c r="A277" s="39"/>
      <c r="B277" s="40"/>
      <c r="C277" s="220" t="s">
        <v>371</v>
      </c>
      <c r="D277" s="220" t="s">
        <v>138</v>
      </c>
      <c r="E277" s="221" t="s">
        <v>372</v>
      </c>
      <c r="F277" s="222" t="s">
        <v>373</v>
      </c>
      <c r="G277" s="223" t="s">
        <v>374</v>
      </c>
      <c r="H277" s="224">
        <v>7</v>
      </c>
      <c r="I277" s="225"/>
      <c r="J277" s="224">
        <f>ROUND(I277*H277,2)</f>
        <v>0</v>
      </c>
      <c r="K277" s="226"/>
      <c r="L277" s="45"/>
      <c r="M277" s="227" t="s">
        <v>1</v>
      </c>
      <c r="N277" s="228" t="s">
        <v>41</v>
      </c>
      <c r="O277" s="92"/>
      <c r="P277" s="229">
        <f>O277*H277</f>
        <v>0</v>
      </c>
      <c r="Q277" s="229">
        <v>0.03465</v>
      </c>
      <c r="R277" s="229">
        <f>Q277*H277</f>
        <v>0.24255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142</v>
      </c>
      <c r="AT277" s="231" t="s">
        <v>138</v>
      </c>
      <c r="AU277" s="231" t="s">
        <v>86</v>
      </c>
      <c r="AY277" s="18" t="s">
        <v>136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84</v>
      </c>
      <c r="BK277" s="232">
        <f>ROUND(I277*H277,2)</f>
        <v>0</v>
      </c>
      <c r="BL277" s="18" t="s">
        <v>142</v>
      </c>
      <c r="BM277" s="231" t="s">
        <v>375</v>
      </c>
    </row>
    <row r="278" spans="1:51" s="13" customFormat="1" ht="12">
      <c r="A278" s="13"/>
      <c r="B278" s="233"/>
      <c r="C278" s="234"/>
      <c r="D278" s="235" t="s">
        <v>144</v>
      </c>
      <c r="E278" s="236" t="s">
        <v>1</v>
      </c>
      <c r="F278" s="237" t="s">
        <v>376</v>
      </c>
      <c r="G278" s="234"/>
      <c r="H278" s="238">
        <v>7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144</v>
      </c>
      <c r="AU278" s="244" t="s">
        <v>86</v>
      </c>
      <c r="AV278" s="13" t="s">
        <v>86</v>
      </c>
      <c r="AW278" s="13" t="s">
        <v>31</v>
      </c>
      <c r="AX278" s="13" t="s">
        <v>76</v>
      </c>
      <c r="AY278" s="244" t="s">
        <v>136</v>
      </c>
    </row>
    <row r="279" spans="1:51" s="14" customFormat="1" ht="12">
      <c r="A279" s="14"/>
      <c r="B279" s="245"/>
      <c r="C279" s="246"/>
      <c r="D279" s="235" t="s">
        <v>144</v>
      </c>
      <c r="E279" s="247" t="s">
        <v>1</v>
      </c>
      <c r="F279" s="248" t="s">
        <v>146</v>
      </c>
      <c r="G279" s="246"/>
      <c r="H279" s="249">
        <v>7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144</v>
      </c>
      <c r="AU279" s="255" t="s">
        <v>86</v>
      </c>
      <c r="AV279" s="14" t="s">
        <v>142</v>
      </c>
      <c r="AW279" s="14" t="s">
        <v>31</v>
      </c>
      <c r="AX279" s="14" t="s">
        <v>84</v>
      </c>
      <c r="AY279" s="255" t="s">
        <v>136</v>
      </c>
    </row>
    <row r="280" spans="1:65" s="2" customFormat="1" ht="21.75" customHeight="1">
      <c r="A280" s="39"/>
      <c r="B280" s="40"/>
      <c r="C280" s="266" t="s">
        <v>377</v>
      </c>
      <c r="D280" s="266" t="s">
        <v>286</v>
      </c>
      <c r="E280" s="267" t="s">
        <v>378</v>
      </c>
      <c r="F280" s="268" t="s">
        <v>379</v>
      </c>
      <c r="G280" s="269" t="s">
        <v>149</v>
      </c>
      <c r="H280" s="270">
        <v>7</v>
      </c>
      <c r="I280" s="271"/>
      <c r="J280" s="270">
        <f>ROUND(I280*H280,2)</f>
        <v>0</v>
      </c>
      <c r="K280" s="272"/>
      <c r="L280" s="273"/>
      <c r="M280" s="274" t="s">
        <v>1</v>
      </c>
      <c r="N280" s="275" t="s">
        <v>41</v>
      </c>
      <c r="O280" s="92"/>
      <c r="P280" s="229">
        <f>O280*H280</f>
        <v>0</v>
      </c>
      <c r="Q280" s="229">
        <v>0.121</v>
      </c>
      <c r="R280" s="229">
        <f>Q280*H280</f>
        <v>0.847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181</v>
      </c>
      <c r="AT280" s="231" t="s">
        <v>286</v>
      </c>
      <c r="AU280" s="231" t="s">
        <v>86</v>
      </c>
      <c r="AY280" s="18" t="s">
        <v>136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84</v>
      </c>
      <c r="BK280" s="232">
        <f>ROUND(I280*H280,2)</f>
        <v>0</v>
      </c>
      <c r="BL280" s="18" t="s">
        <v>142</v>
      </c>
      <c r="BM280" s="231" t="s">
        <v>380</v>
      </c>
    </row>
    <row r="281" spans="1:63" s="12" customFormat="1" ht="22.8" customHeight="1">
      <c r="A281" s="12"/>
      <c r="B281" s="204"/>
      <c r="C281" s="205"/>
      <c r="D281" s="206" t="s">
        <v>75</v>
      </c>
      <c r="E281" s="218" t="s">
        <v>159</v>
      </c>
      <c r="F281" s="218" t="s">
        <v>381</v>
      </c>
      <c r="G281" s="205"/>
      <c r="H281" s="205"/>
      <c r="I281" s="208"/>
      <c r="J281" s="219">
        <f>BK281</f>
        <v>0</v>
      </c>
      <c r="K281" s="205"/>
      <c r="L281" s="210"/>
      <c r="M281" s="211"/>
      <c r="N281" s="212"/>
      <c r="O281" s="212"/>
      <c r="P281" s="213">
        <f>SUM(P282:P292)</f>
        <v>0</v>
      </c>
      <c r="Q281" s="212"/>
      <c r="R281" s="213">
        <f>SUM(R282:R292)</f>
        <v>28.746360000000003</v>
      </c>
      <c r="S281" s="212"/>
      <c r="T281" s="214">
        <f>SUM(T282:T292)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5" t="s">
        <v>84</v>
      </c>
      <c r="AT281" s="216" t="s">
        <v>75</v>
      </c>
      <c r="AU281" s="216" t="s">
        <v>84</v>
      </c>
      <c r="AY281" s="215" t="s">
        <v>136</v>
      </c>
      <c r="BK281" s="217">
        <f>SUM(BK282:BK292)</f>
        <v>0</v>
      </c>
    </row>
    <row r="282" spans="1:65" s="2" customFormat="1" ht="24.15" customHeight="1">
      <c r="A282" s="39"/>
      <c r="B282" s="40"/>
      <c r="C282" s="220" t="s">
        <v>382</v>
      </c>
      <c r="D282" s="220" t="s">
        <v>138</v>
      </c>
      <c r="E282" s="221" t="s">
        <v>383</v>
      </c>
      <c r="F282" s="222" t="s">
        <v>384</v>
      </c>
      <c r="G282" s="223" t="s">
        <v>141</v>
      </c>
      <c r="H282" s="224">
        <v>129</v>
      </c>
      <c r="I282" s="225"/>
      <c r="J282" s="224">
        <f>ROUND(I282*H282,2)</f>
        <v>0</v>
      </c>
      <c r="K282" s="226"/>
      <c r="L282" s="45"/>
      <c r="M282" s="227" t="s">
        <v>1</v>
      </c>
      <c r="N282" s="228" t="s">
        <v>41</v>
      </c>
      <c r="O282" s="92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1" t="s">
        <v>142</v>
      </c>
      <c r="AT282" s="231" t="s">
        <v>138</v>
      </c>
      <c r="AU282" s="231" t="s">
        <v>86</v>
      </c>
      <c r="AY282" s="18" t="s">
        <v>136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84</v>
      </c>
      <c r="BK282" s="232">
        <f>ROUND(I282*H282,2)</f>
        <v>0</v>
      </c>
      <c r="BL282" s="18" t="s">
        <v>142</v>
      </c>
      <c r="BM282" s="231" t="s">
        <v>385</v>
      </c>
    </row>
    <row r="283" spans="1:51" s="15" customFormat="1" ht="12">
      <c r="A283" s="15"/>
      <c r="B283" s="256"/>
      <c r="C283" s="257"/>
      <c r="D283" s="235" t="s">
        <v>144</v>
      </c>
      <c r="E283" s="258" t="s">
        <v>1</v>
      </c>
      <c r="F283" s="259" t="s">
        <v>386</v>
      </c>
      <c r="G283" s="257"/>
      <c r="H283" s="258" t="s">
        <v>1</v>
      </c>
      <c r="I283" s="260"/>
      <c r="J283" s="257"/>
      <c r="K283" s="257"/>
      <c r="L283" s="261"/>
      <c r="M283" s="262"/>
      <c r="N283" s="263"/>
      <c r="O283" s="263"/>
      <c r="P283" s="263"/>
      <c r="Q283" s="263"/>
      <c r="R283" s="263"/>
      <c r="S283" s="263"/>
      <c r="T283" s="264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5" t="s">
        <v>144</v>
      </c>
      <c r="AU283" s="265" t="s">
        <v>86</v>
      </c>
      <c r="AV283" s="15" t="s">
        <v>84</v>
      </c>
      <c r="AW283" s="15" t="s">
        <v>31</v>
      </c>
      <c r="AX283" s="15" t="s">
        <v>76</v>
      </c>
      <c r="AY283" s="265" t="s">
        <v>136</v>
      </c>
    </row>
    <row r="284" spans="1:51" s="13" customFormat="1" ht="12">
      <c r="A284" s="13"/>
      <c r="B284" s="233"/>
      <c r="C284" s="234"/>
      <c r="D284" s="235" t="s">
        <v>144</v>
      </c>
      <c r="E284" s="236" t="s">
        <v>1</v>
      </c>
      <c r="F284" s="237" t="s">
        <v>296</v>
      </c>
      <c r="G284" s="234"/>
      <c r="H284" s="238">
        <v>129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144</v>
      </c>
      <c r="AU284" s="244" t="s">
        <v>86</v>
      </c>
      <c r="AV284" s="13" t="s">
        <v>86</v>
      </c>
      <c r="AW284" s="13" t="s">
        <v>31</v>
      </c>
      <c r="AX284" s="13" t="s">
        <v>76</v>
      </c>
      <c r="AY284" s="244" t="s">
        <v>136</v>
      </c>
    </row>
    <row r="285" spans="1:51" s="14" customFormat="1" ht="12">
      <c r="A285" s="14"/>
      <c r="B285" s="245"/>
      <c r="C285" s="246"/>
      <c r="D285" s="235" t="s">
        <v>144</v>
      </c>
      <c r="E285" s="247" t="s">
        <v>1</v>
      </c>
      <c r="F285" s="248" t="s">
        <v>146</v>
      </c>
      <c r="G285" s="246"/>
      <c r="H285" s="249">
        <v>129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144</v>
      </c>
      <c r="AU285" s="255" t="s">
        <v>86</v>
      </c>
      <c r="AV285" s="14" t="s">
        <v>142</v>
      </c>
      <c r="AW285" s="14" t="s">
        <v>31</v>
      </c>
      <c r="AX285" s="14" t="s">
        <v>84</v>
      </c>
      <c r="AY285" s="255" t="s">
        <v>136</v>
      </c>
    </row>
    <row r="286" spans="1:65" s="2" customFormat="1" ht="24.15" customHeight="1">
      <c r="A286" s="39"/>
      <c r="B286" s="40"/>
      <c r="C286" s="220" t="s">
        <v>387</v>
      </c>
      <c r="D286" s="220" t="s">
        <v>138</v>
      </c>
      <c r="E286" s="221" t="s">
        <v>388</v>
      </c>
      <c r="F286" s="222" t="s">
        <v>389</v>
      </c>
      <c r="G286" s="223" t="s">
        <v>141</v>
      </c>
      <c r="H286" s="224">
        <v>145</v>
      </c>
      <c r="I286" s="225"/>
      <c r="J286" s="224">
        <f>ROUND(I286*H286,2)</f>
        <v>0</v>
      </c>
      <c r="K286" s="226"/>
      <c r="L286" s="45"/>
      <c r="M286" s="227" t="s">
        <v>1</v>
      </c>
      <c r="N286" s="228" t="s">
        <v>41</v>
      </c>
      <c r="O286" s="92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142</v>
      </c>
      <c r="AT286" s="231" t="s">
        <v>138</v>
      </c>
      <c r="AU286" s="231" t="s">
        <v>86</v>
      </c>
      <c r="AY286" s="18" t="s">
        <v>136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84</v>
      </c>
      <c r="BK286" s="232">
        <f>ROUND(I286*H286,2)</f>
        <v>0</v>
      </c>
      <c r="BL286" s="18" t="s">
        <v>142</v>
      </c>
      <c r="BM286" s="231" t="s">
        <v>390</v>
      </c>
    </row>
    <row r="287" spans="1:51" s="15" customFormat="1" ht="12">
      <c r="A287" s="15"/>
      <c r="B287" s="256"/>
      <c r="C287" s="257"/>
      <c r="D287" s="235" t="s">
        <v>144</v>
      </c>
      <c r="E287" s="258" t="s">
        <v>1</v>
      </c>
      <c r="F287" s="259" t="s">
        <v>167</v>
      </c>
      <c r="G287" s="257"/>
      <c r="H287" s="258" t="s">
        <v>1</v>
      </c>
      <c r="I287" s="260"/>
      <c r="J287" s="257"/>
      <c r="K287" s="257"/>
      <c r="L287" s="261"/>
      <c r="M287" s="262"/>
      <c r="N287" s="263"/>
      <c r="O287" s="263"/>
      <c r="P287" s="263"/>
      <c r="Q287" s="263"/>
      <c r="R287" s="263"/>
      <c r="S287" s="263"/>
      <c r="T287" s="26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5" t="s">
        <v>144</v>
      </c>
      <c r="AU287" s="265" t="s">
        <v>86</v>
      </c>
      <c r="AV287" s="15" t="s">
        <v>84</v>
      </c>
      <c r="AW287" s="15" t="s">
        <v>31</v>
      </c>
      <c r="AX287" s="15" t="s">
        <v>76</v>
      </c>
      <c r="AY287" s="265" t="s">
        <v>136</v>
      </c>
    </row>
    <row r="288" spans="1:51" s="13" customFormat="1" ht="12">
      <c r="A288" s="13"/>
      <c r="B288" s="233"/>
      <c r="C288" s="234"/>
      <c r="D288" s="235" t="s">
        <v>144</v>
      </c>
      <c r="E288" s="236" t="s">
        <v>1</v>
      </c>
      <c r="F288" s="237" t="s">
        <v>297</v>
      </c>
      <c r="G288" s="234"/>
      <c r="H288" s="238">
        <v>145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144</v>
      </c>
      <c r="AU288" s="244" t="s">
        <v>86</v>
      </c>
      <c r="AV288" s="13" t="s">
        <v>86</v>
      </c>
      <c r="AW288" s="13" t="s">
        <v>31</v>
      </c>
      <c r="AX288" s="13" t="s">
        <v>76</v>
      </c>
      <c r="AY288" s="244" t="s">
        <v>136</v>
      </c>
    </row>
    <row r="289" spans="1:51" s="14" customFormat="1" ht="12">
      <c r="A289" s="14"/>
      <c r="B289" s="245"/>
      <c r="C289" s="246"/>
      <c r="D289" s="235" t="s">
        <v>144</v>
      </c>
      <c r="E289" s="247" t="s">
        <v>1</v>
      </c>
      <c r="F289" s="248" t="s">
        <v>146</v>
      </c>
      <c r="G289" s="246"/>
      <c r="H289" s="249">
        <v>145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144</v>
      </c>
      <c r="AU289" s="255" t="s">
        <v>86</v>
      </c>
      <c r="AV289" s="14" t="s">
        <v>142</v>
      </c>
      <c r="AW289" s="14" t="s">
        <v>31</v>
      </c>
      <c r="AX289" s="14" t="s">
        <v>84</v>
      </c>
      <c r="AY289" s="255" t="s">
        <v>136</v>
      </c>
    </row>
    <row r="290" spans="1:65" s="2" customFormat="1" ht="24.15" customHeight="1">
      <c r="A290" s="39"/>
      <c r="B290" s="40"/>
      <c r="C290" s="220" t="s">
        <v>391</v>
      </c>
      <c r="D290" s="220" t="s">
        <v>138</v>
      </c>
      <c r="E290" s="221" t="s">
        <v>392</v>
      </c>
      <c r="F290" s="222" t="s">
        <v>393</v>
      </c>
      <c r="G290" s="223" t="s">
        <v>141</v>
      </c>
      <c r="H290" s="224">
        <v>129</v>
      </c>
      <c r="I290" s="225"/>
      <c r="J290" s="224">
        <f>ROUND(I290*H290,2)</f>
        <v>0</v>
      </c>
      <c r="K290" s="226"/>
      <c r="L290" s="45"/>
      <c r="M290" s="227" t="s">
        <v>1</v>
      </c>
      <c r="N290" s="228" t="s">
        <v>41</v>
      </c>
      <c r="O290" s="92"/>
      <c r="P290" s="229">
        <f>O290*H290</f>
        <v>0</v>
      </c>
      <c r="Q290" s="229">
        <v>0.08922</v>
      </c>
      <c r="R290" s="229">
        <f>Q290*H290</f>
        <v>11.509379999999998</v>
      </c>
      <c r="S290" s="229">
        <v>0</v>
      </c>
      <c r="T290" s="23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1" t="s">
        <v>142</v>
      </c>
      <c r="AT290" s="231" t="s">
        <v>138</v>
      </c>
      <c r="AU290" s="231" t="s">
        <v>86</v>
      </c>
      <c r="AY290" s="18" t="s">
        <v>136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84</v>
      </c>
      <c r="BK290" s="232">
        <f>ROUND(I290*H290,2)</f>
        <v>0</v>
      </c>
      <c r="BL290" s="18" t="s">
        <v>142</v>
      </c>
      <c r="BM290" s="231" t="s">
        <v>394</v>
      </c>
    </row>
    <row r="291" spans="1:65" s="2" customFormat="1" ht="21.75" customHeight="1">
      <c r="A291" s="39"/>
      <c r="B291" s="40"/>
      <c r="C291" s="266" t="s">
        <v>395</v>
      </c>
      <c r="D291" s="266" t="s">
        <v>286</v>
      </c>
      <c r="E291" s="267" t="s">
        <v>396</v>
      </c>
      <c r="F291" s="268" t="s">
        <v>397</v>
      </c>
      <c r="G291" s="269" t="s">
        <v>141</v>
      </c>
      <c r="H291" s="270">
        <v>131.58</v>
      </c>
      <c r="I291" s="271"/>
      <c r="J291" s="270">
        <f>ROUND(I291*H291,2)</f>
        <v>0</v>
      </c>
      <c r="K291" s="272"/>
      <c r="L291" s="273"/>
      <c r="M291" s="274" t="s">
        <v>1</v>
      </c>
      <c r="N291" s="275" t="s">
        <v>41</v>
      </c>
      <c r="O291" s="92"/>
      <c r="P291" s="229">
        <f>O291*H291</f>
        <v>0</v>
      </c>
      <c r="Q291" s="229">
        <v>0.131</v>
      </c>
      <c r="R291" s="229">
        <f>Q291*H291</f>
        <v>17.236980000000003</v>
      </c>
      <c r="S291" s="229">
        <v>0</v>
      </c>
      <c r="T291" s="23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1" t="s">
        <v>181</v>
      </c>
      <c r="AT291" s="231" t="s">
        <v>286</v>
      </c>
      <c r="AU291" s="231" t="s">
        <v>86</v>
      </c>
      <c r="AY291" s="18" t="s">
        <v>136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84</v>
      </c>
      <c r="BK291" s="232">
        <f>ROUND(I291*H291,2)</f>
        <v>0</v>
      </c>
      <c r="BL291" s="18" t="s">
        <v>142</v>
      </c>
      <c r="BM291" s="231" t="s">
        <v>398</v>
      </c>
    </row>
    <row r="292" spans="1:51" s="13" customFormat="1" ht="12">
      <c r="A292" s="13"/>
      <c r="B292" s="233"/>
      <c r="C292" s="234"/>
      <c r="D292" s="235" t="s">
        <v>144</v>
      </c>
      <c r="E292" s="234"/>
      <c r="F292" s="237" t="s">
        <v>399</v>
      </c>
      <c r="G292" s="234"/>
      <c r="H292" s="238">
        <v>131.58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144</v>
      </c>
      <c r="AU292" s="244" t="s">
        <v>86</v>
      </c>
      <c r="AV292" s="13" t="s">
        <v>86</v>
      </c>
      <c r="AW292" s="13" t="s">
        <v>4</v>
      </c>
      <c r="AX292" s="13" t="s">
        <v>84</v>
      </c>
      <c r="AY292" s="244" t="s">
        <v>136</v>
      </c>
    </row>
    <row r="293" spans="1:63" s="12" customFormat="1" ht="22.8" customHeight="1">
      <c r="A293" s="12"/>
      <c r="B293" s="204"/>
      <c r="C293" s="205"/>
      <c r="D293" s="206" t="s">
        <v>75</v>
      </c>
      <c r="E293" s="218" t="s">
        <v>187</v>
      </c>
      <c r="F293" s="218" t="s">
        <v>400</v>
      </c>
      <c r="G293" s="205"/>
      <c r="H293" s="205"/>
      <c r="I293" s="208"/>
      <c r="J293" s="219">
        <f>BK293</f>
        <v>0</v>
      </c>
      <c r="K293" s="205"/>
      <c r="L293" s="210"/>
      <c r="M293" s="211"/>
      <c r="N293" s="212"/>
      <c r="O293" s="212"/>
      <c r="P293" s="213">
        <f>SUM(P294:P316)</f>
        <v>0</v>
      </c>
      <c r="Q293" s="212"/>
      <c r="R293" s="213">
        <f>SUM(R294:R316)</f>
        <v>15.068007</v>
      </c>
      <c r="S293" s="212"/>
      <c r="T293" s="214">
        <f>SUM(T294:T316)</f>
        <v>59.8319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5" t="s">
        <v>84</v>
      </c>
      <c r="AT293" s="216" t="s">
        <v>75</v>
      </c>
      <c r="AU293" s="216" t="s">
        <v>84</v>
      </c>
      <c r="AY293" s="215" t="s">
        <v>136</v>
      </c>
      <c r="BK293" s="217">
        <f>SUM(BK294:BK316)</f>
        <v>0</v>
      </c>
    </row>
    <row r="294" spans="1:65" s="2" customFormat="1" ht="24.15" customHeight="1">
      <c r="A294" s="39"/>
      <c r="B294" s="40"/>
      <c r="C294" s="220" t="s">
        <v>401</v>
      </c>
      <c r="D294" s="220" t="s">
        <v>138</v>
      </c>
      <c r="E294" s="221" t="s">
        <v>402</v>
      </c>
      <c r="F294" s="222" t="s">
        <v>403</v>
      </c>
      <c r="G294" s="223" t="s">
        <v>374</v>
      </c>
      <c r="H294" s="224">
        <v>12.65</v>
      </c>
      <c r="I294" s="225"/>
      <c r="J294" s="224">
        <f>ROUND(I294*H294,2)</f>
        <v>0</v>
      </c>
      <c r="K294" s="226"/>
      <c r="L294" s="45"/>
      <c r="M294" s="227" t="s">
        <v>1</v>
      </c>
      <c r="N294" s="228" t="s">
        <v>41</v>
      </c>
      <c r="O294" s="92"/>
      <c r="P294" s="229">
        <f>O294*H294</f>
        <v>0</v>
      </c>
      <c r="Q294" s="229">
        <v>0.0003</v>
      </c>
      <c r="R294" s="229">
        <f>Q294*H294</f>
        <v>0.0037949999999999998</v>
      </c>
      <c r="S294" s="229">
        <v>0</v>
      </c>
      <c r="T294" s="23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1" t="s">
        <v>219</v>
      </c>
      <c r="AT294" s="231" t="s">
        <v>138</v>
      </c>
      <c r="AU294" s="231" t="s">
        <v>86</v>
      </c>
      <c r="AY294" s="18" t="s">
        <v>136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84</v>
      </c>
      <c r="BK294" s="232">
        <f>ROUND(I294*H294,2)</f>
        <v>0</v>
      </c>
      <c r="BL294" s="18" t="s">
        <v>219</v>
      </c>
      <c r="BM294" s="231" t="s">
        <v>404</v>
      </c>
    </row>
    <row r="295" spans="1:65" s="2" customFormat="1" ht="24.15" customHeight="1">
      <c r="A295" s="39"/>
      <c r="B295" s="40"/>
      <c r="C295" s="266" t="s">
        <v>405</v>
      </c>
      <c r="D295" s="266" t="s">
        <v>286</v>
      </c>
      <c r="E295" s="267" t="s">
        <v>406</v>
      </c>
      <c r="F295" s="268" t="s">
        <v>407</v>
      </c>
      <c r="G295" s="269" t="s">
        <v>149</v>
      </c>
      <c r="H295" s="270">
        <v>12</v>
      </c>
      <c r="I295" s="271"/>
      <c r="J295" s="270">
        <f>ROUND(I295*H295,2)</f>
        <v>0</v>
      </c>
      <c r="K295" s="272"/>
      <c r="L295" s="273"/>
      <c r="M295" s="274" t="s">
        <v>1</v>
      </c>
      <c r="N295" s="275" t="s">
        <v>41</v>
      </c>
      <c r="O295" s="92"/>
      <c r="P295" s="229">
        <f>O295*H295</f>
        <v>0</v>
      </c>
      <c r="Q295" s="229">
        <v>0.002</v>
      </c>
      <c r="R295" s="229">
        <f>Q295*H295</f>
        <v>0.024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324</v>
      </c>
      <c r="AT295" s="231" t="s">
        <v>286</v>
      </c>
      <c r="AU295" s="231" t="s">
        <v>86</v>
      </c>
      <c r="AY295" s="18" t="s">
        <v>136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84</v>
      </c>
      <c r="BK295" s="232">
        <f>ROUND(I295*H295,2)</f>
        <v>0</v>
      </c>
      <c r="BL295" s="18" t="s">
        <v>219</v>
      </c>
      <c r="BM295" s="231" t="s">
        <v>408</v>
      </c>
    </row>
    <row r="296" spans="1:65" s="2" customFormat="1" ht="24.15" customHeight="1">
      <c r="A296" s="39"/>
      <c r="B296" s="40"/>
      <c r="C296" s="220" t="s">
        <v>409</v>
      </c>
      <c r="D296" s="220" t="s">
        <v>138</v>
      </c>
      <c r="E296" s="221" t="s">
        <v>410</v>
      </c>
      <c r="F296" s="222" t="s">
        <v>411</v>
      </c>
      <c r="G296" s="223" t="s">
        <v>149</v>
      </c>
      <c r="H296" s="224">
        <v>48</v>
      </c>
      <c r="I296" s="225"/>
      <c r="J296" s="224">
        <f>ROUND(I296*H296,2)</f>
        <v>0</v>
      </c>
      <c r="K296" s="226"/>
      <c r="L296" s="45"/>
      <c r="M296" s="227" t="s">
        <v>1</v>
      </c>
      <c r="N296" s="228" t="s">
        <v>41</v>
      </c>
      <c r="O296" s="92"/>
      <c r="P296" s="229">
        <f>O296*H296</f>
        <v>0</v>
      </c>
      <c r="Q296" s="229">
        <v>4E-05</v>
      </c>
      <c r="R296" s="229">
        <f>Q296*H296</f>
        <v>0.0019200000000000003</v>
      </c>
      <c r="S296" s="229">
        <v>0</v>
      </c>
      <c r="T296" s="23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1" t="s">
        <v>142</v>
      </c>
      <c r="AT296" s="231" t="s">
        <v>138</v>
      </c>
      <c r="AU296" s="231" t="s">
        <v>86</v>
      </c>
      <c r="AY296" s="18" t="s">
        <v>136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84</v>
      </c>
      <c r="BK296" s="232">
        <f>ROUND(I296*H296,2)</f>
        <v>0</v>
      </c>
      <c r="BL296" s="18" t="s">
        <v>142</v>
      </c>
      <c r="BM296" s="231" t="s">
        <v>412</v>
      </c>
    </row>
    <row r="297" spans="1:51" s="13" customFormat="1" ht="12">
      <c r="A297" s="13"/>
      <c r="B297" s="233"/>
      <c r="C297" s="234"/>
      <c r="D297" s="235" t="s">
        <v>144</v>
      </c>
      <c r="E297" s="236" t="s">
        <v>1</v>
      </c>
      <c r="F297" s="237" t="s">
        <v>413</v>
      </c>
      <c r="G297" s="234"/>
      <c r="H297" s="238">
        <v>48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144</v>
      </c>
      <c r="AU297" s="244" t="s">
        <v>86</v>
      </c>
      <c r="AV297" s="13" t="s">
        <v>86</v>
      </c>
      <c r="AW297" s="13" t="s">
        <v>31</v>
      </c>
      <c r="AX297" s="13" t="s">
        <v>76</v>
      </c>
      <c r="AY297" s="244" t="s">
        <v>136</v>
      </c>
    </row>
    <row r="298" spans="1:51" s="14" customFormat="1" ht="12">
      <c r="A298" s="14"/>
      <c r="B298" s="245"/>
      <c r="C298" s="246"/>
      <c r="D298" s="235" t="s">
        <v>144</v>
      </c>
      <c r="E298" s="247" t="s">
        <v>1</v>
      </c>
      <c r="F298" s="248" t="s">
        <v>146</v>
      </c>
      <c r="G298" s="246"/>
      <c r="H298" s="249">
        <v>48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144</v>
      </c>
      <c r="AU298" s="255" t="s">
        <v>86</v>
      </c>
      <c r="AV298" s="14" t="s">
        <v>142</v>
      </c>
      <c r="AW298" s="14" t="s">
        <v>31</v>
      </c>
      <c r="AX298" s="14" t="s">
        <v>84</v>
      </c>
      <c r="AY298" s="255" t="s">
        <v>136</v>
      </c>
    </row>
    <row r="299" spans="1:65" s="2" customFormat="1" ht="21.75" customHeight="1">
      <c r="A299" s="39"/>
      <c r="B299" s="40"/>
      <c r="C299" s="220" t="s">
        <v>414</v>
      </c>
      <c r="D299" s="220" t="s">
        <v>138</v>
      </c>
      <c r="E299" s="221" t="s">
        <v>415</v>
      </c>
      <c r="F299" s="222" t="s">
        <v>416</v>
      </c>
      <c r="G299" s="223" t="s">
        <v>149</v>
      </c>
      <c r="H299" s="224">
        <v>48</v>
      </c>
      <c r="I299" s="225"/>
      <c r="J299" s="224">
        <f>ROUND(I299*H299,2)</f>
        <v>0</v>
      </c>
      <c r="K299" s="226"/>
      <c r="L299" s="45"/>
      <c r="M299" s="227" t="s">
        <v>1</v>
      </c>
      <c r="N299" s="228" t="s">
        <v>41</v>
      </c>
      <c r="O299" s="92"/>
      <c r="P299" s="229">
        <f>O299*H299</f>
        <v>0</v>
      </c>
      <c r="Q299" s="229">
        <v>0.00028</v>
      </c>
      <c r="R299" s="229">
        <f>Q299*H299</f>
        <v>0.013439999999999999</v>
      </c>
      <c r="S299" s="229">
        <v>0</v>
      </c>
      <c r="T299" s="23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1" t="s">
        <v>142</v>
      </c>
      <c r="AT299" s="231" t="s">
        <v>138</v>
      </c>
      <c r="AU299" s="231" t="s">
        <v>86</v>
      </c>
      <c r="AY299" s="18" t="s">
        <v>136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8" t="s">
        <v>84</v>
      </c>
      <c r="BK299" s="232">
        <f>ROUND(I299*H299,2)</f>
        <v>0</v>
      </c>
      <c r="BL299" s="18" t="s">
        <v>142</v>
      </c>
      <c r="BM299" s="231" t="s">
        <v>417</v>
      </c>
    </row>
    <row r="300" spans="1:65" s="2" customFormat="1" ht="24.15" customHeight="1">
      <c r="A300" s="39"/>
      <c r="B300" s="40"/>
      <c r="C300" s="220" t="s">
        <v>418</v>
      </c>
      <c r="D300" s="220" t="s">
        <v>138</v>
      </c>
      <c r="E300" s="221" t="s">
        <v>419</v>
      </c>
      <c r="F300" s="222" t="s">
        <v>420</v>
      </c>
      <c r="G300" s="223" t="s">
        <v>374</v>
      </c>
      <c r="H300" s="224">
        <v>46</v>
      </c>
      <c r="I300" s="225"/>
      <c r="J300" s="224">
        <f>ROUND(I300*H300,2)</f>
        <v>0</v>
      </c>
      <c r="K300" s="226"/>
      <c r="L300" s="45"/>
      <c r="M300" s="227" t="s">
        <v>1</v>
      </c>
      <c r="N300" s="228" t="s">
        <v>41</v>
      </c>
      <c r="O300" s="92"/>
      <c r="P300" s="229">
        <f>O300*H300</f>
        <v>0</v>
      </c>
      <c r="Q300" s="229">
        <v>0.10095</v>
      </c>
      <c r="R300" s="229">
        <f>Q300*H300</f>
        <v>4.6437</v>
      </c>
      <c r="S300" s="229">
        <v>0</v>
      </c>
      <c r="T300" s="23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1" t="s">
        <v>142</v>
      </c>
      <c r="AT300" s="231" t="s">
        <v>138</v>
      </c>
      <c r="AU300" s="231" t="s">
        <v>86</v>
      </c>
      <c r="AY300" s="18" t="s">
        <v>136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84</v>
      </c>
      <c r="BK300" s="232">
        <f>ROUND(I300*H300,2)</f>
        <v>0</v>
      </c>
      <c r="BL300" s="18" t="s">
        <v>142</v>
      </c>
      <c r="BM300" s="231" t="s">
        <v>421</v>
      </c>
    </row>
    <row r="301" spans="1:51" s="13" customFormat="1" ht="12">
      <c r="A301" s="13"/>
      <c r="B301" s="233"/>
      <c r="C301" s="234"/>
      <c r="D301" s="235" t="s">
        <v>144</v>
      </c>
      <c r="E301" s="236" t="s">
        <v>1</v>
      </c>
      <c r="F301" s="237" t="s">
        <v>422</v>
      </c>
      <c r="G301" s="234"/>
      <c r="H301" s="238">
        <v>46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144</v>
      </c>
      <c r="AU301" s="244" t="s">
        <v>86</v>
      </c>
      <c r="AV301" s="13" t="s">
        <v>86</v>
      </c>
      <c r="AW301" s="13" t="s">
        <v>31</v>
      </c>
      <c r="AX301" s="13" t="s">
        <v>76</v>
      </c>
      <c r="AY301" s="244" t="s">
        <v>136</v>
      </c>
    </row>
    <row r="302" spans="1:51" s="14" customFormat="1" ht="12">
      <c r="A302" s="14"/>
      <c r="B302" s="245"/>
      <c r="C302" s="246"/>
      <c r="D302" s="235" t="s">
        <v>144</v>
      </c>
      <c r="E302" s="247" t="s">
        <v>1</v>
      </c>
      <c r="F302" s="248" t="s">
        <v>146</v>
      </c>
      <c r="G302" s="246"/>
      <c r="H302" s="249">
        <v>46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144</v>
      </c>
      <c r="AU302" s="255" t="s">
        <v>86</v>
      </c>
      <c r="AV302" s="14" t="s">
        <v>142</v>
      </c>
      <c r="AW302" s="14" t="s">
        <v>31</v>
      </c>
      <c r="AX302" s="14" t="s">
        <v>84</v>
      </c>
      <c r="AY302" s="255" t="s">
        <v>136</v>
      </c>
    </row>
    <row r="303" spans="1:65" s="2" customFormat="1" ht="16.5" customHeight="1">
      <c r="A303" s="39"/>
      <c r="B303" s="40"/>
      <c r="C303" s="266" t="s">
        <v>423</v>
      </c>
      <c r="D303" s="266" t="s">
        <v>286</v>
      </c>
      <c r="E303" s="267" t="s">
        <v>424</v>
      </c>
      <c r="F303" s="268" t="s">
        <v>425</v>
      </c>
      <c r="G303" s="269" t="s">
        <v>374</v>
      </c>
      <c r="H303" s="270">
        <v>46</v>
      </c>
      <c r="I303" s="271"/>
      <c r="J303" s="270">
        <f>ROUND(I303*H303,2)</f>
        <v>0</v>
      </c>
      <c r="K303" s="272"/>
      <c r="L303" s="273"/>
      <c r="M303" s="274" t="s">
        <v>1</v>
      </c>
      <c r="N303" s="275" t="s">
        <v>41</v>
      </c>
      <c r="O303" s="92"/>
      <c r="P303" s="229">
        <f>O303*H303</f>
        <v>0</v>
      </c>
      <c r="Q303" s="229">
        <v>0.046</v>
      </c>
      <c r="R303" s="229">
        <f>Q303*H303</f>
        <v>2.116</v>
      </c>
      <c r="S303" s="229">
        <v>0</v>
      </c>
      <c r="T303" s="23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1" t="s">
        <v>181</v>
      </c>
      <c r="AT303" s="231" t="s">
        <v>286</v>
      </c>
      <c r="AU303" s="231" t="s">
        <v>86</v>
      </c>
      <c r="AY303" s="18" t="s">
        <v>136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8" t="s">
        <v>84</v>
      </c>
      <c r="BK303" s="232">
        <f>ROUND(I303*H303,2)</f>
        <v>0</v>
      </c>
      <c r="BL303" s="18" t="s">
        <v>142</v>
      </c>
      <c r="BM303" s="231" t="s">
        <v>426</v>
      </c>
    </row>
    <row r="304" spans="1:65" s="2" customFormat="1" ht="24.15" customHeight="1">
      <c r="A304" s="39"/>
      <c r="B304" s="40"/>
      <c r="C304" s="220" t="s">
        <v>427</v>
      </c>
      <c r="D304" s="220" t="s">
        <v>138</v>
      </c>
      <c r="E304" s="221" t="s">
        <v>428</v>
      </c>
      <c r="F304" s="222" t="s">
        <v>429</v>
      </c>
      <c r="G304" s="223" t="s">
        <v>374</v>
      </c>
      <c r="H304" s="224">
        <v>51.2</v>
      </c>
      <c r="I304" s="225"/>
      <c r="J304" s="224">
        <f>ROUND(I304*H304,2)</f>
        <v>0</v>
      </c>
      <c r="K304" s="226"/>
      <c r="L304" s="45"/>
      <c r="M304" s="227" t="s">
        <v>1</v>
      </c>
      <c r="N304" s="228" t="s">
        <v>41</v>
      </c>
      <c r="O304" s="92"/>
      <c r="P304" s="229">
        <f>O304*H304</f>
        <v>0</v>
      </c>
      <c r="Q304" s="229">
        <v>0.13096</v>
      </c>
      <c r="R304" s="229">
        <f>Q304*H304</f>
        <v>6.705152</v>
      </c>
      <c r="S304" s="229">
        <v>0</v>
      </c>
      <c r="T304" s="23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142</v>
      </c>
      <c r="AT304" s="231" t="s">
        <v>138</v>
      </c>
      <c r="AU304" s="231" t="s">
        <v>86</v>
      </c>
      <c r="AY304" s="18" t="s">
        <v>136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84</v>
      </c>
      <c r="BK304" s="232">
        <f>ROUND(I304*H304,2)</f>
        <v>0</v>
      </c>
      <c r="BL304" s="18" t="s">
        <v>142</v>
      </c>
      <c r="BM304" s="231" t="s">
        <v>430</v>
      </c>
    </row>
    <row r="305" spans="1:51" s="13" customFormat="1" ht="12">
      <c r="A305" s="13"/>
      <c r="B305" s="233"/>
      <c r="C305" s="234"/>
      <c r="D305" s="235" t="s">
        <v>144</v>
      </c>
      <c r="E305" s="236" t="s">
        <v>1</v>
      </c>
      <c r="F305" s="237" t="s">
        <v>431</v>
      </c>
      <c r="G305" s="234"/>
      <c r="H305" s="238">
        <v>51.2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144</v>
      </c>
      <c r="AU305" s="244" t="s">
        <v>86</v>
      </c>
      <c r="AV305" s="13" t="s">
        <v>86</v>
      </c>
      <c r="AW305" s="13" t="s">
        <v>31</v>
      </c>
      <c r="AX305" s="13" t="s">
        <v>84</v>
      </c>
      <c r="AY305" s="244" t="s">
        <v>136</v>
      </c>
    </row>
    <row r="306" spans="1:65" s="2" customFormat="1" ht="16.5" customHeight="1">
      <c r="A306" s="39"/>
      <c r="B306" s="40"/>
      <c r="C306" s="266" t="s">
        <v>432</v>
      </c>
      <c r="D306" s="266" t="s">
        <v>286</v>
      </c>
      <c r="E306" s="267" t="s">
        <v>433</v>
      </c>
      <c r="F306" s="268" t="s">
        <v>434</v>
      </c>
      <c r="G306" s="269" t="s">
        <v>149</v>
      </c>
      <c r="H306" s="270">
        <v>52</v>
      </c>
      <c r="I306" s="271"/>
      <c r="J306" s="270">
        <f>ROUND(I306*H306,2)</f>
        <v>0</v>
      </c>
      <c r="K306" s="272"/>
      <c r="L306" s="273"/>
      <c r="M306" s="274" t="s">
        <v>1</v>
      </c>
      <c r="N306" s="275" t="s">
        <v>41</v>
      </c>
      <c r="O306" s="92"/>
      <c r="P306" s="229">
        <f>O306*H306</f>
        <v>0</v>
      </c>
      <c r="Q306" s="229">
        <v>0.03</v>
      </c>
      <c r="R306" s="229">
        <f>Q306*H306</f>
        <v>1.56</v>
      </c>
      <c r="S306" s="229">
        <v>0</v>
      </c>
      <c r="T306" s="23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1" t="s">
        <v>181</v>
      </c>
      <c r="AT306" s="231" t="s">
        <v>286</v>
      </c>
      <c r="AU306" s="231" t="s">
        <v>86</v>
      </c>
      <c r="AY306" s="18" t="s">
        <v>136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8" t="s">
        <v>84</v>
      </c>
      <c r="BK306" s="232">
        <f>ROUND(I306*H306,2)</f>
        <v>0</v>
      </c>
      <c r="BL306" s="18" t="s">
        <v>142</v>
      </c>
      <c r="BM306" s="231" t="s">
        <v>435</v>
      </c>
    </row>
    <row r="307" spans="1:51" s="13" customFormat="1" ht="12">
      <c r="A307" s="13"/>
      <c r="B307" s="233"/>
      <c r="C307" s="234"/>
      <c r="D307" s="235" t="s">
        <v>144</v>
      </c>
      <c r="E307" s="236" t="s">
        <v>1</v>
      </c>
      <c r="F307" s="237" t="s">
        <v>436</v>
      </c>
      <c r="G307" s="234"/>
      <c r="H307" s="238">
        <v>52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144</v>
      </c>
      <c r="AU307" s="244" t="s">
        <v>86</v>
      </c>
      <c r="AV307" s="13" t="s">
        <v>86</v>
      </c>
      <c r="AW307" s="13" t="s">
        <v>31</v>
      </c>
      <c r="AX307" s="13" t="s">
        <v>76</v>
      </c>
      <c r="AY307" s="244" t="s">
        <v>136</v>
      </c>
    </row>
    <row r="308" spans="1:51" s="14" customFormat="1" ht="12">
      <c r="A308" s="14"/>
      <c r="B308" s="245"/>
      <c r="C308" s="246"/>
      <c r="D308" s="235" t="s">
        <v>144</v>
      </c>
      <c r="E308" s="247" t="s">
        <v>1</v>
      </c>
      <c r="F308" s="248" t="s">
        <v>146</v>
      </c>
      <c r="G308" s="246"/>
      <c r="H308" s="249">
        <v>52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144</v>
      </c>
      <c r="AU308" s="255" t="s">
        <v>86</v>
      </c>
      <c r="AV308" s="14" t="s">
        <v>142</v>
      </c>
      <c r="AW308" s="14" t="s">
        <v>31</v>
      </c>
      <c r="AX308" s="14" t="s">
        <v>84</v>
      </c>
      <c r="AY308" s="255" t="s">
        <v>136</v>
      </c>
    </row>
    <row r="309" spans="1:65" s="2" customFormat="1" ht="44.25" customHeight="1">
      <c r="A309" s="39"/>
      <c r="B309" s="40"/>
      <c r="C309" s="220" t="s">
        <v>437</v>
      </c>
      <c r="D309" s="220" t="s">
        <v>138</v>
      </c>
      <c r="E309" s="221" t="s">
        <v>438</v>
      </c>
      <c r="F309" s="222" t="s">
        <v>439</v>
      </c>
      <c r="G309" s="223" t="s">
        <v>162</v>
      </c>
      <c r="H309" s="224">
        <v>50.72</v>
      </c>
      <c r="I309" s="225"/>
      <c r="J309" s="224">
        <f>ROUND(I309*H309,2)</f>
        <v>0</v>
      </c>
      <c r="K309" s="226"/>
      <c r="L309" s="45"/>
      <c r="M309" s="227" t="s">
        <v>1</v>
      </c>
      <c r="N309" s="228" t="s">
        <v>41</v>
      </c>
      <c r="O309" s="92"/>
      <c r="P309" s="229">
        <f>O309*H309</f>
        <v>0</v>
      </c>
      <c r="Q309" s="229">
        <v>0</v>
      </c>
      <c r="R309" s="229">
        <f>Q309*H309</f>
        <v>0</v>
      </c>
      <c r="S309" s="229">
        <v>0.48</v>
      </c>
      <c r="T309" s="230">
        <f>S309*H309</f>
        <v>24.345599999999997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1" t="s">
        <v>142</v>
      </c>
      <c r="AT309" s="231" t="s">
        <v>138</v>
      </c>
      <c r="AU309" s="231" t="s">
        <v>86</v>
      </c>
      <c r="AY309" s="18" t="s">
        <v>136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8" t="s">
        <v>84</v>
      </c>
      <c r="BK309" s="232">
        <f>ROUND(I309*H309,2)</f>
        <v>0</v>
      </c>
      <c r="BL309" s="18" t="s">
        <v>142</v>
      </c>
      <c r="BM309" s="231" t="s">
        <v>440</v>
      </c>
    </row>
    <row r="310" spans="1:51" s="15" customFormat="1" ht="12">
      <c r="A310" s="15"/>
      <c r="B310" s="256"/>
      <c r="C310" s="257"/>
      <c r="D310" s="235" t="s">
        <v>144</v>
      </c>
      <c r="E310" s="258" t="s">
        <v>1</v>
      </c>
      <c r="F310" s="259" t="s">
        <v>441</v>
      </c>
      <c r="G310" s="257"/>
      <c r="H310" s="258" t="s">
        <v>1</v>
      </c>
      <c r="I310" s="260"/>
      <c r="J310" s="257"/>
      <c r="K310" s="257"/>
      <c r="L310" s="261"/>
      <c r="M310" s="262"/>
      <c r="N310" s="263"/>
      <c r="O310" s="263"/>
      <c r="P310" s="263"/>
      <c r="Q310" s="263"/>
      <c r="R310" s="263"/>
      <c r="S310" s="263"/>
      <c r="T310" s="264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5" t="s">
        <v>144</v>
      </c>
      <c r="AU310" s="265" t="s">
        <v>86</v>
      </c>
      <c r="AV310" s="15" t="s">
        <v>84</v>
      </c>
      <c r="AW310" s="15" t="s">
        <v>31</v>
      </c>
      <c r="AX310" s="15" t="s">
        <v>76</v>
      </c>
      <c r="AY310" s="265" t="s">
        <v>136</v>
      </c>
    </row>
    <row r="311" spans="1:51" s="13" customFormat="1" ht="12">
      <c r="A311" s="13"/>
      <c r="B311" s="233"/>
      <c r="C311" s="234"/>
      <c r="D311" s="235" t="s">
        <v>144</v>
      </c>
      <c r="E311" s="236" t="s">
        <v>1</v>
      </c>
      <c r="F311" s="237" t="s">
        <v>442</v>
      </c>
      <c r="G311" s="234"/>
      <c r="H311" s="238">
        <v>50.72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144</v>
      </c>
      <c r="AU311" s="244" t="s">
        <v>86</v>
      </c>
      <c r="AV311" s="13" t="s">
        <v>86</v>
      </c>
      <c r="AW311" s="13" t="s">
        <v>31</v>
      </c>
      <c r="AX311" s="13" t="s">
        <v>76</v>
      </c>
      <c r="AY311" s="244" t="s">
        <v>136</v>
      </c>
    </row>
    <row r="312" spans="1:51" s="14" customFormat="1" ht="12">
      <c r="A312" s="14"/>
      <c r="B312" s="245"/>
      <c r="C312" s="246"/>
      <c r="D312" s="235" t="s">
        <v>144</v>
      </c>
      <c r="E312" s="247" t="s">
        <v>1</v>
      </c>
      <c r="F312" s="248" t="s">
        <v>146</v>
      </c>
      <c r="G312" s="246"/>
      <c r="H312" s="249">
        <v>50.72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144</v>
      </c>
      <c r="AU312" s="255" t="s">
        <v>86</v>
      </c>
      <c r="AV312" s="14" t="s">
        <v>142</v>
      </c>
      <c r="AW312" s="14" t="s">
        <v>31</v>
      </c>
      <c r="AX312" s="14" t="s">
        <v>84</v>
      </c>
      <c r="AY312" s="255" t="s">
        <v>136</v>
      </c>
    </row>
    <row r="313" spans="1:65" s="2" customFormat="1" ht="24.15" customHeight="1">
      <c r="A313" s="39"/>
      <c r="B313" s="40"/>
      <c r="C313" s="220" t="s">
        <v>443</v>
      </c>
      <c r="D313" s="220" t="s">
        <v>138</v>
      </c>
      <c r="E313" s="221" t="s">
        <v>444</v>
      </c>
      <c r="F313" s="222" t="s">
        <v>445</v>
      </c>
      <c r="G313" s="223" t="s">
        <v>162</v>
      </c>
      <c r="H313" s="224">
        <v>19.66</v>
      </c>
      <c r="I313" s="225"/>
      <c r="J313" s="224">
        <f>ROUND(I313*H313,2)</f>
        <v>0</v>
      </c>
      <c r="K313" s="226"/>
      <c r="L313" s="45"/>
      <c r="M313" s="227" t="s">
        <v>1</v>
      </c>
      <c r="N313" s="228" t="s">
        <v>41</v>
      </c>
      <c r="O313" s="92"/>
      <c r="P313" s="229">
        <f>O313*H313</f>
        <v>0</v>
      </c>
      <c r="Q313" s="229">
        <v>0</v>
      </c>
      <c r="R313" s="229">
        <f>Q313*H313</f>
        <v>0</v>
      </c>
      <c r="S313" s="229">
        <v>1.805</v>
      </c>
      <c r="T313" s="230">
        <f>S313*H313</f>
        <v>35.4863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1" t="s">
        <v>142</v>
      </c>
      <c r="AT313" s="231" t="s">
        <v>138</v>
      </c>
      <c r="AU313" s="231" t="s">
        <v>86</v>
      </c>
      <c r="AY313" s="18" t="s">
        <v>136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84</v>
      </c>
      <c r="BK313" s="232">
        <f>ROUND(I313*H313,2)</f>
        <v>0</v>
      </c>
      <c r="BL313" s="18" t="s">
        <v>142</v>
      </c>
      <c r="BM313" s="231" t="s">
        <v>446</v>
      </c>
    </row>
    <row r="314" spans="1:51" s="15" customFormat="1" ht="12">
      <c r="A314" s="15"/>
      <c r="B314" s="256"/>
      <c r="C314" s="257"/>
      <c r="D314" s="235" t="s">
        <v>144</v>
      </c>
      <c r="E314" s="258" t="s">
        <v>1</v>
      </c>
      <c r="F314" s="259" t="s">
        <v>447</v>
      </c>
      <c r="G314" s="257"/>
      <c r="H314" s="258" t="s">
        <v>1</v>
      </c>
      <c r="I314" s="260"/>
      <c r="J314" s="257"/>
      <c r="K314" s="257"/>
      <c r="L314" s="261"/>
      <c r="M314" s="262"/>
      <c r="N314" s="263"/>
      <c r="O314" s="263"/>
      <c r="P314" s="263"/>
      <c r="Q314" s="263"/>
      <c r="R314" s="263"/>
      <c r="S314" s="263"/>
      <c r="T314" s="26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5" t="s">
        <v>144</v>
      </c>
      <c r="AU314" s="265" t="s">
        <v>86</v>
      </c>
      <c r="AV314" s="15" t="s">
        <v>84</v>
      </c>
      <c r="AW314" s="15" t="s">
        <v>31</v>
      </c>
      <c r="AX314" s="15" t="s">
        <v>76</v>
      </c>
      <c r="AY314" s="265" t="s">
        <v>136</v>
      </c>
    </row>
    <row r="315" spans="1:51" s="13" customFormat="1" ht="12">
      <c r="A315" s="13"/>
      <c r="B315" s="233"/>
      <c r="C315" s="234"/>
      <c r="D315" s="235" t="s">
        <v>144</v>
      </c>
      <c r="E315" s="236" t="s">
        <v>1</v>
      </c>
      <c r="F315" s="237" t="s">
        <v>448</v>
      </c>
      <c r="G315" s="234"/>
      <c r="H315" s="238">
        <v>19.66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144</v>
      </c>
      <c r="AU315" s="244" t="s">
        <v>86</v>
      </c>
      <c r="AV315" s="13" t="s">
        <v>86</v>
      </c>
      <c r="AW315" s="13" t="s">
        <v>31</v>
      </c>
      <c r="AX315" s="13" t="s">
        <v>76</v>
      </c>
      <c r="AY315" s="244" t="s">
        <v>136</v>
      </c>
    </row>
    <row r="316" spans="1:51" s="14" customFormat="1" ht="12">
      <c r="A316" s="14"/>
      <c r="B316" s="245"/>
      <c r="C316" s="246"/>
      <c r="D316" s="235" t="s">
        <v>144</v>
      </c>
      <c r="E316" s="247" t="s">
        <v>1</v>
      </c>
      <c r="F316" s="248" t="s">
        <v>146</v>
      </c>
      <c r="G316" s="246"/>
      <c r="H316" s="249">
        <v>19.66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144</v>
      </c>
      <c r="AU316" s="255" t="s">
        <v>86</v>
      </c>
      <c r="AV316" s="14" t="s">
        <v>142</v>
      </c>
      <c r="AW316" s="14" t="s">
        <v>31</v>
      </c>
      <c r="AX316" s="14" t="s">
        <v>84</v>
      </c>
      <c r="AY316" s="255" t="s">
        <v>136</v>
      </c>
    </row>
    <row r="317" spans="1:63" s="12" customFormat="1" ht="22.8" customHeight="1">
      <c r="A317" s="12"/>
      <c r="B317" s="204"/>
      <c r="C317" s="205"/>
      <c r="D317" s="206" t="s">
        <v>75</v>
      </c>
      <c r="E317" s="218" t="s">
        <v>449</v>
      </c>
      <c r="F317" s="218" t="s">
        <v>450</v>
      </c>
      <c r="G317" s="205"/>
      <c r="H317" s="205"/>
      <c r="I317" s="208"/>
      <c r="J317" s="219">
        <f>BK317</f>
        <v>0</v>
      </c>
      <c r="K317" s="205"/>
      <c r="L317" s="210"/>
      <c r="M317" s="211"/>
      <c r="N317" s="212"/>
      <c r="O317" s="212"/>
      <c r="P317" s="213">
        <f>SUM(P318:P322)</f>
        <v>0</v>
      </c>
      <c r="Q317" s="212"/>
      <c r="R317" s="213">
        <f>SUM(R318:R322)</f>
        <v>0</v>
      </c>
      <c r="S317" s="212"/>
      <c r="T317" s="214">
        <f>SUM(T318:T322)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5" t="s">
        <v>84</v>
      </c>
      <c r="AT317" s="216" t="s">
        <v>75</v>
      </c>
      <c r="AU317" s="216" t="s">
        <v>84</v>
      </c>
      <c r="AY317" s="215" t="s">
        <v>136</v>
      </c>
      <c r="BK317" s="217">
        <f>SUM(BK318:BK322)</f>
        <v>0</v>
      </c>
    </row>
    <row r="318" spans="1:65" s="2" customFormat="1" ht="24.15" customHeight="1">
      <c r="A318" s="39"/>
      <c r="B318" s="40"/>
      <c r="C318" s="220" t="s">
        <v>451</v>
      </c>
      <c r="D318" s="220" t="s">
        <v>138</v>
      </c>
      <c r="E318" s="221" t="s">
        <v>452</v>
      </c>
      <c r="F318" s="222" t="s">
        <v>453</v>
      </c>
      <c r="G318" s="223" t="s">
        <v>253</v>
      </c>
      <c r="H318" s="224">
        <v>59.83</v>
      </c>
      <c r="I318" s="225"/>
      <c r="J318" s="224">
        <f>ROUND(I318*H318,2)</f>
        <v>0</v>
      </c>
      <c r="K318" s="226"/>
      <c r="L318" s="45"/>
      <c r="M318" s="227" t="s">
        <v>1</v>
      </c>
      <c r="N318" s="228" t="s">
        <v>41</v>
      </c>
      <c r="O318" s="92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1" t="s">
        <v>142</v>
      </c>
      <c r="AT318" s="231" t="s">
        <v>138</v>
      </c>
      <c r="AU318" s="231" t="s">
        <v>86</v>
      </c>
      <c r="AY318" s="18" t="s">
        <v>136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8" t="s">
        <v>84</v>
      </c>
      <c r="BK318" s="232">
        <f>ROUND(I318*H318,2)</f>
        <v>0</v>
      </c>
      <c r="BL318" s="18" t="s">
        <v>142</v>
      </c>
      <c r="BM318" s="231" t="s">
        <v>454</v>
      </c>
    </row>
    <row r="319" spans="1:65" s="2" customFormat="1" ht="24.15" customHeight="1">
      <c r="A319" s="39"/>
      <c r="B319" s="40"/>
      <c r="C319" s="220" t="s">
        <v>455</v>
      </c>
      <c r="D319" s="220" t="s">
        <v>138</v>
      </c>
      <c r="E319" s="221" t="s">
        <v>456</v>
      </c>
      <c r="F319" s="222" t="s">
        <v>457</v>
      </c>
      <c r="G319" s="223" t="s">
        <v>253</v>
      </c>
      <c r="H319" s="224">
        <v>2153.88</v>
      </c>
      <c r="I319" s="225"/>
      <c r="J319" s="224">
        <f>ROUND(I319*H319,2)</f>
        <v>0</v>
      </c>
      <c r="K319" s="226"/>
      <c r="L319" s="45"/>
      <c r="M319" s="227" t="s">
        <v>1</v>
      </c>
      <c r="N319" s="228" t="s">
        <v>41</v>
      </c>
      <c r="O319" s="92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1" t="s">
        <v>142</v>
      </c>
      <c r="AT319" s="231" t="s">
        <v>138</v>
      </c>
      <c r="AU319" s="231" t="s">
        <v>86</v>
      </c>
      <c r="AY319" s="18" t="s">
        <v>136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8" t="s">
        <v>84</v>
      </c>
      <c r="BK319" s="232">
        <f>ROUND(I319*H319,2)</f>
        <v>0</v>
      </c>
      <c r="BL319" s="18" t="s">
        <v>142</v>
      </c>
      <c r="BM319" s="231" t="s">
        <v>458</v>
      </c>
    </row>
    <row r="320" spans="1:51" s="13" customFormat="1" ht="12">
      <c r="A320" s="13"/>
      <c r="B320" s="233"/>
      <c r="C320" s="234"/>
      <c r="D320" s="235" t="s">
        <v>144</v>
      </c>
      <c r="E320" s="236" t="s">
        <v>1</v>
      </c>
      <c r="F320" s="237" t="s">
        <v>459</v>
      </c>
      <c r="G320" s="234"/>
      <c r="H320" s="238">
        <v>2153.88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144</v>
      </c>
      <c r="AU320" s="244" t="s">
        <v>86</v>
      </c>
      <c r="AV320" s="13" t="s">
        <v>86</v>
      </c>
      <c r="AW320" s="13" t="s">
        <v>31</v>
      </c>
      <c r="AX320" s="13" t="s">
        <v>76</v>
      </c>
      <c r="AY320" s="244" t="s">
        <v>136</v>
      </c>
    </row>
    <row r="321" spans="1:51" s="14" customFormat="1" ht="12">
      <c r="A321" s="14"/>
      <c r="B321" s="245"/>
      <c r="C321" s="246"/>
      <c r="D321" s="235" t="s">
        <v>144</v>
      </c>
      <c r="E321" s="247" t="s">
        <v>1</v>
      </c>
      <c r="F321" s="248" t="s">
        <v>146</v>
      </c>
      <c r="G321" s="246"/>
      <c r="H321" s="249">
        <v>2153.88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144</v>
      </c>
      <c r="AU321" s="255" t="s">
        <v>86</v>
      </c>
      <c r="AV321" s="14" t="s">
        <v>142</v>
      </c>
      <c r="AW321" s="14" t="s">
        <v>31</v>
      </c>
      <c r="AX321" s="14" t="s">
        <v>84</v>
      </c>
      <c r="AY321" s="255" t="s">
        <v>136</v>
      </c>
    </row>
    <row r="322" spans="1:65" s="2" customFormat="1" ht="33" customHeight="1">
      <c r="A322" s="39"/>
      <c r="B322" s="40"/>
      <c r="C322" s="220" t="s">
        <v>460</v>
      </c>
      <c r="D322" s="220" t="s">
        <v>138</v>
      </c>
      <c r="E322" s="221" t="s">
        <v>461</v>
      </c>
      <c r="F322" s="222" t="s">
        <v>462</v>
      </c>
      <c r="G322" s="223" t="s">
        <v>253</v>
      </c>
      <c r="H322" s="224">
        <v>59.83</v>
      </c>
      <c r="I322" s="225"/>
      <c r="J322" s="224">
        <f>ROUND(I322*H322,2)</f>
        <v>0</v>
      </c>
      <c r="K322" s="226"/>
      <c r="L322" s="45"/>
      <c r="M322" s="227" t="s">
        <v>1</v>
      </c>
      <c r="N322" s="228" t="s">
        <v>41</v>
      </c>
      <c r="O322" s="92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1" t="s">
        <v>142</v>
      </c>
      <c r="AT322" s="231" t="s">
        <v>138</v>
      </c>
      <c r="AU322" s="231" t="s">
        <v>86</v>
      </c>
      <c r="AY322" s="18" t="s">
        <v>136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8" t="s">
        <v>84</v>
      </c>
      <c r="BK322" s="232">
        <f>ROUND(I322*H322,2)</f>
        <v>0</v>
      </c>
      <c r="BL322" s="18" t="s">
        <v>142</v>
      </c>
      <c r="BM322" s="231" t="s">
        <v>463</v>
      </c>
    </row>
    <row r="323" spans="1:63" s="12" customFormat="1" ht="22.8" customHeight="1">
      <c r="A323" s="12"/>
      <c r="B323" s="204"/>
      <c r="C323" s="205"/>
      <c r="D323" s="206" t="s">
        <v>75</v>
      </c>
      <c r="E323" s="218" t="s">
        <v>464</v>
      </c>
      <c r="F323" s="218" t="s">
        <v>465</v>
      </c>
      <c r="G323" s="205"/>
      <c r="H323" s="205"/>
      <c r="I323" s="208"/>
      <c r="J323" s="219">
        <f>BK323</f>
        <v>0</v>
      </c>
      <c r="K323" s="205"/>
      <c r="L323" s="210"/>
      <c r="M323" s="211"/>
      <c r="N323" s="212"/>
      <c r="O323" s="212"/>
      <c r="P323" s="213">
        <f>P324</f>
        <v>0</v>
      </c>
      <c r="Q323" s="212"/>
      <c r="R323" s="213">
        <f>R324</f>
        <v>0</v>
      </c>
      <c r="S323" s="212"/>
      <c r="T323" s="214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5" t="s">
        <v>84</v>
      </c>
      <c r="AT323" s="216" t="s">
        <v>75</v>
      </c>
      <c r="AU323" s="216" t="s">
        <v>84</v>
      </c>
      <c r="AY323" s="215" t="s">
        <v>136</v>
      </c>
      <c r="BK323" s="217">
        <f>BK324</f>
        <v>0</v>
      </c>
    </row>
    <row r="324" spans="1:65" s="2" customFormat="1" ht="24.15" customHeight="1">
      <c r="A324" s="39"/>
      <c r="B324" s="40"/>
      <c r="C324" s="220" t="s">
        <v>466</v>
      </c>
      <c r="D324" s="220" t="s">
        <v>138</v>
      </c>
      <c r="E324" s="221" t="s">
        <v>467</v>
      </c>
      <c r="F324" s="222" t="s">
        <v>468</v>
      </c>
      <c r="G324" s="223" t="s">
        <v>253</v>
      </c>
      <c r="H324" s="224">
        <v>75.6</v>
      </c>
      <c r="I324" s="225"/>
      <c r="J324" s="224">
        <f>ROUND(I324*H324,2)</f>
        <v>0</v>
      </c>
      <c r="K324" s="226"/>
      <c r="L324" s="45"/>
      <c r="M324" s="227" t="s">
        <v>1</v>
      </c>
      <c r="N324" s="228" t="s">
        <v>41</v>
      </c>
      <c r="O324" s="92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1" t="s">
        <v>142</v>
      </c>
      <c r="AT324" s="231" t="s">
        <v>138</v>
      </c>
      <c r="AU324" s="231" t="s">
        <v>86</v>
      </c>
      <c r="AY324" s="18" t="s">
        <v>136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84</v>
      </c>
      <c r="BK324" s="232">
        <f>ROUND(I324*H324,2)</f>
        <v>0</v>
      </c>
      <c r="BL324" s="18" t="s">
        <v>142</v>
      </c>
      <c r="BM324" s="231" t="s">
        <v>469</v>
      </c>
    </row>
    <row r="325" spans="1:63" s="12" customFormat="1" ht="25.9" customHeight="1">
      <c r="A325" s="12"/>
      <c r="B325" s="204"/>
      <c r="C325" s="205"/>
      <c r="D325" s="206" t="s">
        <v>75</v>
      </c>
      <c r="E325" s="207" t="s">
        <v>470</v>
      </c>
      <c r="F325" s="207" t="s">
        <v>471</v>
      </c>
      <c r="G325" s="205"/>
      <c r="H325" s="205"/>
      <c r="I325" s="208"/>
      <c r="J325" s="209">
        <f>BK325</f>
        <v>0</v>
      </c>
      <c r="K325" s="205"/>
      <c r="L325" s="210"/>
      <c r="M325" s="211"/>
      <c r="N325" s="212"/>
      <c r="O325" s="212"/>
      <c r="P325" s="213">
        <f>P326</f>
        <v>0</v>
      </c>
      <c r="Q325" s="212"/>
      <c r="R325" s="213">
        <f>R326</f>
        <v>0.17325000000000002</v>
      </c>
      <c r="S325" s="212"/>
      <c r="T325" s="214">
        <f>T326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5" t="s">
        <v>86</v>
      </c>
      <c r="AT325" s="216" t="s">
        <v>75</v>
      </c>
      <c r="AU325" s="216" t="s">
        <v>76</v>
      </c>
      <c r="AY325" s="215" t="s">
        <v>136</v>
      </c>
      <c r="BK325" s="217">
        <f>BK326</f>
        <v>0</v>
      </c>
    </row>
    <row r="326" spans="1:63" s="12" customFormat="1" ht="22.8" customHeight="1">
      <c r="A326" s="12"/>
      <c r="B326" s="204"/>
      <c r="C326" s="205"/>
      <c r="D326" s="206" t="s">
        <v>75</v>
      </c>
      <c r="E326" s="218" t="s">
        <v>472</v>
      </c>
      <c r="F326" s="218" t="s">
        <v>473</v>
      </c>
      <c r="G326" s="205"/>
      <c r="H326" s="205"/>
      <c r="I326" s="208"/>
      <c r="J326" s="219">
        <f>BK326</f>
        <v>0</v>
      </c>
      <c r="K326" s="205"/>
      <c r="L326" s="210"/>
      <c r="M326" s="211"/>
      <c r="N326" s="212"/>
      <c r="O326" s="212"/>
      <c r="P326" s="213">
        <f>SUM(P327:P343)</f>
        <v>0</v>
      </c>
      <c r="Q326" s="212"/>
      <c r="R326" s="213">
        <f>SUM(R327:R343)</f>
        <v>0.17325000000000002</v>
      </c>
      <c r="S326" s="212"/>
      <c r="T326" s="214">
        <f>SUM(T327:T343)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5" t="s">
        <v>86</v>
      </c>
      <c r="AT326" s="216" t="s">
        <v>75</v>
      </c>
      <c r="AU326" s="216" t="s">
        <v>84</v>
      </c>
      <c r="AY326" s="215" t="s">
        <v>136</v>
      </c>
      <c r="BK326" s="217">
        <f>SUM(BK327:BK343)</f>
        <v>0</v>
      </c>
    </row>
    <row r="327" spans="1:65" s="2" customFormat="1" ht="24.15" customHeight="1">
      <c r="A327" s="39"/>
      <c r="B327" s="40"/>
      <c r="C327" s="220" t="s">
        <v>474</v>
      </c>
      <c r="D327" s="220" t="s">
        <v>138</v>
      </c>
      <c r="E327" s="221" t="s">
        <v>475</v>
      </c>
      <c r="F327" s="222" t="s">
        <v>476</v>
      </c>
      <c r="G327" s="223" t="s">
        <v>289</v>
      </c>
      <c r="H327" s="224">
        <v>165</v>
      </c>
      <c r="I327" s="225"/>
      <c r="J327" s="224">
        <f>ROUND(I327*H327,2)</f>
        <v>0</v>
      </c>
      <c r="K327" s="226"/>
      <c r="L327" s="45"/>
      <c r="M327" s="227" t="s">
        <v>1</v>
      </c>
      <c r="N327" s="228" t="s">
        <v>41</v>
      </c>
      <c r="O327" s="92"/>
      <c r="P327" s="229">
        <f>O327*H327</f>
        <v>0</v>
      </c>
      <c r="Q327" s="229">
        <v>5E-05</v>
      </c>
      <c r="R327" s="229">
        <f>Q327*H327</f>
        <v>0.00825</v>
      </c>
      <c r="S327" s="229">
        <v>0</v>
      </c>
      <c r="T327" s="23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1" t="s">
        <v>219</v>
      </c>
      <c r="AT327" s="231" t="s">
        <v>138</v>
      </c>
      <c r="AU327" s="231" t="s">
        <v>86</v>
      </c>
      <c r="AY327" s="18" t="s">
        <v>136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8" t="s">
        <v>84</v>
      </c>
      <c r="BK327" s="232">
        <f>ROUND(I327*H327,2)</f>
        <v>0</v>
      </c>
      <c r="BL327" s="18" t="s">
        <v>219</v>
      </c>
      <c r="BM327" s="231" t="s">
        <v>477</v>
      </c>
    </row>
    <row r="328" spans="1:51" s="15" customFormat="1" ht="12">
      <c r="A328" s="15"/>
      <c r="B328" s="256"/>
      <c r="C328" s="257"/>
      <c r="D328" s="235" t="s">
        <v>144</v>
      </c>
      <c r="E328" s="258" t="s">
        <v>1</v>
      </c>
      <c r="F328" s="259" t="s">
        <v>478</v>
      </c>
      <c r="G328" s="257"/>
      <c r="H328" s="258" t="s">
        <v>1</v>
      </c>
      <c r="I328" s="260"/>
      <c r="J328" s="257"/>
      <c r="K328" s="257"/>
      <c r="L328" s="261"/>
      <c r="M328" s="262"/>
      <c r="N328" s="263"/>
      <c r="O328" s="263"/>
      <c r="P328" s="263"/>
      <c r="Q328" s="263"/>
      <c r="R328" s="263"/>
      <c r="S328" s="263"/>
      <c r="T328" s="26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5" t="s">
        <v>144</v>
      </c>
      <c r="AU328" s="265" t="s">
        <v>86</v>
      </c>
      <c r="AV328" s="15" t="s">
        <v>84</v>
      </c>
      <c r="AW328" s="15" t="s">
        <v>31</v>
      </c>
      <c r="AX328" s="15" t="s">
        <v>76</v>
      </c>
      <c r="AY328" s="265" t="s">
        <v>136</v>
      </c>
    </row>
    <row r="329" spans="1:51" s="13" customFormat="1" ht="12">
      <c r="A329" s="13"/>
      <c r="B329" s="233"/>
      <c r="C329" s="234"/>
      <c r="D329" s="235" t="s">
        <v>144</v>
      </c>
      <c r="E329" s="236" t="s">
        <v>1</v>
      </c>
      <c r="F329" s="237" t="s">
        <v>479</v>
      </c>
      <c r="G329" s="234"/>
      <c r="H329" s="238">
        <v>129.71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144</v>
      </c>
      <c r="AU329" s="244" t="s">
        <v>86</v>
      </c>
      <c r="AV329" s="13" t="s">
        <v>86</v>
      </c>
      <c r="AW329" s="13" t="s">
        <v>31</v>
      </c>
      <c r="AX329" s="13" t="s">
        <v>76</v>
      </c>
      <c r="AY329" s="244" t="s">
        <v>136</v>
      </c>
    </row>
    <row r="330" spans="1:51" s="15" customFormat="1" ht="12">
      <c r="A330" s="15"/>
      <c r="B330" s="256"/>
      <c r="C330" s="257"/>
      <c r="D330" s="235" t="s">
        <v>144</v>
      </c>
      <c r="E330" s="258" t="s">
        <v>1</v>
      </c>
      <c r="F330" s="259" t="s">
        <v>480</v>
      </c>
      <c r="G330" s="257"/>
      <c r="H330" s="258" t="s">
        <v>1</v>
      </c>
      <c r="I330" s="260"/>
      <c r="J330" s="257"/>
      <c r="K330" s="257"/>
      <c r="L330" s="261"/>
      <c r="M330" s="262"/>
      <c r="N330" s="263"/>
      <c r="O330" s="263"/>
      <c r="P330" s="263"/>
      <c r="Q330" s="263"/>
      <c r="R330" s="263"/>
      <c r="S330" s="263"/>
      <c r="T330" s="26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5" t="s">
        <v>144</v>
      </c>
      <c r="AU330" s="265" t="s">
        <v>86</v>
      </c>
      <c r="AV330" s="15" t="s">
        <v>84</v>
      </c>
      <c r="AW330" s="15" t="s">
        <v>31</v>
      </c>
      <c r="AX330" s="15" t="s">
        <v>76</v>
      </c>
      <c r="AY330" s="265" t="s">
        <v>136</v>
      </c>
    </row>
    <row r="331" spans="1:51" s="13" customFormat="1" ht="12">
      <c r="A331" s="13"/>
      <c r="B331" s="233"/>
      <c r="C331" s="234"/>
      <c r="D331" s="235" t="s">
        <v>144</v>
      </c>
      <c r="E331" s="236" t="s">
        <v>1</v>
      </c>
      <c r="F331" s="237" t="s">
        <v>481</v>
      </c>
      <c r="G331" s="234"/>
      <c r="H331" s="238">
        <v>26.15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144</v>
      </c>
      <c r="AU331" s="244" t="s">
        <v>86</v>
      </c>
      <c r="AV331" s="13" t="s">
        <v>86</v>
      </c>
      <c r="AW331" s="13" t="s">
        <v>31</v>
      </c>
      <c r="AX331" s="13" t="s">
        <v>76</v>
      </c>
      <c r="AY331" s="244" t="s">
        <v>136</v>
      </c>
    </row>
    <row r="332" spans="1:51" s="15" customFormat="1" ht="12">
      <c r="A332" s="15"/>
      <c r="B332" s="256"/>
      <c r="C332" s="257"/>
      <c r="D332" s="235" t="s">
        <v>144</v>
      </c>
      <c r="E332" s="258" t="s">
        <v>1</v>
      </c>
      <c r="F332" s="259" t="s">
        <v>482</v>
      </c>
      <c r="G332" s="257"/>
      <c r="H332" s="258" t="s">
        <v>1</v>
      </c>
      <c r="I332" s="260"/>
      <c r="J332" s="257"/>
      <c r="K332" s="257"/>
      <c r="L332" s="261"/>
      <c r="M332" s="262"/>
      <c r="N332" s="263"/>
      <c r="O332" s="263"/>
      <c r="P332" s="263"/>
      <c r="Q332" s="263"/>
      <c r="R332" s="263"/>
      <c r="S332" s="263"/>
      <c r="T332" s="26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5" t="s">
        <v>144</v>
      </c>
      <c r="AU332" s="265" t="s">
        <v>86</v>
      </c>
      <c r="AV332" s="15" t="s">
        <v>84</v>
      </c>
      <c r="AW332" s="15" t="s">
        <v>31</v>
      </c>
      <c r="AX332" s="15" t="s">
        <v>76</v>
      </c>
      <c r="AY332" s="265" t="s">
        <v>136</v>
      </c>
    </row>
    <row r="333" spans="1:51" s="13" customFormat="1" ht="12">
      <c r="A333" s="13"/>
      <c r="B333" s="233"/>
      <c r="C333" s="234"/>
      <c r="D333" s="235" t="s">
        <v>144</v>
      </c>
      <c r="E333" s="236" t="s">
        <v>1</v>
      </c>
      <c r="F333" s="237" t="s">
        <v>483</v>
      </c>
      <c r="G333" s="234"/>
      <c r="H333" s="238">
        <v>9.14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144</v>
      </c>
      <c r="AU333" s="244" t="s">
        <v>86</v>
      </c>
      <c r="AV333" s="13" t="s">
        <v>86</v>
      </c>
      <c r="AW333" s="13" t="s">
        <v>31</v>
      </c>
      <c r="AX333" s="13" t="s">
        <v>76</v>
      </c>
      <c r="AY333" s="244" t="s">
        <v>136</v>
      </c>
    </row>
    <row r="334" spans="1:51" s="14" customFormat="1" ht="12">
      <c r="A334" s="14"/>
      <c r="B334" s="245"/>
      <c r="C334" s="246"/>
      <c r="D334" s="235" t="s">
        <v>144</v>
      </c>
      <c r="E334" s="247" t="s">
        <v>1</v>
      </c>
      <c r="F334" s="248" t="s">
        <v>146</v>
      </c>
      <c r="G334" s="246"/>
      <c r="H334" s="249">
        <v>165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144</v>
      </c>
      <c r="AU334" s="255" t="s">
        <v>86</v>
      </c>
      <c r="AV334" s="14" t="s">
        <v>142</v>
      </c>
      <c r="AW334" s="14" t="s">
        <v>31</v>
      </c>
      <c r="AX334" s="14" t="s">
        <v>84</v>
      </c>
      <c r="AY334" s="255" t="s">
        <v>136</v>
      </c>
    </row>
    <row r="335" spans="1:65" s="2" customFormat="1" ht="37.8" customHeight="1">
      <c r="A335" s="39"/>
      <c r="B335" s="40"/>
      <c r="C335" s="266" t="s">
        <v>484</v>
      </c>
      <c r="D335" s="266" t="s">
        <v>286</v>
      </c>
      <c r="E335" s="267" t="s">
        <v>485</v>
      </c>
      <c r="F335" s="268" t="s">
        <v>486</v>
      </c>
      <c r="G335" s="269" t="s">
        <v>289</v>
      </c>
      <c r="H335" s="270">
        <v>165</v>
      </c>
      <c r="I335" s="271"/>
      <c r="J335" s="270">
        <f>ROUND(I335*H335,2)</f>
        <v>0</v>
      </c>
      <c r="K335" s="272"/>
      <c r="L335" s="273"/>
      <c r="M335" s="274" t="s">
        <v>1</v>
      </c>
      <c r="N335" s="275" t="s">
        <v>41</v>
      </c>
      <c r="O335" s="92"/>
      <c r="P335" s="229">
        <f>O335*H335</f>
        <v>0</v>
      </c>
      <c r="Q335" s="229">
        <v>0.001</v>
      </c>
      <c r="R335" s="229">
        <f>Q335*H335</f>
        <v>0.165</v>
      </c>
      <c r="S335" s="229">
        <v>0</v>
      </c>
      <c r="T335" s="23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1" t="s">
        <v>324</v>
      </c>
      <c r="AT335" s="231" t="s">
        <v>286</v>
      </c>
      <c r="AU335" s="231" t="s">
        <v>86</v>
      </c>
      <c r="AY335" s="18" t="s">
        <v>136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8" t="s">
        <v>84</v>
      </c>
      <c r="BK335" s="232">
        <f>ROUND(I335*H335,2)</f>
        <v>0</v>
      </c>
      <c r="BL335" s="18" t="s">
        <v>219</v>
      </c>
      <c r="BM335" s="231" t="s">
        <v>487</v>
      </c>
    </row>
    <row r="336" spans="1:51" s="15" customFormat="1" ht="12">
      <c r="A336" s="15"/>
      <c r="B336" s="256"/>
      <c r="C336" s="257"/>
      <c r="D336" s="235" t="s">
        <v>144</v>
      </c>
      <c r="E336" s="258" t="s">
        <v>1</v>
      </c>
      <c r="F336" s="259" t="s">
        <v>478</v>
      </c>
      <c r="G336" s="257"/>
      <c r="H336" s="258" t="s">
        <v>1</v>
      </c>
      <c r="I336" s="260"/>
      <c r="J336" s="257"/>
      <c r="K336" s="257"/>
      <c r="L336" s="261"/>
      <c r="M336" s="262"/>
      <c r="N336" s="263"/>
      <c r="O336" s="263"/>
      <c r="P336" s="263"/>
      <c r="Q336" s="263"/>
      <c r="R336" s="263"/>
      <c r="S336" s="263"/>
      <c r="T336" s="26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5" t="s">
        <v>144</v>
      </c>
      <c r="AU336" s="265" t="s">
        <v>86</v>
      </c>
      <c r="AV336" s="15" t="s">
        <v>84</v>
      </c>
      <c r="AW336" s="15" t="s">
        <v>31</v>
      </c>
      <c r="AX336" s="15" t="s">
        <v>76</v>
      </c>
      <c r="AY336" s="265" t="s">
        <v>136</v>
      </c>
    </row>
    <row r="337" spans="1:51" s="13" customFormat="1" ht="12">
      <c r="A337" s="13"/>
      <c r="B337" s="233"/>
      <c r="C337" s="234"/>
      <c r="D337" s="235" t="s">
        <v>144</v>
      </c>
      <c r="E337" s="236" t="s">
        <v>1</v>
      </c>
      <c r="F337" s="237" t="s">
        <v>479</v>
      </c>
      <c r="G337" s="234"/>
      <c r="H337" s="238">
        <v>129.71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144</v>
      </c>
      <c r="AU337" s="244" t="s">
        <v>86</v>
      </c>
      <c r="AV337" s="13" t="s">
        <v>86</v>
      </c>
      <c r="AW337" s="13" t="s">
        <v>31</v>
      </c>
      <c r="AX337" s="13" t="s">
        <v>76</v>
      </c>
      <c r="AY337" s="244" t="s">
        <v>136</v>
      </c>
    </row>
    <row r="338" spans="1:51" s="15" customFormat="1" ht="12">
      <c r="A338" s="15"/>
      <c r="B338" s="256"/>
      <c r="C338" s="257"/>
      <c r="D338" s="235" t="s">
        <v>144</v>
      </c>
      <c r="E338" s="258" t="s">
        <v>1</v>
      </c>
      <c r="F338" s="259" t="s">
        <v>480</v>
      </c>
      <c r="G338" s="257"/>
      <c r="H338" s="258" t="s">
        <v>1</v>
      </c>
      <c r="I338" s="260"/>
      <c r="J338" s="257"/>
      <c r="K338" s="257"/>
      <c r="L338" s="261"/>
      <c r="M338" s="262"/>
      <c r="N338" s="263"/>
      <c r="O338" s="263"/>
      <c r="P338" s="263"/>
      <c r="Q338" s="263"/>
      <c r="R338" s="263"/>
      <c r="S338" s="263"/>
      <c r="T338" s="264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5" t="s">
        <v>144</v>
      </c>
      <c r="AU338" s="265" t="s">
        <v>86</v>
      </c>
      <c r="AV338" s="15" t="s">
        <v>84</v>
      </c>
      <c r="AW338" s="15" t="s">
        <v>31</v>
      </c>
      <c r="AX338" s="15" t="s">
        <v>76</v>
      </c>
      <c r="AY338" s="265" t="s">
        <v>136</v>
      </c>
    </row>
    <row r="339" spans="1:51" s="13" customFormat="1" ht="12">
      <c r="A339" s="13"/>
      <c r="B339" s="233"/>
      <c r="C339" s="234"/>
      <c r="D339" s="235" t="s">
        <v>144</v>
      </c>
      <c r="E339" s="236" t="s">
        <v>1</v>
      </c>
      <c r="F339" s="237" t="s">
        <v>481</v>
      </c>
      <c r="G339" s="234"/>
      <c r="H339" s="238">
        <v>26.15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144</v>
      </c>
      <c r="AU339" s="244" t="s">
        <v>86</v>
      </c>
      <c r="AV339" s="13" t="s">
        <v>86</v>
      </c>
      <c r="AW339" s="13" t="s">
        <v>31</v>
      </c>
      <c r="AX339" s="13" t="s">
        <v>76</v>
      </c>
      <c r="AY339" s="244" t="s">
        <v>136</v>
      </c>
    </row>
    <row r="340" spans="1:51" s="15" customFormat="1" ht="12">
      <c r="A340" s="15"/>
      <c r="B340" s="256"/>
      <c r="C340" s="257"/>
      <c r="D340" s="235" t="s">
        <v>144</v>
      </c>
      <c r="E340" s="258" t="s">
        <v>1</v>
      </c>
      <c r="F340" s="259" t="s">
        <v>482</v>
      </c>
      <c r="G340" s="257"/>
      <c r="H340" s="258" t="s">
        <v>1</v>
      </c>
      <c r="I340" s="260"/>
      <c r="J340" s="257"/>
      <c r="K340" s="257"/>
      <c r="L340" s="261"/>
      <c r="M340" s="262"/>
      <c r="N340" s="263"/>
      <c r="O340" s="263"/>
      <c r="P340" s="263"/>
      <c r="Q340" s="263"/>
      <c r="R340" s="263"/>
      <c r="S340" s="263"/>
      <c r="T340" s="264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5" t="s">
        <v>144</v>
      </c>
      <c r="AU340" s="265" t="s">
        <v>86</v>
      </c>
      <c r="AV340" s="15" t="s">
        <v>84</v>
      </c>
      <c r="AW340" s="15" t="s">
        <v>31</v>
      </c>
      <c r="AX340" s="15" t="s">
        <v>76</v>
      </c>
      <c r="AY340" s="265" t="s">
        <v>136</v>
      </c>
    </row>
    <row r="341" spans="1:51" s="13" customFormat="1" ht="12">
      <c r="A341" s="13"/>
      <c r="B341" s="233"/>
      <c r="C341" s="234"/>
      <c r="D341" s="235" t="s">
        <v>144</v>
      </c>
      <c r="E341" s="236" t="s">
        <v>1</v>
      </c>
      <c r="F341" s="237" t="s">
        <v>483</v>
      </c>
      <c r="G341" s="234"/>
      <c r="H341" s="238">
        <v>9.14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144</v>
      </c>
      <c r="AU341" s="244" t="s">
        <v>86</v>
      </c>
      <c r="AV341" s="13" t="s">
        <v>86</v>
      </c>
      <c r="AW341" s="13" t="s">
        <v>31</v>
      </c>
      <c r="AX341" s="13" t="s">
        <v>76</v>
      </c>
      <c r="AY341" s="244" t="s">
        <v>136</v>
      </c>
    </row>
    <row r="342" spans="1:51" s="14" customFormat="1" ht="12">
      <c r="A342" s="14"/>
      <c r="B342" s="245"/>
      <c r="C342" s="246"/>
      <c r="D342" s="235" t="s">
        <v>144</v>
      </c>
      <c r="E342" s="247" t="s">
        <v>1</v>
      </c>
      <c r="F342" s="248" t="s">
        <v>146</v>
      </c>
      <c r="G342" s="246"/>
      <c r="H342" s="249">
        <v>165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144</v>
      </c>
      <c r="AU342" s="255" t="s">
        <v>86</v>
      </c>
      <c r="AV342" s="14" t="s">
        <v>142</v>
      </c>
      <c r="AW342" s="14" t="s">
        <v>31</v>
      </c>
      <c r="AX342" s="14" t="s">
        <v>84</v>
      </c>
      <c r="AY342" s="255" t="s">
        <v>136</v>
      </c>
    </row>
    <row r="343" spans="1:65" s="2" customFormat="1" ht="24.15" customHeight="1">
      <c r="A343" s="39"/>
      <c r="B343" s="40"/>
      <c r="C343" s="220" t="s">
        <v>488</v>
      </c>
      <c r="D343" s="220" t="s">
        <v>138</v>
      </c>
      <c r="E343" s="221" t="s">
        <v>489</v>
      </c>
      <c r="F343" s="222" t="s">
        <v>490</v>
      </c>
      <c r="G343" s="223" t="s">
        <v>253</v>
      </c>
      <c r="H343" s="224">
        <v>0.17</v>
      </c>
      <c r="I343" s="225"/>
      <c r="J343" s="224">
        <f>ROUND(I343*H343,2)</f>
        <v>0</v>
      </c>
      <c r="K343" s="226"/>
      <c r="L343" s="45"/>
      <c r="M343" s="276" t="s">
        <v>1</v>
      </c>
      <c r="N343" s="277" t="s">
        <v>41</v>
      </c>
      <c r="O343" s="278"/>
      <c r="P343" s="279">
        <f>O343*H343</f>
        <v>0</v>
      </c>
      <c r="Q343" s="279">
        <v>0</v>
      </c>
      <c r="R343" s="279">
        <f>Q343*H343</f>
        <v>0</v>
      </c>
      <c r="S343" s="279">
        <v>0</v>
      </c>
      <c r="T343" s="280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1" t="s">
        <v>219</v>
      </c>
      <c r="AT343" s="231" t="s">
        <v>138</v>
      </c>
      <c r="AU343" s="231" t="s">
        <v>86</v>
      </c>
      <c r="AY343" s="18" t="s">
        <v>136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8" t="s">
        <v>84</v>
      </c>
      <c r="BK343" s="232">
        <f>ROUND(I343*H343,2)</f>
        <v>0</v>
      </c>
      <c r="BL343" s="18" t="s">
        <v>219</v>
      </c>
      <c r="BM343" s="231" t="s">
        <v>491</v>
      </c>
    </row>
    <row r="344" spans="1:31" s="2" customFormat="1" ht="6.95" customHeight="1">
      <c r="A344" s="39"/>
      <c r="B344" s="67"/>
      <c r="C344" s="68"/>
      <c r="D344" s="68"/>
      <c r="E344" s="68"/>
      <c r="F344" s="68"/>
      <c r="G344" s="68"/>
      <c r="H344" s="68"/>
      <c r="I344" s="68"/>
      <c r="J344" s="68"/>
      <c r="K344" s="68"/>
      <c r="L344" s="45"/>
      <c r="M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</sheetData>
  <sheetProtection password="CC35" sheet="1" objects="1" scenarios="1" formatColumns="0" formatRows="0" autoFilter="0"/>
  <autoFilter ref="C126:K34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15</v>
      </c>
      <c r="L6" s="21"/>
    </row>
    <row r="7" spans="2:12" s="1" customFormat="1" ht="16.5" customHeight="1">
      <c r="B7" s="21"/>
      <c r="E7" s="142" t="str">
        <f>'Rekapitulace stavby'!K6</f>
        <v>Revitalizace kempu Lesík - hygienické zázemí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17</v>
      </c>
      <c r="E11" s="39"/>
      <c r="F11" s="144" t="s">
        <v>1</v>
      </c>
      <c r="G11" s="39"/>
      <c r="H11" s="39"/>
      <c r="I11" s="141" t="s">
        <v>18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19</v>
      </c>
      <c r="E12" s="39"/>
      <c r="F12" s="144" t="s">
        <v>33</v>
      </c>
      <c r="G12" s="39"/>
      <c r="H12" s="39"/>
      <c r="I12" s="141" t="s">
        <v>21</v>
      </c>
      <c r="J12" s="145" t="str">
        <f>'Rekapitulace stavby'!AN8</f>
        <v>16. 1. 2023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23</v>
      </c>
      <c r="E14" s="39"/>
      <c r="F14" s="39"/>
      <c r="G14" s="39"/>
      <c r="H14" s="39"/>
      <c r="I14" s="141" t="s">
        <v>24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25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24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24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30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24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ROUND((SUM(BE121:BE193)),2)</f>
        <v>0</v>
      </c>
      <c r="G33" s="39"/>
      <c r="H33" s="39"/>
      <c r="I33" s="156">
        <v>0.21</v>
      </c>
      <c r="J33" s="155">
        <f>ROUND(((SUM(BE121:BE193))*I33),2)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ROUND((SUM(BF121:BF193)),2)</f>
        <v>0</v>
      </c>
      <c r="G34" s="39"/>
      <c r="H34" s="39"/>
      <c r="I34" s="156">
        <v>0.15</v>
      </c>
      <c r="J34" s="155">
        <f>ROUND(((SUM(BF121:BF193))*I34),2)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ROUND((SUM(BG121:BG193)),2)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ROUND((SUM(BH121:BH193)),2)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ROUND((SUM(BI121:BI193)),2)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kempu Lesík - hygienické zázemí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D1.2 - Vodovod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19</v>
      </c>
      <c r="D89" s="41"/>
      <c r="E89" s="41"/>
      <c r="F89" s="28" t="str">
        <f>F12</f>
        <v xml:space="preserve"> </v>
      </c>
      <c r="G89" s="41"/>
      <c r="H89" s="41"/>
      <c r="I89" s="33" t="s">
        <v>21</v>
      </c>
      <c r="J89" s="80" t="str">
        <f>IF(J12="","",J12)</f>
        <v>16. 1. 2023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23</v>
      </c>
      <c r="D91" s="41"/>
      <c r="E91" s="41"/>
      <c r="F91" s="28" t="str">
        <f>E15</f>
        <v>Město Nejdek</v>
      </c>
      <c r="G91" s="41"/>
      <c r="H91" s="41"/>
      <c r="I91" s="33" t="s">
        <v>29</v>
      </c>
      <c r="J91" s="37" t="str">
        <f>E21</f>
        <v>DPT projekty Ostrov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110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111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114</v>
      </c>
      <c r="E99" s="189"/>
      <c r="F99" s="189"/>
      <c r="G99" s="189"/>
      <c r="H99" s="189"/>
      <c r="I99" s="189"/>
      <c r="J99" s="190">
        <f>J177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493</v>
      </c>
      <c r="E100" s="189"/>
      <c r="F100" s="189"/>
      <c r="G100" s="189"/>
      <c r="H100" s="189"/>
      <c r="I100" s="189"/>
      <c r="J100" s="190">
        <f>J181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118</v>
      </c>
      <c r="E101" s="189"/>
      <c r="F101" s="189"/>
      <c r="G101" s="189"/>
      <c r="H101" s="189"/>
      <c r="I101" s="189"/>
      <c r="J101" s="190">
        <f>J192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15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Revitalizace kempu Lesík - hygienické zázemí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D1.2 - Vodovod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19</v>
      </c>
      <c r="D115" s="41"/>
      <c r="E115" s="41"/>
      <c r="F115" s="28" t="str">
        <f>F12</f>
        <v xml:space="preserve"> </v>
      </c>
      <c r="G115" s="41"/>
      <c r="H115" s="41"/>
      <c r="I115" s="33" t="s">
        <v>21</v>
      </c>
      <c r="J115" s="80" t="str">
        <f>IF(J12="","",J12)</f>
        <v>16. 1. 2023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3" t="s">
        <v>23</v>
      </c>
      <c r="D117" s="41"/>
      <c r="E117" s="41"/>
      <c r="F117" s="28" t="str">
        <f>E15</f>
        <v>Město Nejdek</v>
      </c>
      <c r="G117" s="41"/>
      <c r="H117" s="41"/>
      <c r="I117" s="33" t="s">
        <v>29</v>
      </c>
      <c r="J117" s="37" t="str">
        <f>E21</f>
        <v>DPT projekty Ostrov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32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122</v>
      </c>
      <c r="D120" s="195" t="s">
        <v>61</v>
      </c>
      <c r="E120" s="195" t="s">
        <v>57</v>
      </c>
      <c r="F120" s="195" t="s">
        <v>58</v>
      </c>
      <c r="G120" s="195" t="s">
        <v>123</v>
      </c>
      <c r="H120" s="195" t="s">
        <v>124</v>
      </c>
      <c r="I120" s="195" t="s">
        <v>125</v>
      </c>
      <c r="J120" s="196" t="s">
        <v>107</v>
      </c>
      <c r="K120" s="197" t="s">
        <v>126</v>
      </c>
      <c r="L120" s="198"/>
      <c r="M120" s="101" t="s">
        <v>1</v>
      </c>
      <c r="N120" s="102" t="s">
        <v>40</v>
      </c>
      <c r="O120" s="102" t="s">
        <v>127</v>
      </c>
      <c r="P120" s="102" t="s">
        <v>128</v>
      </c>
      <c r="Q120" s="102" t="s">
        <v>129</v>
      </c>
      <c r="R120" s="102" t="s">
        <v>130</v>
      </c>
      <c r="S120" s="102" t="s">
        <v>131</v>
      </c>
      <c r="T120" s="103" t="s">
        <v>132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133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19.0545702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109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134</v>
      </c>
      <c r="F122" s="207" t="s">
        <v>135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P123+P177+P181+P192</f>
        <v>0</v>
      </c>
      <c r="Q122" s="212"/>
      <c r="R122" s="213">
        <f>R123+R177+R181+R192</f>
        <v>19.0545702</v>
      </c>
      <c r="S122" s="212"/>
      <c r="T122" s="214">
        <f>T123+T177+T181+T192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136</v>
      </c>
      <c r="BK122" s="217">
        <f>BK123+BK177+BK181+BK192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137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SUM(P124:P176)</f>
        <v>0</v>
      </c>
      <c r="Q123" s="212"/>
      <c r="R123" s="213">
        <f>SUM(R124:R176)</f>
        <v>18.570806</v>
      </c>
      <c r="S123" s="212"/>
      <c r="T123" s="214">
        <f>SUM(T124:T176)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136</v>
      </c>
      <c r="BK123" s="217">
        <f>SUM(BK124:BK176)</f>
        <v>0</v>
      </c>
    </row>
    <row r="124" spans="1:65" s="2" customFormat="1" ht="24.15" customHeight="1">
      <c r="A124" s="39"/>
      <c r="B124" s="40"/>
      <c r="C124" s="220" t="s">
        <v>84</v>
      </c>
      <c r="D124" s="220" t="s">
        <v>138</v>
      </c>
      <c r="E124" s="221" t="s">
        <v>494</v>
      </c>
      <c r="F124" s="222" t="s">
        <v>495</v>
      </c>
      <c r="G124" s="223" t="s">
        <v>141</v>
      </c>
      <c r="H124" s="224">
        <v>27.2</v>
      </c>
      <c r="I124" s="225"/>
      <c r="J124" s="224">
        <f>ROUND(I124*H124,2)</f>
        <v>0</v>
      </c>
      <c r="K124" s="226"/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142</v>
      </c>
      <c r="AT124" s="231" t="s">
        <v>138</v>
      </c>
      <c r="AU124" s="231" t="s">
        <v>86</v>
      </c>
      <c r="AY124" s="18" t="s">
        <v>136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142</v>
      </c>
      <c r="BM124" s="231" t="s">
        <v>496</v>
      </c>
    </row>
    <row r="125" spans="1:51" s="13" customFormat="1" ht="12">
      <c r="A125" s="13"/>
      <c r="B125" s="233"/>
      <c r="C125" s="234"/>
      <c r="D125" s="235" t="s">
        <v>144</v>
      </c>
      <c r="E125" s="236" t="s">
        <v>1</v>
      </c>
      <c r="F125" s="237" t="s">
        <v>497</v>
      </c>
      <c r="G125" s="234"/>
      <c r="H125" s="238">
        <v>27.2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144</v>
      </c>
      <c r="AU125" s="244" t="s">
        <v>86</v>
      </c>
      <c r="AV125" s="13" t="s">
        <v>86</v>
      </c>
      <c r="AW125" s="13" t="s">
        <v>31</v>
      </c>
      <c r="AX125" s="13" t="s">
        <v>76</v>
      </c>
      <c r="AY125" s="244" t="s">
        <v>136</v>
      </c>
    </row>
    <row r="126" spans="1:51" s="14" customFormat="1" ht="12">
      <c r="A126" s="14"/>
      <c r="B126" s="245"/>
      <c r="C126" s="246"/>
      <c r="D126" s="235" t="s">
        <v>144</v>
      </c>
      <c r="E126" s="247" t="s">
        <v>1</v>
      </c>
      <c r="F126" s="248" t="s">
        <v>146</v>
      </c>
      <c r="G126" s="246"/>
      <c r="H126" s="249">
        <v>27.2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144</v>
      </c>
      <c r="AU126" s="255" t="s">
        <v>86</v>
      </c>
      <c r="AV126" s="14" t="s">
        <v>142</v>
      </c>
      <c r="AW126" s="14" t="s">
        <v>31</v>
      </c>
      <c r="AX126" s="14" t="s">
        <v>84</v>
      </c>
      <c r="AY126" s="255" t="s">
        <v>136</v>
      </c>
    </row>
    <row r="127" spans="1:65" s="2" customFormat="1" ht="33" customHeight="1">
      <c r="A127" s="39"/>
      <c r="B127" s="40"/>
      <c r="C127" s="220" t="s">
        <v>86</v>
      </c>
      <c r="D127" s="220" t="s">
        <v>138</v>
      </c>
      <c r="E127" s="221" t="s">
        <v>498</v>
      </c>
      <c r="F127" s="222" t="s">
        <v>499</v>
      </c>
      <c r="G127" s="223" t="s">
        <v>162</v>
      </c>
      <c r="H127" s="224">
        <v>30.74</v>
      </c>
      <c r="I127" s="225"/>
      <c r="J127" s="224">
        <f>ROUND(I127*H127,2)</f>
        <v>0</v>
      </c>
      <c r="K127" s="226"/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142</v>
      </c>
      <c r="AT127" s="231" t="s">
        <v>138</v>
      </c>
      <c r="AU127" s="231" t="s">
        <v>86</v>
      </c>
      <c r="AY127" s="18" t="s">
        <v>136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142</v>
      </c>
      <c r="BM127" s="231" t="s">
        <v>500</v>
      </c>
    </row>
    <row r="128" spans="1:51" s="13" customFormat="1" ht="12">
      <c r="A128" s="13"/>
      <c r="B128" s="233"/>
      <c r="C128" s="234"/>
      <c r="D128" s="235" t="s">
        <v>144</v>
      </c>
      <c r="E128" s="236" t="s">
        <v>1</v>
      </c>
      <c r="F128" s="237" t="s">
        <v>501</v>
      </c>
      <c r="G128" s="234"/>
      <c r="H128" s="238">
        <v>2.58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144</v>
      </c>
      <c r="AU128" s="244" t="s">
        <v>86</v>
      </c>
      <c r="AV128" s="13" t="s">
        <v>86</v>
      </c>
      <c r="AW128" s="13" t="s">
        <v>31</v>
      </c>
      <c r="AX128" s="13" t="s">
        <v>76</v>
      </c>
      <c r="AY128" s="244" t="s">
        <v>136</v>
      </c>
    </row>
    <row r="129" spans="1:51" s="13" customFormat="1" ht="12">
      <c r="A129" s="13"/>
      <c r="B129" s="233"/>
      <c r="C129" s="234"/>
      <c r="D129" s="235" t="s">
        <v>144</v>
      </c>
      <c r="E129" s="236" t="s">
        <v>1</v>
      </c>
      <c r="F129" s="237" t="s">
        <v>502</v>
      </c>
      <c r="G129" s="234"/>
      <c r="H129" s="238">
        <v>6.76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144</v>
      </c>
      <c r="AU129" s="244" t="s">
        <v>86</v>
      </c>
      <c r="AV129" s="13" t="s">
        <v>86</v>
      </c>
      <c r="AW129" s="13" t="s">
        <v>31</v>
      </c>
      <c r="AX129" s="13" t="s">
        <v>76</v>
      </c>
      <c r="AY129" s="244" t="s">
        <v>136</v>
      </c>
    </row>
    <row r="130" spans="1:51" s="13" customFormat="1" ht="12">
      <c r="A130" s="13"/>
      <c r="B130" s="233"/>
      <c r="C130" s="234"/>
      <c r="D130" s="235" t="s">
        <v>144</v>
      </c>
      <c r="E130" s="236" t="s">
        <v>1</v>
      </c>
      <c r="F130" s="237" t="s">
        <v>503</v>
      </c>
      <c r="G130" s="234"/>
      <c r="H130" s="238">
        <v>14.52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144</v>
      </c>
      <c r="AU130" s="244" t="s">
        <v>86</v>
      </c>
      <c r="AV130" s="13" t="s">
        <v>86</v>
      </c>
      <c r="AW130" s="13" t="s">
        <v>31</v>
      </c>
      <c r="AX130" s="13" t="s">
        <v>76</v>
      </c>
      <c r="AY130" s="244" t="s">
        <v>136</v>
      </c>
    </row>
    <row r="131" spans="1:51" s="13" customFormat="1" ht="12">
      <c r="A131" s="13"/>
      <c r="B131" s="233"/>
      <c r="C131" s="234"/>
      <c r="D131" s="235" t="s">
        <v>144</v>
      </c>
      <c r="E131" s="236" t="s">
        <v>1</v>
      </c>
      <c r="F131" s="237" t="s">
        <v>504</v>
      </c>
      <c r="G131" s="234"/>
      <c r="H131" s="238">
        <v>9.6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144</v>
      </c>
      <c r="AU131" s="244" t="s">
        <v>86</v>
      </c>
      <c r="AV131" s="13" t="s">
        <v>86</v>
      </c>
      <c r="AW131" s="13" t="s">
        <v>31</v>
      </c>
      <c r="AX131" s="13" t="s">
        <v>76</v>
      </c>
      <c r="AY131" s="244" t="s">
        <v>136</v>
      </c>
    </row>
    <row r="132" spans="1:51" s="13" customFormat="1" ht="12">
      <c r="A132" s="13"/>
      <c r="B132" s="233"/>
      <c r="C132" s="234"/>
      <c r="D132" s="235" t="s">
        <v>144</v>
      </c>
      <c r="E132" s="236" t="s">
        <v>1</v>
      </c>
      <c r="F132" s="237" t="s">
        <v>505</v>
      </c>
      <c r="G132" s="234"/>
      <c r="H132" s="238">
        <v>-2.72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144</v>
      </c>
      <c r="AU132" s="244" t="s">
        <v>86</v>
      </c>
      <c r="AV132" s="13" t="s">
        <v>86</v>
      </c>
      <c r="AW132" s="13" t="s">
        <v>31</v>
      </c>
      <c r="AX132" s="13" t="s">
        <v>76</v>
      </c>
      <c r="AY132" s="244" t="s">
        <v>136</v>
      </c>
    </row>
    <row r="133" spans="1:51" s="14" customFormat="1" ht="12">
      <c r="A133" s="14"/>
      <c r="B133" s="245"/>
      <c r="C133" s="246"/>
      <c r="D133" s="235" t="s">
        <v>144</v>
      </c>
      <c r="E133" s="247" t="s">
        <v>1</v>
      </c>
      <c r="F133" s="248" t="s">
        <v>146</v>
      </c>
      <c r="G133" s="246"/>
      <c r="H133" s="249">
        <v>30.740000000000002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144</v>
      </c>
      <c r="AU133" s="255" t="s">
        <v>86</v>
      </c>
      <c r="AV133" s="14" t="s">
        <v>142</v>
      </c>
      <c r="AW133" s="14" t="s">
        <v>31</v>
      </c>
      <c r="AX133" s="14" t="s">
        <v>84</v>
      </c>
      <c r="AY133" s="255" t="s">
        <v>136</v>
      </c>
    </row>
    <row r="134" spans="1:65" s="2" customFormat="1" ht="21.75" customHeight="1">
      <c r="A134" s="39"/>
      <c r="B134" s="40"/>
      <c r="C134" s="220" t="s">
        <v>151</v>
      </c>
      <c r="D134" s="220" t="s">
        <v>138</v>
      </c>
      <c r="E134" s="221" t="s">
        <v>506</v>
      </c>
      <c r="F134" s="222" t="s">
        <v>507</v>
      </c>
      <c r="G134" s="223" t="s">
        <v>141</v>
      </c>
      <c r="H134" s="224">
        <v>83.65</v>
      </c>
      <c r="I134" s="225"/>
      <c r="J134" s="224">
        <f>ROUND(I134*H134,2)</f>
        <v>0</v>
      </c>
      <c r="K134" s="226"/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0.00084</v>
      </c>
      <c r="R134" s="229">
        <f>Q134*H134</f>
        <v>0.07026600000000001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142</v>
      </c>
      <c r="AT134" s="231" t="s">
        <v>138</v>
      </c>
      <c r="AU134" s="231" t="s">
        <v>86</v>
      </c>
      <c r="AY134" s="18" t="s">
        <v>136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142</v>
      </c>
      <c r="BM134" s="231" t="s">
        <v>508</v>
      </c>
    </row>
    <row r="135" spans="1:51" s="13" customFormat="1" ht="12">
      <c r="A135" s="13"/>
      <c r="B135" s="233"/>
      <c r="C135" s="234"/>
      <c r="D135" s="235" t="s">
        <v>144</v>
      </c>
      <c r="E135" s="236" t="s">
        <v>1</v>
      </c>
      <c r="F135" s="237" t="s">
        <v>509</v>
      </c>
      <c r="G135" s="234"/>
      <c r="H135" s="238">
        <v>6.45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144</v>
      </c>
      <c r="AU135" s="244" t="s">
        <v>86</v>
      </c>
      <c r="AV135" s="13" t="s">
        <v>86</v>
      </c>
      <c r="AW135" s="13" t="s">
        <v>31</v>
      </c>
      <c r="AX135" s="13" t="s">
        <v>76</v>
      </c>
      <c r="AY135" s="244" t="s">
        <v>136</v>
      </c>
    </row>
    <row r="136" spans="1:51" s="13" customFormat="1" ht="12">
      <c r="A136" s="13"/>
      <c r="B136" s="233"/>
      <c r="C136" s="234"/>
      <c r="D136" s="235" t="s">
        <v>144</v>
      </c>
      <c r="E136" s="236" t="s">
        <v>1</v>
      </c>
      <c r="F136" s="237" t="s">
        <v>510</v>
      </c>
      <c r="G136" s="234"/>
      <c r="H136" s="238">
        <v>16.9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144</v>
      </c>
      <c r="AU136" s="244" t="s">
        <v>86</v>
      </c>
      <c r="AV136" s="13" t="s">
        <v>86</v>
      </c>
      <c r="AW136" s="13" t="s">
        <v>31</v>
      </c>
      <c r="AX136" s="13" t="s">
        <v>76</v>
      </c>
      <c r="AY136" s="244" t="s">
        <v>136</v>
      </c>
    </row>
    <row r="137" spans="1:51" s="13" customFormat="1" ht="12">
      <c r="A137" s="13"/>
      <c r="B137" s="233"/>
      <c r="C137" s="234"/>
      <c r="D137" s="235" t="s">
        <v>144</v>
      </c>
      <c r="E137" s="236" t="s">
        <v>1</v>
      </c>
      <c r="F137" s="237" t="s">
        <v>511</v>
      </c>
      <c r="G137" s="234"/>
      <c r="H137" s="238">
        <v>36.3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144</v>
      </c>
      <c r="AU137" s="244" t="s">
        <v>86</v>
      </c>
      <c r="AV137" s="13" t="s">
        <v>86</v>
      </c>
      <c r="AW137" s="13" t="s">
        <v>31</v>
      </c>
      <c r="AX137" s="13" t="s">
        <v>76</v>
      </c>
      <c r="AY137" s="244" t="s">
        <v>136</v>
      </c>
    </row>
    <row r="138" spans="1:51" s="13" customFormat="1" ht="12">
      <c r="A138" s="13"/>
      <c r="B138" s="233"/>
      <c r="C138" s="234"/>
      <c r="D138" s="235" t="s">
        <v>144</v>
      </c>
      <c r="E138" s="236" t="s">
        <v>1</v>
      </c>
      <c r="F138" s="237" t="s">
        <v>512</v>
      </c>
      <c r="G138" s="234"/>
      <c r="H138" s="238">
        <v>24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144</v>
      </c>
      <c r="AU138" s="244" t="s">
        <v>86</v>
      </c>
      <c r="AV138" s="13" t="s">
        <v>86</v>
      </c>
      <c r="AW138" s="13" t="s">
        <v>31</v>
      </c>
      <c r="AX138" s="13" t="s">
        <v>76</v>
      </c>
      <c r="AY138" s="244" t="s">
        <v>136</v>
      </c>
    </row>
    <row r="139" spans="1:51" s="14" customFormat="1" ht="12">
      <c r="A139" s="14"/>
      <c r="B139" s="245"/>
      <c r="C139" s="246"/>
      <c r="D139" s="235" t="s">
        <v>144</v>
      </c>
      <c r="E139" s="247" t="s">
        <v>1</v>
      </c>
      <c r="F139" s="248" t="s">
        <v>146</v>
      </c>
      <c r="G139" s="246"/>
      <c r="H139" s="249">
        <v>83.64999999999999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144</v>
      </c>
      <c r="AU139" s="255" t="s">
        <v>86</v>
      </c>
      <c r="AV139" s="14" t="s">
        <v>142</v>
      </c>
      <c r="AW139" s="14" t="s">
        <v>31</v>
      </c>
      <c r="AX139" s="14" t="s">
        <v>84</v>
      </c>
      <c r="AY139" s="255" t="s">
        <v>136</v>
      </c>
    </row>
    <row r="140" spans="1:65" s="2" customFormat="1" ht="24.15" customHeight="1">
      <c r="A140" s="39"/>
      <c r="B140" s="40"/>
      <c r="C140" s="220" t="s">
        <v>142</v>
      </c>
      <c r="D140" s="220" t="s">
        <v>138</v>
      </c>
      <c r="E140" s="221" t="s">
        <v>513</v>
      </c>
      <c r="F140" s="222" t="s">
        <v>514</v>
      </c>
      <c r="G140" s="223" t="s">
        <v>141</v>
      </c>
      <c r="H140" s="224">
        <v>83.65</v>
      </c>
      <c r="I140" s="225"/>
      <c r="J140" s="224">
        <f>ROUND(I140*H140,2)</f>
        <v>0</v>
      </c>
      <c r="K140" s="226"/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142</v>
      </c>
      <c r="AT140" s="231" t="s">
        <v>138</v>
      </c>
      <c r="AU140" s="231" t="s">
        <v>86</v>
      </c>
      <c r="AY140" s="18" t="s">
        <v>136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142</v>
      </c>
      <c r="BM140" s="231" t="s">
        <v>515</v>
      </c>
    </row>
    <row r="141" spans="1:65" s="2" customFormat="1" ht="37.8" customHeight="1">
      <c r="A141" s="39"/>
      <c r="B141" s="40"/>
      <c r="C141" s="220" t="s">
        <v>159</v>
      </c>
      <c r="D141" s="220" t="s">
        <v>138</v>
      </c>
      <c r="E141" s="221" t="s">
        <v>205</v>
      </c>
      <c r="F141" s="222" t="s">
        <v>206</v>
      </c>
      <c r="G141" s="223" t="s">
        <v>162</v>
      </c>
      <c r="H141" s="224">
        <v>2.72</v>
      </c>
      <c r="I141" s="225"/>
      <c r="J141" s="224">
        <f>ROUND(I141*H141,2)</f>
        <v>0</v>
      </c>
      <c r="K141" s="226"/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142</v>
      </c>
      <c r="AT141" s="231" t="s">
        <v>138</v>
      </c>
      <c r="AU141" s="231" t="s">
        <v>86</v>
      </c>
      <c r="AY141" s="18" t="s">
        <v>136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142</v>
      </c>
      <c r="BM141" s="231" t="s">
        <v>516</v>
      </c>
    </row>
    <row r="142" spans="1:51" s="15" customFormat="1" ht="12">
      <c r="A142" s="15"/>
      <c r="B142" s="256"/>
      <c r="C142" s="257"/>
      <c r="D142" s="235" t="s">
        <v>144</v>
      </c>
      <c r="E142" s="258" t="s">
        <v>1</v>
      </c>
      <c r="F142" s="259" t="s">
        <v>208</v>
      </c>
      <c r="G142" s="257"/>
      <c r="H142" s="258" t="s">
        <v>1</v>
      </c>
      <c r="I142" s="260"/>
      <c r="J142" s="257"/>
      <c r="K142" s="257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144</v>
      </c>
      <c r="AU142" s="265" t="s">
        <v>86</v>
      </c>
      <c r="AV142" s="15" t="s">
        <v>84</v>
      </c>
      <c r="AW142" s="15" t="s">
        <v>31</v>
      </c>
      <c r="AX142" s="15" t="s">
        <v>76</v>
      </c>
      <c r="AY142" s="265" t="s">
        <v>136</v>
      </c>
    </row>
    <row r="143" spans="1:51" s="13" customFormat="1" ht="12">
      <c r="A143" s="13"/>
      <c r="B143" s="233"/>
      <c r="C143" s="234"/>
      <c r="D143" s="235" t="s">
        <v>144</v>
      </c>
      <c r="E143" s="236" t="s">
        <v>1</v>
      </c>
      <c r="F143" s="237" t="s">
        <v>517</v>
      </c>
      <c r="G143" s="234"/>
      <c r="H143" s="238">
        <v>2.72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144</v>
      </c>
      <c r="AU143" s="244" t="s">
        <v>86</v>
      </c>
      <c r="AV143" s="13" t="s">
        <v>86</v>
      </c>
      <c r="AW143" s="13" t="s">
        <v>31</v>
      </c>
      <c r="AX143" s="13" t="s">
        <v>76</v>
      </c>
      <c r="AY143" s="244" t="s">
        <v>136</v>
      </c>
    </row>
    <row r="144" spans="1:51" s="14" customFormat="1" ht="12">
      <c r="A144" s="14"/>
      <c r="B144" s="245"/>
      <c r="C144" s="246"/>
      <c r="D144" s="235" t="s">
        <v>144</v>
      </c>
      <c r="E144" s="247" t="s">
        <v>1</v>
      </c>
      <c r="F144" s="248" t="s">
        <v>146</v>
      </c>
      <c r="G144" s="246"/>
      <c r="H144" s="249">
        <v>2.72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144</v>
      </c>
      <c r="AU144" s="255" t="s">
        <v>86</v>
      </c>
      <c r="AV144" s="14" t="s">
        <v>142</v>
      </c>
      <c r="AW144" s="14" t="s">
        <v>31</v>
      </c>
      <c r="AX144" s="14" t="s">
        <v>84</v>
      </c>
      <c r="AY144" s="255" t="s">
        <v>136</v>
      </c>
    </row>
    <row r="145" spans="1:65" s="2" customFormat="1" ht="37.8" customHeight="1">
      <c r="A145" s="39"/>
      <c r="B145" s="40"/>
      <c r="C145" s="220" t="s">
        <v>169</v>
      </c>
      <c r="D145" s="220" t="s">
        <v>138</v>
      </c>
      <c r="E145" s="221" t="s">
        <v>228</v>
      </c>
      <c r="F145" s="222" t="s">
        <v>229</v>
      </c>
      <c r="G145" s="223" t="s">
        <v>162</v>
      </c>
      <c r="H145" s="224">
        <v>11.97</v>
      </c>
      <c r="I145" s="225"/>
      <c r="J145" s="224">
        <f>ROUND(I145*H145,2)</f>
        <v>0</v>
      </c>
      <c r="K145" s="226"/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142</v>
      </c>
      <c r="AT145" s="231" t="s">
        <v>138</v>
      </c>
      <c r="AU145" s="231" t="s">
        <v>86</v>
      </c>
      <c r="AY145" s="18" t="s">
        <v>136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142</v>
      </c>
      <c r="BM145" s="231" t="s">
        <v>230</v>
      </c>
    </row>
    <row r="146" spans="1:51" s="15" customFormat="1" ht="12">
      <c r="A146" s="15"/>
      <c r="B146" s="256"/>
      <c r="C146" s="257"/>
      <c r="D146" s="235" t="s">
        <v>144</v>
      </c>
      <c r="E146" s="258" t="s">
        <v>1</v>
      </c>
      <c r="F146" s="259" t="s">
        <v>247</v>
      </c>
      <c r="G146" s="257"/>
      <c r="H146" s="258" t="s">
        <v>1</v>
      </c>
      <c r="I146" s="260"/>
      <c r="J146" s="257"/>
      <c r="K146" s="257"/>
      <c r="L146" s="261"/>
      <c r="M146" s="262"/>
      <c r="N146" s="263"/>
      <c r="O146" s="263"/>
      <c r="P146" s="263"/>
      <c r="Q146" s="263"/>
      <c r="R146" s="263"/>
      <c r="S146" s="263"/>
      <c r="T146" s="26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144</v>
      </c>
      <c r="AU146" s="265" t="s">
        <v>86</v>
      </c>
      <c r="AV146" s="15" t="s">
        <v>84</v>
      </c>
      <c r="AW146" s="15" t="s">
        <v>31</v>
      </c>
      <c r="AX146" s="15" t="s">
        <v>76</v>
      </c>
      <c r="AY146" s="265" t="s">
        <v>136</v>
      </c>
    </row>
    <row r="147" spans="1:51" s="13" customFormat="1" ht="12">
      <c r="A147" s="13"/>
      <c r="B147" s="233"/>
      <c r="C147" s="234"/>
      <c r="D147" s="235" t="s">
        <v>144</v>
      </c>
      <c r="E147" s="236" t="s">
        <v>1</v>
      </c>
      <c r="F147" s="237" t="s">
        <v>518</v>
      </c>
      <c r="G147" s="234"/>
      <c r="H147" s="238">
        <v>11.97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144</v>
      </c>
      <c r="AU147" s="244" t="s">
        <v>86</v>
      </c>
      <c r="AV147" s="13" t="s">
        <v>86</v>
      </c>
      <c r="AW147" s="13" t="s">
        <v>31</v>
      </c>
      <c r="AX147" s="13" t="s">
        <v>76</v>
      </c>
      <c r="AY147" s="244" t="s">
        <v>136</v>
      </c>
    </row>
    <row r="148" spans="1:51" s="14" customFormat="1" ht="12">
      <c r="A148" s="14"/>
      <c r="B148" s="245"/>
      <c r="C148" s="246"/>
      <c r="D148" s="235" t="s">
        <v>144</v>
      </c>
      <c r="E148" s="247" t="s">
        <v>1</v>
      </c>
      <c r="F148" s="248" t="s">
        <v>146</v>
      </c>
      <c r="G148" s="246"/>
      <c r="H148" s="249">
        <v>11.97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144</v>
      </c>
      <c r="AU148" s="255" t="s">
        <v>86</v>
      </c>
      <c r="AV148" s="14" t="s">
        <v>142</v>
      </c>
      <c r="AW148" s="14" t="s">
        <v>31</v>
      </c>
      <c r="AX148" s="14" t="s">
        <v>84</v>
      </c>
      <c r="AY148" s="255" t="s">
        <v>136</v>
      </c>
    </row>
    <row r="149" spans="1:65" s="2" customFormat="1" ht="24.15" customHeight="1">
      <c r="A149" s="39"/>
      <c r="B149" s="40"/>
      <c r="C149" s="220" t="s">
        <v>176</v>
      </c>
      <c r="D149" s="220" t="s">
        <v>138</v>
      </c>
      <c r="E149" s="221" t="s">
        <v>240</v>
      </c>
      <c r="F149" s="222" t="s">
        <v>241</v>
      </c>
      <c r="G149" s="223" t="s">
        <v>162</v>
      </c>
      <c r="H149" s="224">
        <v>2.72</v>
      </c>
      <c r="I149" s="225"/>
      <c r="J149" s="224">
        <f>ROUND(I149*H149,2)</f>
        <v>0</v>
      </c>
      <c r="K149" s="226"/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142</v>
      </c>
      <c r="AT149" s="231" t="s">
        <v>138</v>
      </c>
      <c r="AU149" s="231" t="s">
        <v>86</v>
      </c>
      <c r="AY149" s="18" t="s">
        <v>136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142</v>
      </c>
      <c r="BM149" s="231" t="s">
        <v>519</v>
      </c>
    </row>
    <row r="150" spans="1:51" s="15" customFormat="1" ht="12">
      <c r="A150" s="15"/>
      <c r="B150" s="256"/>
      <c r="C150" s="257"/>
      <c r="D150" s="235" t="s">
        <v>144</v>
      </c>
      <c r="E150" s="258" t="s">
        <v>1</v>
      </c>
      <c r="F150" s="259" t="s">
        <v>208</v>
      </c>
      <c r="G150" s="257"/>
      <c r="H150" s="258" t="s">
        <v>1</v>
      </c>
      <c r="I150" s="260"/>
      <c r="J150" s="257"/>
      <c r="K150" s="257"/>
      <c r="L150" s="261"/>
      <c r="M150" s="262"/>
      <c r="N150" s="263"/>
      <c r="O150" s="263"/>
      <c r="P150" s="263"/>
      <c r="Q150" s="263"/>
      <c r="R150" s="263"/>
      <c r="S150" s="263"/>
      <c r="T150" s="26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5" t="s">
        <v>144</v>
      </c>
      <c r="AU150" s="265" t="s">
        <v>86</v>
      </c>
      <c r="AV150" s="15" t="s">
        <v>84</v>
      </c>
      <c r="AW150" s="15" t="s">
        <v>31</v>
      </c>
      <c r="AX150" s="15" t="s">
        <v>76</v>
      </c>
      <c r="AY150" s="265" t="s">
        <v>136</v>
      </c>
    </row>
    <row r="151" spans="1:51" s="13" customFormat="1" ht="12">
      <c r="A151" s="13"/>
      <c r="B151" s="233"/>
      <c r="C151" s="234"/>
      <c r="D151" s="235" t="s">
        <v>144</v>
      </c>
      <c r="E151" s="236" t="s">
        <v>1</v>
      </c>
      <c r="F151" s="237" t="s">
        <v>517</v>
      </c>
      <c r="G151" s="234"/>
      <c r="H151" s="238">
        <v>2.72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144</v>
      </c>
      <c r="AU151" s="244" t="s">
        <v>86</v>
      </c>
      <c r="AV151" s="13" t="s">
        <v>86</v>
      </c>
      <c r="AW151" s="13" t="s">
        <v>31</v>
      </c>
      <c r="AX151" s="13" t="s">
        <v>76</v>
      </c>
      <c r="AY151" s="244" t="s">
        <v>136</v>
      </c>
    </row>
    <row r="152" spans="1:51" s="14" customFormat="1" ht="12">
      <c r="A152" s="14"/>
      <c r="B152" s="245"/>
      <c r="C152" s="246"/>
      <c r="D152" s="235" t="s">
        <v>144</v>
      </c>
      <c r="E152" s="247" t="s">
        <v>1</v>
      </c>
      <c r="F152" s="248" t="s">
        <v>146</v>
      </c>
      <c r="G152" s="246"/>
      <c r="H152" s="249">
        <v>2.72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144</v>
      </c>
      <c r="AU152" s="255" t="s">
        <v>86</v>
      </c>
      <c r="AV152" s="14" t="s">
        <v>142</v>
      </c>
      <c r="AW152" s="14" t="s">
        <v>31</v>
      </c>
      <c r="AX152" s="14" t="s">
        <v>84</v>
      </c>
      <c r="AY152" s="255" t="s">
        <v>136</v>
      </c>
    </row>
    <row r="153" spans="1:65" s="2" customFormat="1" ht="16.5" customHeight="1">
      <c r="A153" s="39"/>
      <c r="B153" s="40"/>
      <c r="C153" s="220" t="s">
        <v>181</v>
      </c>
      <c r="D153" s="220" t="s">
        <v>138</v>
      </c>
      <c r="E153" s="221" t="s">
        <v>244</v>
      </c>
      <c r="F153" s="222" t="s">
        <v>245</v>
      </c>
      <c r="G153" s="223" t="s">
        <v>162</v>
      </c>
      <c r="H153" s="224">
        <v>14.69</v>
      </c>
      <c r="I153" s="225"/>
      <c r="J153" s="224">
        <f>ROUND(I153*H153,2)</f>
        <v>0</v>
      </c>
      <c r="K153" s="226"/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142</v>
      </c>
      <c r="AT153" s="231" t="s">
        <v>138</v>
      </c>
      <c r="AU153" s="231" t="s">
        <v>86</v>
      </c>
      <c r="AY153" s="18" t="s">
        <v>136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142</v>
      </c>
      <c r="BM153" s="231" t="s">
        <v>520</v>
      </c>
    </row>
    <row r="154" spans="1:51" s="15" customFormat="1" ht="12">
      <c r="A154" s="15"/>
      <c r="B154" s="256"/>
      <c r="C154" s="257"/>
      <c r="D154" s="235" t="s">
        <v>144</v>
      </c>
      <c r="E154" s="258" t="s">
        <v>1</v>
      </c>
      <c r="F154" s="259" t="s">
        <v>521</v>
      </c>
      <c r="G154" s="257"/>
      <c r="H154" s="258" t="s">
        <v>1</v>
      </c>
      <c r="I154" s="260"/>
      <c r="J154" s="257"/>
      <c r="K154" s="257"/>
      <c r="L154" s="261"/>
      <c r="M154" s="262"/>
      <c r="N154" s="263"/>
      <c r="O154" s="263"/>
      <c r="P154" s="263"/>
      <c r="Q154" s="263"/>
      <c r="R154" s="263"/>
      <c r="S154" s="263"/>
      <c r="T154" s="26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5" t="s">
        <v>144</v>
      </c>
      <c r="AU154" s="265" t="s">
        <v>86</v>
      </c>
      <c r="AV154" s="15" t="s">
        <v>84</v>
      </c>
      <c r="AW154" s="15" t="s">
        <v>31</v>
      </c>
      <c r="AX154" s="15" t="s">
        <v>76</v>
      </c>
      <c r="AY154" s="265" t="s">
        <v>136</v>
      </c>
    </row>
    <row r="155" spans="1:51" s="13" customFormat="1" ht="12">
      <c r="A155" s="13"/>
      <c r="B155" s="233"/>
      <c r="C155" s="234"/>
      <c r="D155" s="235" t="s">
        <v>144</v>
      </c>
      <c r="E155" s="236" t="s">
        <v>1</v>
      </c>
      <c r="F155" s="237" t="s">
        <v>522</v>
      </c>
      <c r="G155" s="234"/>
      <c r="H155" s="238">
        <v>11.97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144</v>
      </c>
      <c r="AU155" s="244" t="s">
        <v>86</v>
      </c>
      <c r="AV155" s="13" t="s">
        <v>86</v>
      </c>
      <c r="AW155" s="13" t="s">
        <v>31</v>
      </c>
      <c r="AX155" s="13" t="s">
        <v>76</v>
      </c>
      <c r="AY155" s="244" t="s">
        <v>136</v>
      </c>
    </row>
    <row r="156" spans="1:51" s="15" customFormat="1" ht="12">
      <c r="A156" s="15"/>
      <c r="B156" s="256"/>
      <c r="C156" s="257"/>
      <c r="D156" s="235" t="s">
        <v>144</v>
      </c>
      <c r="E156" s="258" t="s">
        <v>1</v>
      </c>
      <c r="F156" s="259" t="s">
        <v>523</v>
      </c>
      <c r="G156" s="257"/>
      <c r="H156" s="258" t="s">
        <v>1</v>
      </c>
      <c r="I156" s="260"/>
      <c r="J156" s="257"/>
      <c r="K156" s="257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144</v>
      </c>
      <c r="AU156" s="265" t="s">
        <v>86</v>
      </c>
      <c r="AV156" s="15" t="s">
        <v>84</v>
      </c>
      <c r="AW156" s="15" t="s">
        <v>31</v>
      </c>
      <c r="AX156" s="15" t="s">
        <v>76</v>
      </c>
      <c r="AY156" s="265" t="s">
        <v>136</v>
      </c>
    </row>
    <row r="157" spans="1:51" s="13" customFormat="1" ht="12">
      <c r="A157" s="13"/>
      <c r="B157" s="233"/>
      <c r="C157" s="234"/>
      <c r="D157" s="235" t="s">
        <v>144</v>
      </c>
      <c r="E157" s="236" t="s">
        <v>1</v>
      </c>
      <c r="F157" s="237" t="s">
        <v>524</v>
      </c>
      <c r="G157" s="234"/>
      <c r="H157" s="238">
        <v>2.72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144</v>
      </c>
      <c r="AU157" s="244" t="s">
        <v>86</v>
      </c>
      <c r="AV157" s="13" t="s">
        <v>86</v>
      </c>
      <c r="AW157" s="13" t="s">
        <v>31</v>
      </c>
      <c r="AX157" s="13" t="s">
        <v>76</v>
      </c>
      <c r="AY157" s="244" t="s">
        <v>136</v>
      </c>
    </row>
    <row r="158" spans="1:51" s="14" customFormat="1" ht="12">
      <c r="A158" s="14"/>
      <c r="B158" s="245"/>
      <c r="C158" s="246"/>
      <c r="D158" s="235" t="s">
        <v>144</v>
      </c>
      <c r="E158" s="247" t="s">
        <v>1</v>
      </c>
      <c r="F158" s="248" t="s">
        <v>146</v>
      </c>
      <c r="G158" s="246"/>
      <c r="H158" s="249">
        <v>14.690000000000001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144</v>
      </c>
      <c r="AU158" s="255" t="s">
        <v>86</v>
      </c>
      <c r="AV158" s="14" t="s">
        <v>142</v>
      </c>
      <c r="AW158" s="14" t="s">
        <v>31</v>
      </c>
      <c r="AX158" s="14" t="s">
        <v>84</v>
      </c>
      <c r="AY158" s="255" t="s">
        <v>136</v>
      </c>
    </row>
    <row r="159" spans="1:65" s="2" customFormat="1" ht="33" customHeight="1">
      <c r="A159" s="39"/>
      <c r="B159" s="40"/>
      <c r="C159" s="220" t="s">
        <v>187</v>
      </c>
      <c r="D159" s="220" t="s">
        <v>138</v>
      </c>
      <c r="E159" s="221" t="s">
        <v>251</v>
      </c>
      <c r="F159" s="222" t="s">
        <v>252</v>
      </c>
      <c r="G159" s="223" t="s">
        <v>253</v>
      </c>
      <c r="H159" s="224">
        <v>23.94</v>
      </c>
      <c r="I159" s="225"/>
      <c r="J159" s="224">
        <f>ROUND(I159*H159,2)</f>
        <v>0</v>
      </c>
      <c r="K159" s="226"/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142</v>
      </c>
      <c r="AT159" s="231" t="s">
        <v>138</v>
      </c>
      <c r="AU159" s="231" t="s">
        <v>86</v>
      </c>
      <c r="AY159" s="18" t="s">
        <v>136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142</v>
      </c>
      <c r="BM159" s="231" t="s">
        <v>525</v>
      </c>
    </row>
    <row r="160" spans="1:51" s="13" customFormat="1" ht="12">
      <c r="A160" s="13"/>
      <c r="B160" s="233"/>
      <c r="C160" s="234"/>
      <c r="D160" s="235" t="s">
        <v>144</v>
      </c>
      <c r="E160" s="236" t="s">
        <v>1</v>
      </c>
      <c r="F160" s="237" t="s">
        <v>526</v>
      </c>
      <c r="G160" s="234"/>
      <c r="H160" s="238">
        <v>23.94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144</v>
      </c>
      <c r="AU160" s="244" t="s">
        <v>86</v>
      </c>
      <c r="AV160" s="13" t="s">
        <v>86</v>
      </c>
      <c r="AW160" s="13" t="s">
        <v>31</v>
      </c>
      <c r="AX160" s="13" t="s">
        <v>76</v>
      </c>
      <c r="AY160" s="244" t="s">
        <v>136</v>
      </c>
    </row>
    <row r="161" spans="1:51" s="14" customFormat="1" ht="12">
      <c r="A161" s="14"/>
      <c r="B161" s="245"/>
      <c r="C161" s="246"/>
      <c r="D161" s="235" t="s">
        <v>144</v>
      </c>
      <c r="E161" s="247" t="s">
        <v>1</v>
      </c>
      <c r="F161" s="248" t="s">
        <v>146</v>
      </c>
      <c r="G161" s="246"/>
      <c r="H161" s="249">
        <v>23.94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144</v>
      </c>
      <c r="AU161" s="255" t="s">
        <v>86</v>
      </c>
      <c r="AV161" s="14" t="s">
        <v>142</v>
      </c>
      <c r="AW161" s="14" t="s">
        <v>31</v>
      </c>
      <c r="AX161" s="14" t="s">
        <v>84</v>
      </c>
      <c r="AY161" s="255" t="s">
        <v>136</v>
      </c>
    </row>
    <row r="162" spans="1:65" s="2" customFormat="1" ht="24.15" customHeight="1">
      <c r="A162" s="39"/>
      <c r="B162" s="40"/>
      <c r="C162" s="220" t="s">
        <v>192</v>
      </c>
      <c r="D162" s="220" t="s">
        <v>138</v>
      </c>
      <c r="E162" s="221" t="s">
        <v>267</v>
      </c>
      <c r="F162" s="222" t="s">
        <v>268</v>
      </c>
      <c r="G162" s="223" t="s">
        <v>162</v>
      </c>
      <c r="H162" s="224">
        <v>18.77</v>
      </c>
      <c r="I162" s="225"/>
      <c r="J162" s="224">
        <f>ROUND(I162*H162,2)</f>
        <v>0</v>
      </c>
      <c r="K162" s="226"/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142</v>
      </c>
      <c r="AT162" s="231" t="s">
        <v>138</v>
      </c>
      <c r="AU162" s="231" t="s">
        <v>86</v>
      </c>
      <c r="AY162" s="18" t="s">
        <v>136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142</v>
      </c>
      <c r="BM162" s="231" t="s">
        <v>527</v>
      </c>
    </row>
    <row r="163" spans="1:51" s="15" customFormat="1" ht="12">
      <c r="A163" s="15"/>
      <c r="B163" s="256"/>
      <c r="C163" s="257"/>
      <c r="D163" s="235" t="s">
        <v>144</v>
      </c>
      <c r="E163" s="258" t="s">
        <v>1</v>
      </c>
      <c r="F163" s="259" t="s">
        <v>528</v>
      </c>
      <c r="G163" s="257"/>
      <c r="H163" s="258" t="s">
        <v>1</v>
      </c>
      <c r="I163" s="260"/>
      <c r="J163" s="257"/>
      <c r="K163" s="257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144</v>
      </c>
      <c r="AU163" s="265" t="s">
        <v>86</v>
      </c>
      <c r="AV163" s="15" t="s">
        <v>84</v>
      </c>
      <c r="AW163" s="15" t="s">
        <v>31</v>
      </c>
      <c r="AX163" s="15" t="s">
        <v>76</v>
      </c>
      <c r="AY163" s="265" t="s">
        <v>136</v>
      </c>
    </row>
    <row r="164" spans="1:51" s="13" customFormat="1" ht="12">
      <c r="A164" s="13"/>
      <c r="B164" s="233"/>
      <c r="C164" s="234"/>
      <c r="D164" s="235" t="s">
        <v>144</v>
      </c>
      <c r="E164" s="236" t="s">
        <v>1</v>
      </c>
      <c r="F164" s="237" t="s">
        <v>529</v>
      </c>
      <c r="G164" s="234"/>
      <c r="H164" s="238">
        <v>18.77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144</v>
      </c>
      <c r="AU164" s="244" t="s">
        <v>86</v>
      </c>
      <c r="AV164" s="13" t="s">
        <v>86</v>
      </c>
      <c r="AW164" s="13" t="s">
        <v>31</v>
      </c>
      <c r="AX164" s="13" t="s">
        <v>76</v>
      </c>
      <c r="AY164" s="244" t="s">
        <v>136</v>
      </c>
    </row>
    <row r="165" spans="1:51" s="14" customFormat="1" ht="12">
      <c r="A165" s="14"/>
      <c r="B165" s="245"/>
      <c r="C165" s="246"/>
      <c r="D165" s="235" t="s">
        <v>144</v>
      </c>
      <c r="E165" s="247" t="s">
        <v>1</v>
      </c>
      <c r="F165" s="248" t="s">
        <v>146</v>
      </c>
      <c r="G165" s="246"/>
      <c r="H165" s="249">
        <v>18.77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144</v>
      </c>
      <c r="AU165" s="255" t="s">
        <v>86</v>
      </c>
      <c r="AV165" s="14" t="s">
        <v>142</v>
      </c>
      <c r="AW165" s="14" t="s">
        <v>31</v>
      </c>
      <c r="AX165" s="14" t="s">
        <v>84</v>
      </c>
      <c r="AY165" s="255" t="s">
        <v>136</v>
      </c>
    </row>
    <row r="166" spans="1:65" s="2" customFormat="1" ht="24.15" customHeight="1">
      <c r="A166" s="39"/>
      <c r="B166" s="40"/>
      <c r="C166" s="220" t="s">
        <v>196</v>
      </c>
      <c r="D166" s="220" t="s">
        <v>138</v>
      </c>
      <c r="E166" s="221" t="s">
        <v>530</v>
      </c>
      <c r="F166" s="222" t="s">
        <v>531</v>
      </c>
      <c r="G166" s="223" t="s">
        <v>162</v>
      </c>
      <c r="H166" s="224">
        <v>9.25</v>
      </c>
      <c r="I166" s="225"/>
      <c r="J166" s="224">
        <f>ROUND(I166*H166,2)</f>
        <v>0</v>
      </c>
      <c r="K166" s="226"/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142</v>
      </c>
      <c r="AT166" s="231" t="s">
        <v>138</v>
      </c>
      <c r="AU166" s="231" t="s">
        <v>86</v>
      </c>
      <c r="AY166" s="18" t="s">
        <v>136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142</v>
      </c>
      <c r="BM166" s="231" t="s">
        <v>532</v>
      </c>
    </row>
    <row r="167" spans="1:51" s="13" customFormat="1" ht="12">
      <c r="A167" s="13"/>
      <c r="B167" s="233"/>
      <c r="C167" s="234"/>
      <c r="D167" s="235" t="s">
        <v>144</v>
      </c>
      <c r="E167" s="236" t="s">
        <v>1</v>
      </c>
      <c r="F167" s="237" t="s">
        <v>533</v>
      </c>
      <c r="G167" s="234"/>
      <c r="H167" s="238">
        <v>9.25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144</v>
      </c>
      <c r="AU167" s="244" t="s">
        <v>86</v>
      </c>
      <c r="AV167" s="13" t="s">
        <v>86</v>
      </c>
      <c r="AW167" s="13" t="s">
        <v>31</v>
      </c>
      <c r="AX167" s="13" t="s">
        <v>76</v>
      </c>
      <c r="AY167" s="244" t="s">
        <v>136</v>
      </c>
    </row>
    <row r="168" spans="1:51" s="14" customFormat="1" ht="12">
      <c r="A168" s="14"/>
      <c r="B168" s="245"/>
      <c r="C168" s="246"/>
      <c r="D168" s="235" t="s">
        <v>144</v>
      </c>
      <c r="E168" s="247" t="s">
        <v>1</v>
      </c>
      <c r="F168" s="248" t="s">
        <v>146</v>
      </c>
      <c r="G168" s="246"/>
      <c r="H168" s="249">
        <v>9.25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144</v>
      </c>
      <c r="AU168" s="255" t="s">
        <v>86</v>
      </c>
      <c r="AV168" s="14" t="s">
        <v>142</v>
      </c>
      <c r="AW168" s="14" t="s">
        <v>31</v>
      </c>
      <c r="AX168" s="14" t="s">
        <v>84</v>
      </c>
      <c r="AY168" s="255" t="s">
        <v>136</v>
      </c>
    </row>
    <row r="169" spans="1:65" s="2" customFormat="1" ht="16.5" customHeight="1">
      <c r="A169" s="39"/>
      <c r="B169" s="40"/>
      <c r="C169" s="266" t="s">
        <v>200</v>
      </c>
      <c r="D169" s="266" t="s">
        <v>286</v>
      </c>
      <c r="E169" s="267" t="s">
        <v>534</v>
      </c>
      <c r="F169" s="268" t="s">
        <v>535</v>
      </c>
      <c r="G169" s="269" t="s">
        <v>253</v>
      </c>
      <c r="H169" s="270">
        <v>18.5</v>
      </c>
      <c r="I169" s="271"/>
      <c r="J169" s="270">
        <f>ROUND(I169*H169,2)</f>
        <v>0</v>
      </c>
      <c r="K169" s="272"/>
      <c r="L169" s="273"/>
      <c r="M169" s="274" t="s">
        <v>1</v>
      </c>
      <c r="N169" s="275" t="s">
        <v>41</v>
      </c>
      <c r="O169" s="92"/>
      <c r="P169" s="229">
        <f>O169*H169</f>
        <v>0</v>
      </c>
      <c r="Q169" s="229">
        <v>1</v>
      </c>
      <c r="R169" s="229">
        <f>Q169*H169</f>
        <v>18.5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181</v>
      </c>
      <c r="AT169" s="231" t="s">
        <v>286</v>
      </c>
      <c r="AU169" s="231" t="s">
        <v>86</v>
      </c>
      <c r="AY169" s="18" t="s">
        <v>136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142</v>
      </c>
      <c r="BM169" s="231" t="s">
        <v>536</v>
      </c>
    </row>
    <row r="170" spans="1:51" s="13" customFormat="1" ht="12">
      <c r="A170" s="13"/>
      <c r="B170" s="233"/>
      <c r="C170" s="234"/>
      <c r="D170" s="235" t="s">
        <v>144</v>
      </c>
      <c r="E170" s="234"/>
      <c r="F170" s="237" t="s">
        <v>537</v>
      </c>
      <c r="G170" s="234"/>
      <c r="H170" s="238">
        <v>18.5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144</v>
      </c>
      <c r="AU170" s="244" t="s">
        <v>86</v>
      </c>
      <c r="AV170" s="13" t="s">
        <v>86</v>
      </c>
      <c r="AW170" s="13" t="s">
        <v>4</v>
      </c>
      <c r="AX170" s="13" t="s">
        <v>84</v>
      </c>
      <c r="AY170" s="244" t="s">
        <v>136</v>
      </c>
    </row>
    <row r="171" spans="1:65" s="2" customFormat="1" ht="24.15" customHeight="1">
      <c r="A171" s="39"/>
      <c r="B171" s="40"/>
      <c r="C171" s="220" t="s">
        <v>204</v>
      </c>
      <c r="D171" s="220" t="s">
        <v>138</v>
      </c>
      <c r="E171" s="221" t="s">
        <v>276</v>
      </c>
      <c r="F171" s="222" t="s">
        <v>277</v>
      </c>
      <c r="G171" s="223" t="s">
        <v>141</v>
      </c>
      <c r="H171" s="224">
        <v>27.2</v>
      </c>
      <c r="I171" s="225"/>
      <c r="J171" s="224">
        <f>ROUND(I171*H171,2)</f>
        <v>0</v>
      </c>
      <c r="K171" s="226"/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142</v>
      </c>
      <c r="AT171" s="231" t="s">
        <v>138</v>
      </c>
      <c r="AU171" s="231" t="s">
        <v>86</v>
      </c>
      <c r="AY171" s="18" t="s">
        <v>136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142</v>
      </c>
      <c r="BM171" s="231" t="s">
        <v>278</v>
      </c>
    </row>
    <row r="172" spans="1:51" s="13" customFormat="1" ht="12">
      <c r="A172" s="13"/>
      <c r="B172" s="233"/>
      <c r="C172" s="234"/>
      <c r="D172" s="235" t="s">
        <v>144</v>
      </c>
      <c r="E172" s="236" t="s">
        <v>1</v>
      </c>
      <c r="F172" s="237" t="s">
        <v>497</v>
      </c>
      <c r="G172" s="234"/>
      <c r="H172" s="238">
        <v>27.2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144</v>
      </c>
      <c r="AU172" s="244" t="s">
        <v>86</v>
      </c>
      <c r="AV172" s="13" t="s">
        <v>86</v>
      </c>
      <c r="AW172" s="13" t="s">
        <v>31</v>
      </c>
      <c r="AX172" s="13" t="s">
        <v>76</v>
      </c>
      <c r="AY172" s="244" t="s">
        <v>136</v>
      </c>
    </row>
    <row r="173" spans="1:51" s="14" customFormat="1" ht="12">
      <c r="A173" s="14"/>
      <c r="B173" s="245"/>
      <c r="C173" s="246"/>
      <c r="D173" s="235" t="s">
        <v>144</v>
      </c>
      <c r="E173" s="247" t="s">
        <v>1</v>
      </c>
      <c r="F173" s="248" t="s">
        <v>146</v>
      </c>
      <c r="G173" s="246"/>
      <c r="H173" s="249">
        <v>27.2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144</v>
      </c>
      <c r="AU173" s="255" t="s">
        <v>86</v>
      </c>
      <c r="AV173" s="14" t="s">
        <v>142</v>
      </c>
      <c r="AW173" s="14" t="s">
        <v>31</v>
      </c>
      <c r="AX173" s="14" t="s">
        <v>84</v>
      </c>
      <c r="AY173" s="255" t="s">
        <v>136</v>
      </c>
    </row>
    <row r="174" spans="1:65" s="2" customFormat="1" ht="24.15" customHeight="1">
      <c r="A174" s="39"/>
      <c r="B174" s="40"/>
      <c r="C174" s="220" t="s">
        <v>210</v>
      </c>
      <c r="D174" s="220" t="s">
        <v>138</v>
      </c>
      <c r="E174" s="221" t="s">
        <v>282</v>
      </c>
      <c r="F174" s="222" t="s">
        <v>283</v>
      </c>
      <c r="G174" s="223" t="s">
        <v>141</v>
      </c>
      <c r="H174" s="224">
        <v>27.2</v>
      </c>
      <c r="I174" s="225"/>
      <c r="J174" s="224">
        <f>ROUND(I174*H174,2)</f>
        <v>0</v>
      </c>
      <c r="K174" s="226"/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142</v>
      </c>
      <c r="AT174" s="231" t="s">
        <v>138</v>
      </c>
      <c r="AU174" s="231" t="s">
        <v>86</v>
      </c>
      <c r="AY174" s="18" t="s">
        <v>136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142</v>
      </c>
      <c r="BM174" s="231" t="s">
        <v>284</v>
      </c>
    </row>
    <row r="175" spans="1:65" s="2" customFormat="1" ht="16.5" customHeight="1">
      <c r="A175" s="39"/>
      <c r="B175" s="40"/>
      <c r="C175" s="266" t="s">
        <v>8</v>
      </c>
      <c r="D175" s="266" t="s">
        <v>286</v>
      </c>
      <c r="E175" s="267" t="s">
        <v>287</v>
      </c>
      <c r="F175" s="268" t="s">
        <v>288</v>
      </c>
      <c r="G175" s="269" t="s">
        <v>289</v>
      </c>
      <c r="H175" s="270">
        <v>0.54</v>
      </c>
      <c r="I175" s="271"/>
      <c r="J175" s="270">
        <f>ROUND(I175*H175,2)</f>
        <v>0</v>
      </c>
      <c r="K175" s="272"/>
      <c r="L175" s="273"/>
      <c r="M175" s="274" t="s">
        <v>1</v>
      </c>
      <c r="N175" s="275" t="s">
        <v>41</v>
      </c>
      <c r="O175" s="92"/>
      <c r="P175" s="229">
        <f>O175*H175</f>
        <v>0</v>
      </c>
      <c r="Q175" s="229">
        <v>0.001</v>
      </c>
      <c r="R175" s="229">
        <f>Q175*H175</f>
        <v>0.00054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181</v>
      </c>
      <c r="AT175" s="231" t="s">
        <v>286</v>
      </c>
      <c r="AU175" s="231" t="s">
        <v>86</v>
      </c>
      <c r="AY175" s="18" t="s">
        <v>136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142</v>
      </c>
      <c r="BM175" s="231" t="s">
        <v>290</v>
      </c>
    </row>
    <row r="176" spans="1:51" s="13" customFormat="1" ht="12">
      <c r="A176" s="13"/>
      <c r="B176" s="233"/>
      <c r="C176" s="234"/>
      <c r="D176" s="235" t="s">
        <v>144</v>
      </c>
      <c r="E176" s="234"/>
      <c r="F176" s="237" t="s">
        <v>538</v>
      </c>
      <c r="G176" s="234"/>
      <c r="H176" s="238">
        <v>0.54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144</v>
      </c>
      <c r="AU176" s="244" t="s">
        <v>86</v>
      </c>
      <c r="AV176" s="13" t="s">
        <v>86</v>
      </c>
      <c r="AW176" s="13" t="s">
        <v>4</v>
      </c>
      <c r="AX176" s="13" t="s">
        <v>84</v>
      </c>
      <c r="AY176" s="244" t="s">
        <v>136</v>
      </c>
    </row>
    <row r="177" spans="1:63" s="12" customFormat="1" ht="22.8" customHeight="1">
      <c r="A177" s="12"/>
      <c r="B177" s="204"/>
      <c r="C177" s="205"/>
      <c r="D177" s="206" t="s">
        <v>75</v>
      </c>
      <c r="E177" s="218" t="s">
        <v>142</v>
      </c>
      <c r="F177" s="218" t="s">
        <v>370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SUM(P178:P180)</f>
        <v>0</v>
      </c>
      <c r="Q177" s="212"/>
      <c r="R177" s="213">
        <f>SUM(R178:R180)</f>
        <v>0</v>
      </c>
      <c r="S177" s="212"/>
      <c r="T177" s="214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84</v>
      </c>
      <c r="AT177" s="216" t="s">
        <v>75</v>
      </c>
      <c r="AU177" s="216" t="s">
        <v>84</v>
      </c>
      <c r="AY177" s="215" t="s">
        <v>136</v>
      </c>
      <c r="BK177" s="217">
        <f>SUM(BK178:BK180)</f>
        <v>0</v>
      </c>
    </row>
    <row r="178" spans="1:65" s="2" customFormat="1" ht="24.15" customHeight="1">
      <c r="A178" s="39"/>
      <c r="B178" s="40"/>
      <c r="C178" s="220" t="s">
        <v>219</v>
      </c>
      <c r="D178" s="220" t="s">
        <v>138</v>
      </c>
      <c r="E178" s="221" t="s">
        <v>539</v>
      </c>
      <c r="F178" s="222" t="s">
        <v>540</v>
      </c>
      <c r="G178" s="223" t="s">
        <v>162</v>
      </c>
      <c r="H178" s="224">
        <v>2.72</v>
      </c>
      <c r="I178" s="225"/>
      <c r="J178" s="224">
        <f>ROUND(I178*H178,2)</f>
        <v>0</v>
      </c>
      <c r="K178" s="226"/>
      <c r="L178" s="45"/>
      <c r="M178" s="227" t="s">
        <v>1</v>
      </c>
      <c r="N178" s="228" t="s">
        <v>41</v>
      </c>
      <c r="O178" s="92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142</v>
      </c>
      <c r="AT178" s="231" t="s">
        <v>138</v>
      </c>
      <c r="AU178" s="231" t="s">
        <v>86</v>
      </c>
      <c r="AY178" s="18" t="s">
        <v>136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84</v>
      </c>
      <c r="BK178" s="232">
        <f>ROUND(I178*H178,2)</f>
        <v>0</v>
      </c>
      <c r="BL178" s="18" t="s">
        <v>142</v>
      </c>
      <c r="BM178" s="231" t="s">
        <v>541</v>
      </c>
    </row>
    <row r="179" spans="1:51" s="13" customFormat="1" ht="12">
      <c r="A179" s="13"/>
      <c r="B179" s="233"/>
      <c r="C179" s="234"/>
      <c r="D179" s="235" t="s">
        <v>144</v>
      </c>
      <c r="E179" s="236" t="s">
        <v>1</v>
      </c>
      <c r="F179" s="237" t="s">
        <v>542</v>
      </c>
      <c r="G179" s="234"/>
      <c r="H179" s="238">
        <v>2.72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144</v>
      </c>
      <c r="AU179" s="244" t="s">
        <v>86</v>
      </c>
      <c r="AV179" s="13" t="s">
        <v>86</v>
      </c>
      <c r="AW179" s="13" t="s">
        <v>31</v>
      </c>
      <c r="AX179" s="13" t="s">
        <v>76</v>
      </c>
      <c r="AY179" s="244" t="s">
        <v>136</v>
      </c>
    </row>
    <row r="180" spans="1:51" s="14" customFormat="1" ht="12">
      <c r="A180" s="14"/>
      <c r="B180" s="245"/>
      <c r="C180" s="246"/>
      <c r="D180" s="235" t="s">
        <v>144</v>
      </c>
      <c r="E180" s="247" t="s">
        <v>1</v>
      </c>
      <c r="F180" s="248" t="s">
        <v>146</v>
      </c>
      <c r="G180" s="246"/>
      <c r="H180" s="249">
        <v>2.72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144</v>
      </c>
      <c r="AU180" s="255" t="s">
        <v>86</v>
      </c>
      <c r="AV180" s="14" t="s">
        <v>142</v>
      </c>
      <c r="AW180" s="14" t="s">
        <v>31</v>
      </c>
      <c r="AX180" s="14" t="s">
        <v>84</v>
      </c>
      <c r="AY180" s="255" t="s">
        <v>136</v>
      </c>
    </row>
    <row r="181" spans="1:63" s="12" customFormat="1" ht="22.8" customHeight="1">
      <c r="A181" s="12"/>
      <c r="B181" s="204"/>
      <c r="C181" s="205"/>
      <c r="D181" s="206" t="s">
        <v>75</v>
      </c>
      <c r="E181" s="218" t="s">
        <v>181</v>
      </c>
      <c r="F181" s="218" t="s">
        <v>543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SUM(P182:P191)</f>
        <v>0</v>
      </c>
      <c r="Q181" s="212"/>
      <c r="R181" s="213">
        <f>SUM(R182:R191)</f>
        <v>0.48376420000000003</v>
      </c>
      <c r="S181" s="212"/>
      <c r="T181" s="214">
        <f>SUM(T182:T191)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84</v>
      </c>
      <c r="AT181" s="216" t="s">
        <v>75</v>
      </c>
      <c r="AU181" s="216" t="s">
        <v>84</v>
      </c>
      <c r="AY181" s="215" t="s">
        <v>136</v>
      </c>
      <c r="BK181" s="217">
        <f>SUM(BK182:BK191)</f>
        <v>0</v>
      </c>
    </row>
    <row r="182" spans="1:65" s="2" customFormat="1" ht="24.15" customHeight="1">
      <c r="A182" s="39"/>
      <c r="B182" s="40"/>
      <c r="C182" s="220" t="s">
        <v>223</v>
      </c>
      <c r="D182" s="220" t="s">
        <v>138</v>
      </c>
      <c r="E182" s="221" t="s">
        <v>544</v>
      </c>
      <c r="F182" s="222" t="s">
        <v>545</v>
      </c>
      <c r="G182" s="223" t="s">
        <v>374</v>
      </c>
      <c r="H182" s="224">
        <v>34</v>
      </c>
      <c r="I182" s="225"/>
      <c r="J182" s="224">
        <f>ROUND(I182*H182,2)</f>
        <v>0</v>
      </c>
      <c r="K182" s="226"/>
      <c r="L182" s="45"/>
      <c r="M182" s="227" t="s">
        <v>1</v>
      </c>
      <c r="N182" s="228" t="s">
        <v>41</v>
      </c>
      <c r="O182" s="92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142</v>
      </c>
      <c r="AT182" s="231" t="s">
        <v>138</v>
      </c>
      <c r="AU182" s="231" t="s">
        <v>86</v>
      </c>
      <c r="AY182" s="18" t="s">
        <v>136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84</v>
      </c>
      <c r="BK182" s="232">
        <f>ROUND(I182*H182,2)</f>
        <v>0</v>
      </c>
      <c r="BL182" s="18" t="s">
        <v>142</v>
      </c>
      <c r="BM182" s="231" t="s">
        <v>546</v>
      </c>
    </row>
    <row r="183" spans="1:65" s="2" customFormat="1" ht="21.75" customHeight="1">
      <c r="A183" s="39"/>
      <c r="B183" s="40"/>
      <c r="C183" s="266" t="s">
        <v>227</v>
      </c>
      <c r="D183" s="266" t="s">
        <v>286</v>
      </c>
      <c r="E183" s="267" t="s">
        <v>547</v>
      </c>
      <c r="F183" s="268" t="s">
        <v>548</v>
      </c>
      <c r="G183" s="269" t="s">
        <v>374</v>
      </c>
      <c r="H183" s="270">
        <v>34.51</v>
      </c>
      <c r="I183" s="271"/>
      <c r="J183" s="270">
        <f>ROUND(I183*H183,2)</f>
        <v>0</v>
      </c>
      <c r="K183" s="272"/>
      <c r="L183" s="273"/>
      <c r="M183" s="274" t="s">
        <v>1</v>
      </c>
      <c r="N183" s="275" t="s">
        <v>41</v>
      </c>
      <c r="O183" s="92"/>
      <c r="P183" s="229">
        <f>O183*H183</f>
        <v>0</v>
      </c>
      <c r="Q183" s="229">
        <v>0.00042</v>
      </c>
      <c r="R183" s="229">
        <f>Q183*H183</f>
        <v>0.0144942</v>
      </c>
      <c r="S183" s="229">
        <v>0</v>
      </c>
      <c r="T183" s="23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1" t="s">
        <v>181</v>
      </c>
      <c r="AT183" s="231" t="s">
        <v>286</v>
      </c>
      <c r="AU183" s="231" t="s">
        <v>86</v>
      </c>
      <c r="AY183" s="18" t="s">
        <v>136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84</v>
      </c>
      <c r="BK183" s="232">
        <f>ROUND(I183*H183,2)</f>
        <v>0</v>
      </c>
      <c r="BL183" s="18" t="s">
        <v>142</v>
      </c>
      <c r="BM183" s="231" t="s">
        <v>549</v>
      </c>
    </row>
    <row r="184" spans="1:51" s="15" customFormat="1" ht="12">
      <c r="A184" s="15"/>
      <c r="B184" s="256"/>
      <c r="C184" s="257"/>
      <c r="D184" s="235" t="s">
        <v>144</v>
      </c>
      <c r="E184" s="258" t="s">
        <v>1</v>
      </c>
      <c r="F184" s="259" t="s">
        <v>550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144</v>
      </c>
      <c r="AU184" s="265" t="s">
        <v>86</v>
      </c>
      <c r="AV184" s="15" t="s">
        <v>84</v>
      </c>
      <c r="AW184" s="15" t="s">
        <v>31</v>
      </c>
      <c r="AX184" s="15" t="s">
        <v>76</v>
      </c>
      <c r="AY184" s="265" t="s">
        <v>136</v>
      </c>
    </row>
    <row r="185" spans="1:51" s="13" customFormat="1" ht="12">
      <c r="A185" s="13"/>
      <c r="B185" s="233"/>
      <c r="C185" s="234"/>
      <c r="D185" s="235" t="s">
        <v>144</v>
      </c>
      <c r="E185" s="236" t="s">
        <v>1</v>
      </c>
      <c r="F185" s="237" t="s">
        <v>551</v>
      </c>
      <c r="G185" s="234"/>
      <c r="H185" s="238">
        <v>34.51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144</v>
      </c>
      <c r="AU185" s="244" t="s">
        <v>86</v>
      </c>
      <c r="AV185" s="13" t="s">
        <v>86</v>
      </c>
      <c r="AW185" s="13" t="s">
        <v>31</v>
      </c>
      <c r="AX185" s="13" t="s">
        <v>76</v>
      </c>
      <c r="AY185" s="244" t="s">
        <v>136</v>
      </c>
    </row>
    <row r="186" spans="1:51" s="14" customFormat="1" ht="12">
      <c r="A186" s="14"/>
      <c r="B186" s="245"/>
      <c r="C186" s="246"/>
      <c r="D186" s="235" t="s">
        <v>144</v>
      </c>
      <c r="E186" s="247" t="s">
        <v>1</v>
      </c>
      <c r="F186" s="248" t="s">
        <v>146</v>
      </c>
      <c r="G186" s="246"/>
      <c r="H186" s="249">
        <v>34.51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144</v>
      </c>
      <c r="AU186" s="255" t="s">
        <v>86</v>
      </c>
      <c r="AV186" s="14" t="s">
        <v>142</v>
      </c>
      <c r="AW186" s="14" t="s">
        <v>31</v>
      </c>
      <c r="AX186" s="14" t="s">
        <v>84</v>
      </c>
      <c r="AY186" s="255" t="s">
        <v>136</v>
      </c>
    </row>
    <row r="187" spans="1:65" s="2" customFormat="1" ht="16.5" customHeight="1">
      <c r="A187" s="39"/>
      <c r="B187" s="40"/>
      <c r="C187" s="220" t="s">
        <v>239</v>
      </c>
      <c r="D187" s="220" t="s">
        <v>138</v>
      </c>
      <c r="E187" s="221" t="s">
        <v>552</v>
      </c>
      <c r="F187" s="222" t="s">
        <v>553</v>
      </c>
      <c r="G187" s="223" t="s">
        <v>374</v>
      </c>
      <c r="H187" s="224">
        <v>34</v>
      </c>
      <c r="I187" s="225"/>
      <c r="J187" s="224">
        <f>ROUND(I187*H187,2)</f>
        <v>0</v>
      </c>
      <c r="K187" s="226"/>
      <c r="L187" s="45"/>
      <c r="M187" s="227" t="s">
        <v>1</v>
      </c>
      <c r="N187" s="228" t="s">
        <v>41</v>
      </c>
      <c r="O187" s="92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1" t="s">
        <v>142</v>
      </c>
      <c r="AT187" s="231" t="s">
        <v>138</v>
      </c>
      <c r="AU187" s="231" t="s">
        <v>86</v>
      </c>
      <c r="AY187" s="18" t="s">
        <v>136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84</v>
      </c>
      <c r="BK187" s="232">
        <f>ROUND(I187*H187,2)</f>
        <v>0</v>
      </c>
      <c r="BL187" s="18" t="s">
        <v>142</v>
      </c>
      <c r="BM187" s="231" t="s">
        <v>554</v>
      </c>
    </row>
    <row r="188" spans="1:65" s="2" customFormat="1" ht="24.15" customHeight="1">
      <c r="A188" s="39"/>
      <c r="B188" s="40"/>
      <c r="C188" s="220" t="s">
        <v>243</v>
      </c>
      <c r="D188" s="220" t="s">
        <v>138</v>
      </c>
      <c r="E188" s="221" t="s">
        <v>555</v>
      </c>
      <c r="F188" s="222" t="s">
        <v>556</v>
      </c>
      <c r="G188" s="223" t="s">
        <v>374</v>
      </c>
      <c r="H188" s="224">
        <v>34</v>
      </c>
      <c r="I188" s="225"/>
      <c r="J188" s="224">
        <f>ROUND(I188*H188,2)</f>
        <v>0</v>
      </c>
      <c r="K188" s="226"/>
      <c r="L188" s="45"/>
      <c r="M188" s="227" t="s">
        <v>1</v>
      </c>
      <c r="N188" s="228" t="s">
        <v>41</v>
      </c>
      <c r="O188" s="92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1" t="s">
        <v>142</v>
      </c>
      <c r="AT188" s="231" t="s">
        <v>138</v>
      </c>
      <c r="AU188" s="231" t="s">
        <v>86</v>
      </c>
      <c r="AY188" s="18" t="s">
        <v>136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84</v>
      </c>
      <c r="BK188" s="232">
        <f>ROUND(I188*H188,2)</f>
        <v>0</v>
      </c>
      <c r="BL188" s="18" t="s">
        <v>142</v>
      </c>
      <c r="BM188" s="231" t="s">
        <v>557</v>
      </c>
    </row>
    <row r="189" spans="1:65" s="2" customFormat="1" ht="24.15" customHeight="1">
      <c r="A189" s="39"/>
      <c r="B189" s="40"/>
      <c r="C189" s="220" t="s">
        <v>7</v>
      </c>
      <c r="D189" s="220" t="s">
        <v>138</v>
      </c>
      <c r="E189" s="221" t="s">
        <v>558</v>
      </c>
      <c r="F189" s="222" t="s">
        <v>559</v>
      </c>
      <c r="G189" s="223" t="s">
        <v>149</v>
      </c>
      <c r="H189" s="224">
        <v>1</v>
      </c>
      <c r="I189" s="225"/>
      <c r="J189" s="224">
        <f>ROUND(I189*H189,2)</f>
        <v>0</v>
      </c>
      <c r="K189" s="226"/>
      <c r="L189" s="45"/>
      <c r="M189" s="227" t="s">
        <v>1</v>
      </c>
      <c r="N189" s="228" t="s">
        <v>41</v>
      </c>
      <c r="O189" s="92"/>
      <c r="P189" s="229">
        <f>O189*H189</f>
        <v>0</v>
      </c>
      <c r="Q189" s="229">
        <v>0.45937</v>
      </c>
      <c r="R189" s="229">
        <f>Q189*H189</f>
        <v>0.45937</v>
      </c>
      <c r="S189" s="229">
        <v>0</v>
      </c>
      <c r="T189" s="23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1" t="s">
        <v>142</v>
      </c>
      <c r="AT189" s="231" t="s">
        <v>138</v>
      </c>
      <c r="AU189" s="231" t="s">
        <v>86</v>
      </c>
      <c r="AY189" s="18" t="s">
        <v>136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84</v>
      </c>
      <c r="BK189" s="232">
        <f>ROUND(I189*H189,2)</f>
        <v>0</v>
      </c>
      <c r="BL189" s="18" t="s">
        <v>142</v>
      </c>
      <c r="BM189" s="231" t="s">
        <v>560</v>
      </c>
    </row>
    <row r="190" spans="1:65" s="2" customFormat="1" ht="16.5" customHeight="1">
      <c r="A190" s="39"/>
      <c r="B190" s="40"/>
      <c r="C190" s="220" t="s">
        <v>256</v>
      </c>
      <c r="D190" s="220" t="s">
        <v>138</v>
      </c>
      <c r="E190" s="221" t="s">
        <v>561</v>
      </c>
      <c r="F190" s="222" t="s">
        <v>562</v>
      </c>
      <c r="G190" s="223" t="s">
        <v>374</v>
      </c>
      <c r="H190" s="224">
        <v>36</v>
      </c>
      <c r="I190" s="225"/>
      <c r="J190" s="224">
        <f>ROUND(I190*H190,2)</f>
        <v>0</v>
      </c>
      <c r="K190" s="226"/>
      <c r="L190" s="45"/>
      <c r="M190" s="227" t="s">
        <v>1</v>
      </c>
      <c r="N190" s="228" t="s">
        <v>41</v>
      </c>
      <c r="O190" s="92"/>
      <c r="P190" s="229">
        <f>O190*H190</f>
        <v>0</v>
      </c>
      <c r="Q190" s="229">
        <v>0.00019</v>
      </c>
      <c r="R190" s="229">
        <f>Q190*H190</f>
        <v>0.006840000000000001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142</v>
      </c>
      <c r="AT190" s="231" t="s">
        <v>138</v>
      </c>
      <c r="AU190" s="231" t="s">
        <v>86</v>
      </c>
      <c r="AY190" s="18" t="s">
        <v>136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84</v>
      </c>
      <c r="BK190" s="232">
        <f>ROUND(I190*H190,2)</f>
        <v>0</v>
      </c>
      <c r="BL190" s="18" t="s">
        <v>142</v>
      </c>
      <c r="BM190" s="231" t="s">
        <v>563</v>
      </c>
    </row>
    <row r="191" spans="1:65" s="2" customFormat="1" ht="21.75" customHeight="1">
      <c r="A191" s="39"/>
      <c r="B191" s="40"/>
      <c r="C191" s="220" t="s">
        <v>266</v>
      </c>
      <c r="D191" s="220" t="s">
        <v>138</v>
      </c>
      <c r="E191" s="221" t="s">
        <v>564</v>
      </c>
      <c r="F191" s="222" t="s">
        <v>565</v>
      </c>
      <c r="G191" s="223" t="s">
        <v>374</v>
      </c>
      <c r="H191" s="224">
        <v>34</v>
      </c>
      <c r="I191" s="225"/>
      <c r="J191" s="224">
        <f>ROUND(I191*H191,2)</f>
        <v>0</v>
      </c>
      <c r="K191" s="226"/>
      <c r="L191" s="45"/>
      <c r="M191" s="227" t="s">
        <v>1</v>
      </c>
      <c r="N191" s="228" t="s">
        <v>41</v>
      </c>
      <c r="O191" s="92"/>
      <c r="P191" s="229">
        <f>O191*H191</f>
        <v>0</v>
      </c>
      <c r="Q191" s="229">
        <v>9E-05</v>
      </c>
      <c r="R191" s="229">
        <f>Q191*H191</f>
        <v>0.0030600000000000002</v>
      </c>
      <c r="S191" s="229">
        <v>0</v>
      </c>
      <c r="T191" s="23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1" t="s">
        <v>142</v>
      </c>
      <c r="AT191" s="231" t="s">
        <v>138</v>
      </c>
      <c r="AU191" s="231" t="s">
        <v>86</v>
      </c>
      <c r="AY191" s="18" t="s">
        <v>136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84</v>
      </c>
      <c r="BK191" s="232">
        <f>ROUND(I191*H191,2)</f>
        <v>0</v>
      </c>
      <c r="BL191" s="18" t="s">
        <v>142</v>
      </c>
      <c r="BM191" s="231" t="s">
        <v>566</v>
      </c>
    </row>
    <row r="192" spans="1:63" s="12" customFormat="1" ht="22.8" customHeight="1">
      <c r="A192" s="12"/>
      <c r="B192" s="204"/>
      <c r="C192" s="205"/>
      <c r="D192" s="206" t="s">
        <v>75</v>
      </c>
      <c r="E192" s="218" t="s">
        <v>464</v>
      </c>
      <c r="F192" s="218" t="s">
        <v>465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P193</f>
        <v>0</v>
      </c>
      <c r="Q192" s="212"/>
      <c r="R192" s="213">
        <f>R193</f>
        <v>0</v>
      </c>
      <c r="S192" s="212"/>
      <c r="T192" s="214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84</v>
      </c>
      <c r="AT192" s="216" t="s">
        <v>75</v>
      </c>
      <c r="AU192" s="216" t="s">
        <v>84</v>
      </c>
      <c r="AY192" s="215" t="s">
        <v>136</v>
      </c>
      <c r="BK192" s="217">
        <f>BK193</f>
        <v>0</v>
      </c>
    </row>
    <row r="193" spans="1:65" s="2" customFormat="1" ht="24.15" customHeight="1">
      <c r="A193" s="39"/>
      <c r="B193" s="40"/>
      <c r="C193" s="220" t="s">
        <v>275</v>
      </c>
      <c r="D193" s="220" t="s">
        <v>138</v>
      </c>
      <c r="E193" s="221" t="s">
        <v>567</v>
      </c>
      <c r="F193" s="222" t="s">
        <v>568</v>
      </c>
      <c r="G193" s="223" t="s">
        <v>253</v>
      </c>
      <c r="H193" s="224">
        <v>19.05</v>
      </c>
      <c r="I193" s="225"/>
      <c r="J193" s="224">
        <f>ROUND(I193*H193,2)</f>
        <v>0</v>
      </c>
      <c r="K193" s="226"/>
      <c r="L193" s="45"/>
      <c r="M193" s="276" t="s">
        <v>1</v>
      </c>
      <c r="N193" s="277" t="s">
        <v>41</v>
      </c>
      <c r="O193" s="278"/>
      <c r="P193" s="279">
        <f>O193*H193</f>
        <v>0</v>
      </c>
      <c r="Q193" s="279">
        <v>0</v>
      </c>
      <c r="R193" s="279">
        <f>Q193*H193</f>
        <v>0</v>
      </c>
      <c r="S193" s="279">
        <v>0</v>
      </c>
      <c r="T193" s="28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142</v>
      </c>
      <c r="AT193" s="231" t="s">
        <v>138</v>
      </c>
      <c r="AU193" s="231" t="s">
        <v>86</v>
      </c>
      <c r="AY193" s="18" t="s">
        <v>136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142</v>
      </c>
      <c r="BM193" s="231" t="s">
        <v>569</v>
      </c>
    </row>
    <row r="194" spans="1:31" s="2" customFormat="1" ht="6.95" customHeight="1">
      <c r="A194" s="39"/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120:K19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15</v>
      </c>
      <c r="L6" s="21"/>
    </row>
    <row r="7" spans="2:12" s="1" customFormat="1" ht="16.5" customHeight="1">
      <c r="B7" s="21"/>
      <c r="E7" s="142" t="str">
        <f>'Rekapitulace stavby'!K6</f>
        <v>Revitalizace kempu Lesík - hygienické zázemí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17</v>
      </c>
      <c r="E11" s="39"/>
      <c r="F11" s="144" t="s">
        <v>1</v>
      </c>
      <c r="G11" s="39"/>
      <c r="H11" s="39"/>
      <c r="I11" s="141" t="s">
        <v>18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19</v>
      </c>
      <c r="E12" s="39"/>
      <c r="F12" s="144" t="s">
        <v>33</v>
      </c>
      <c r="G12" s="39"/>
      <c r="H12" s="39"/>
      <c r="I12" s="141" t="s">
        <v>21</v>
      </c>
      <c r="J12" s="145" t="str">
        <f>'Rekapitulace stavby'!AN8</f>
        <v>16. 1. 2023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23</v>
      </c>
      <c r="E14" s="39"/>
      <c r="F14" s="39"/>
      <c r="G14" s="39"/>
      <c r="H14" s="39"/>
      <c r="I14" s="141" t="s">
        <v>24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25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24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24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571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24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ROUND((SUM(BE123:BE333)),2)</f>
        <v>0</v>
      </c>
      <c r="G33" s="39"/>
      <c r="H33" s="39"/>
      <c r="I33" s="156">
        <v>0.21</v>
      </c>
      <c r="J33" s="155">
        <f>ROUND(((SUM(BE123:BE333))*I33),2)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ROUND((SUM(BF123:BF333)),2)</f>
        <v>0</v>
      </c>
      <c r="G34" s="39"/>
      <c r="H34" s="39"/>
      <c r="I34" s="156">
        <v>0.15</v>
      </c>
      <c r="J34" s="155">
        <f>ROUND(((SUM(BF123:BF333))*I34),2)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ROUND((SUM(BG123:BG333)),2)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ROUND((SUM(BH123:BH333)),2)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ROUND((SUM(BI123:BI333)),2)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kempu Lesík - hygienické zázemí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D1.3a - Kanalizace splašková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19</v>
      </c>
      <c r="D89" s="41"/>
      <c r="E89" s="41"/>
      <c r="F89" s="28" t="str">
        <f>F12</f>
        <v xml:space="preserve"> </v>
      </c>
      <c r="G89" s="41"/>
      <c r="H89" s="41"/>
      <c r="I89" s="33" t="s">
        <v>21</v>
      </c>
      <c r="J89" s="80" t="str">
        <f>IF(J12="","",J12)</f>
        <v>16. 1. 2023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Město Nejdek</v>
      </c>
      <c r="G91" s="41"/>
      <c r="H91" s="41"/>
      <c r="I91" s="33" t="s">
        <v>29</v>
      </c>
      <c r="J91" s="37" t="str">
        <f>E21</f>
        <v>DPT projekty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110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111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112</v>
      </c>
      <c r="E99" s="189"/>
      <c r="F99" s="189"/>
      <c r="G99" s="189"/>
      <c r="H99" s="189"/>
      <c r="I99" s="189"/>
      <c r="J99" s="190">
        <f>J242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113</v>
      </c>
      <c r="E100" s="189"/>
      <c r="F100" s="189"/>
      <c r="G100" s="189"/>
      <c r="H100" s="189"/>
      <c r="I100" s="189"/>
      <c r="J100" s="190">
        <f>J249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114</v>
      </c>
      <c r="E101" s="189"/>
      <c r="F101" s="189"/>
      <c r="G101" s="189"/>
      <c r="H101" s="189"/>
      <c r="I101" s="189"/>
      <c r="J101" s="190">
        <f>J254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493</v>
      </c>
      <c r="E102" s="189"/>
      <c r="F102" s="189"/>
      <c r="G102" s="189"/>
      <c r="H102" s="189"/>
      <c r="I102" s="189"/>
      <c r="J102" s="190">
        <f>J290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118</v>
      </c>
      <c r="E103" s="189"/>
      <c r="F103" s="189"/>
      <c r="G103" s="189"/>
      <c r="H103" s="189"/>
      <c r="I103" s="189"/>
      <c r="J103" s="190">
        <f>J332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121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Revitalizace kempu Lesík - hygienické zázemí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103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D1.3a - Kanalizace splašková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19</v>
      </c>
      <c r="D117" s="41"/>
      <c r="E117" s="41"/>
      <c r="F117" s="28" t="str">
        <f>F12</f>
        <v xml:space="preserve"> </v>
      </c>
      <c r="G117" s="41"/>
      <c r="H117" s="41"/>
      <c r="I117" s="33" t="s">
        <v>21</v>
      </c>
      <c r="J117" s="80" t="str">
        <f>IF(J12="","",J12)</f>
        <v>16. 1. 2023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23</v>
      </c>
      <c r="D119" s="41"/>
      <c r="E119" s="41"/>
      <c r="F119" s="28" t="str">
        <f>E15</f>
        <v>Město Nejdek</v>
      </c>
      <c r="G119" s="41"/>
      <c r="H119" s="41"/>
      <c r="I119" s="33" t="s">
        <v>29</v>
      </c>
      <c r="J119" s="37" t="str">
        <f>E21</f>
        <v>DPT projekty Ostrov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27</v>
      </c>
      <c r="D120" s="41"/>
      <c r="E120" s="41"/>
      <c r="F120" s="28" t="str">
        <f>IF(E18="","",E18)</f>
        <v>Vyplň údaj</v>
      </c>
      <c r="G120" s="41"/>
      <c r="H120" s="41"/>
      <c r="I120" s="33" t="s">
        <v>32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122</v>
      </c>
      <c r="D122" s="195" t="s">
        <v>61</v>
      </c>
      <c r="E122" s="195" t="s">
        <v>57</v>
      </c>
      <c r="F122" s="195" t="s">
        <v>58</v>
      </c>
      <c r="G122" s="195" t="s">
        <v>123</v>
      </c>
      <c r="H122" s="195" t="s">
        <v>124</v>
      </c>
      <c r="I122" s="195" t="s">
        <v>125</v>
      </c>
      <c r="J122" s="196" t="s">
        <v>107</v>
      </c>
      <c r="K122" s="197" t="s">
        <v>126</v>
      </c>
      <c r="L122" s="198"/>
      <c r="M122" s="101" t="s">
        <v>1</v>
      </c>
      <c r="N122" s="102" t="s">
        <v>40</v>
      </c>
      <c r="O122" s="102" t="s">
        <v>127</v>
      </c>
      <c r="P122" s="102" t="s">
        <v>128</v>
      </c>
      <c r="Q122" s="102" t="s">
        <v>129</v>
      </c>
      <c r="R122" s="102" t="s">
        <v>130</v>
      </c>
      <c r="S122" s="102" t="s">
        <v>131</v>
      </c>
      <c r="T122" s="103" t="s">
        <v>132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133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110.47240780000001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109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134</v>
      </c>
      <c r="F124" s="207" t="s">
        <v>135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P125+P242+P249+P254+P290+P332</f>
        <v>0</v>
      </c>
      <c r="Q124" s="212"/>
      <c r="R124" s="213">
        <f>R125+R242+R249+R254+R290+R332</f>
        <v>110.47240780000001</v>
      </c>
      <c r="S124" s="212"/>
      <c r="T124" s="214">
        <f>T125+T242+T249+T254+T290+T332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136</v>
      </c>
      <c r="BK124" s="217">
        <f>BK125+BK242+BK249+BK254+BK290+BK332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137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SUM(P126:P241)</f>
        <v>0</v>
      </c>
      <c r="Q125" s="212"/>
      <c r="R125" s="213">
        <f>SUM(R126:R241)</f>
        <v>98.064162</v>
      </c>
      <c r="S125" s="212"/>
      <c r="T125" s="214">
        <f>SUM(T126:T241)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136</v>
      </c>
      <c r="BK125" s="217">
        <f>SUM(BK126:BK241)</f>
        <v>0</v>
      </c>
    </row>
    <row r="126" spans="1:65" s="2" customFormat="1" ht="24.15" customHeight="1">
      <c r="A126" s="39"/>
      <c r="B126" s="40"/>
      <c r="C126" s="220" t="s">
        <v>84</v>
      </c>
      <c r="D126" s="220" t="s">
        <v>138</v>
      </c>
      <c r="E126" s="221" t="s">
        <v>155</v>
      </c>
      <c r="F126" s="222" t="s">
        <v>156</v>
      </c>
      <c r="G126" s="223" t="s">
        <v>141</v>
      </c>
      <c r="H126" s="224">
        <v>156.9</v>
      </c>
      <c r="I126" s="225"/>
      <c r="J126" s="224">
        <f>ROUND(I126*H126,2)</f>
        <v>0</v>
      </c>
      <c r="K126" s="226"/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142</v>
      </c>
      <c r="AT126" s="231" t="s">
        <v>138</v>
      </c>
      <c r="AU126" s="231" t="s">
        <v>86</v>
      </c>
      <c r="AY126" s="18" t="s">
        <v>136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142</v>
      </c>
      <c r="BM126" s="231" t="s">
        <v>572</v>
      </c>
    </row>
    <row r="127" spans="1:51" s="13" customFormat="1" ht="12">
      <c r="A127" s="13"/>
      <c r="B127" s="233"/>
      <c r="C127" s="234"/>
      <c r="D127" s="235" t="s">
        <v>144</v>
      </c>
      <c r="E127" s="236" t="s">
        <v>1</v>
      </c>
      <c r="F127" s="237" t="s">
        <v>573</v>
      </c>
      <c r="G127" s="234"/>
      <c r="H127" s="238">
        <v>42.6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144</v>
      </c>
      <c r="AU127" s="244" t="s">
        <v>86</v>
      </c>
      <c r="AV127" s="13" t="s">
        <v>86</v>
      </c>
      <c r="AW127" s="13" t="s">
        <v>31</v>
      </c>
      <c r="AX127" s="13" t="s">
        <v>76</v>
      </c>
      <c r="AY127" s="244" t="s">
        <v>136</v>
      </c>
    </row>
    <row r="128" spans="1:51" s="16" customFormat="1" ht="12">
      <c r="A128" s="16"/>
      <c r="B128" s="281"/>
      <c r="C128" s="282"/>
      <c r="D128" s="235" t="s">
        <v>144</v>
      </c>
      <c r="E128" s="283" t="s">
        <v>1</v>
      </c>
      <c r="F128" s="284" t="s">
        <v>574</v>
      </c>
      <c r="G128" s="282"/>
      <c r="H128" s="285">
        <v>42.6</v>
      </c>
      <c r="I128" s="286"/>
      <c r="J128" s="282"/>
      <c r="K128" s="282"/>
      <c r="L128" s="287"/>
      <c r="M128" s="288"/>
      <c r="N128" s="289"/>
      <c r="O128" s="289"/>
      <c r="P128" s="289"/>
      <c r="Q128" s="289"/>
      <c r="R128" s="289"/>
      <c r="S128" s="289"/>
      <c r="T128" s="290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91" t="s">
        <v>144</v>
      </c>
      <c r="AU128" s="291" t="s">
        <v>86</v>
      </c>
      <c r="AV128" s="16" t="s">
        <v>151</v>
      </c>
      <c r="AW128" s="16" t="s">
        <v>31</v>
      </c>
      <c r="AX128" s="16" t="s">
        <v>76</v>
      </c>
      <c r="AY128" s="291" t="s">
        <v>136</v>
      </c>
    </row>
    <row r="129" spans="1:51" s="13" customFormat="1" ht="12">
      <c r="A129" s="13"/>
      <c r="B129" s="233"/>
      <c r="C129" s="234"/>
      <c r="D129" s="235" t="s">
        <v>144</v>
      </c>
      <c r="E129" s="236" t="s">
        <v>1</v>
      </c>
      <c r="F129" s="237" t="s">
        <v>575</v>
      </c>
      <c r="G129" s="234"/>
      <c r="H129" s="238">
        <v>49.5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144</v>
      </c>
      <c r="AU129" s="244" t="s">
        <v>86</v>
      </c>
      <c r="AV129" s="13" t="s">
        <v>86</v>
      </c>
      <c r="AW129" s="13" t="s">
        <v>31</v>
      </c>
      <c r="AX129" s="13" t="s">
        <v>76</v>
      </c>
      <c r="AY129" s="244" t="s">
        <v>136</v>
      </c>
    </row>
    <row r="130" spans="1:51" s="13" customFormat="1" ht="12">
      <c r="A130" s="13"/>
      <c r="B130" s="233"/>
      <c r="C130" s="234"/>
      <c r="D130" s="235" t="s">
        <v>144</v>
      </c>
      <c r="E130" s="236" t="s">
        <v>1</v>
      </c>
      <c r="F130" s="237" t="s">
        <v>576</v>
      </c>
      <c r="G130" s="234"/>
      <c r="H130" s="238">
        <v>64.8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144</v>
      </c>
      <c r="AU130" s="244" t="s">
        <v>86</v>
      </c>
      <c r="AV130" s="13" t="s">
        <v>86</v>
      </c>
      <c r="AW130" s="13" t="s">
        <v>31</v>
      </c>
      <c r="AX130" s="13" t="s">
        <v>76</v>
      </c>
      <c r="AY130" s="244" t="s">
        <v>136</v>
      </c>
    </row>
    <row r="131" spans="1:51" s="16" customFormat="1" ht="12">
      <c r="A131" s="16"/>
      <c r="B131" s="281"/>
      <c r="C131" s="282"/>
      <c r="D131" s="235" t="s">
        <v>144</v>
      </c>
      <c r="E131" s="283" t="s">
        <v>1</v>
      </c>
      <c r="F131" s="284" t="s">
        <v>574</v>
      </c>
      <c r="G131" s="282"/>
      <c r="H131" s="285">
        <v>114.3</v>
      </c>
      <c r="I131" s="286"/>
      <c r="J131" s="282"/>
      <c r="K131" s="282"/>
      <c r="L131" s="287"/>
      <c r="M131" s="288"/>
      <c r="N131" s="289"/>
      <c r="O131" s="289"/>
      <c r="P131" s="289"/>
      <c r="Q131" s="289"/>
      <c r="R131" s="289"/>
      <c r="S131" s="289"/>
      <c r="T131" s="290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91" t="s">
        <v>144</v>
      </c>
      <c r="AU131" s="291" t="s">
        <v>86</v>
      </c>
      <c r="AV131" s="16" t="s">
        <v>151</v>
      </c>
      <c r="AW131" s="16" t="s">
        <v>31</v>
      </c>
      <c r="AX131" s="16" t="s">
        <v>76</v>
      </c>
      <c r="AY131" s="291" t="s">
        <v>136</v>
      </c>
    </row>
    <row r="132" spans="1:51" s="14" customFormat="1" ht="12">
      <c r="A132" s="14"/>
      <c r="B132" s="245"/>
      <c r="C132" s="246"/>
      <c r="D132" s="235" t="s">
        <v>144</v>
      </c>
      <c r="E132" s="247" t="s">
        <v>1</v>
      </c>
      <c r="F132" s="248" t="s">
        <v>146</v>
      </c>
      <c r="G132" s="246"/>
      <c r="H132" s="249">
        <v>156.89999999999998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144</v>
      </c>
      <c r="AU132" s="255" t="s">
        <v>86</v>
      </c>
      <c r="AV132" s="14" t="s">
        <v>142</v>
      </c>
      <c r="AW132" s="14" t="s">
        <v>31</v>
      </c>
      <c r="AX132" s="14" t="s">
        <v>84</v>
      </c>
      <c r="AY132" s="255" t="s">
        <v>136</v>
      </c>
    </row>
    <row r="133" spans="1:65" s="2" customFormat="1" ht="33" customHeight="1">
      <c r="A133" s="39"/>
      <c r="B133" s="40"/>
      <c r="C133" s="220" t="s">
        <v>86</v>
      </c>
      <c r="D133" s="220" t="s">
        <v>138</v>
      </c>
      <c r="E133" s="221" t="s">
        <v>577</v>
      </c>
      <c r="F133" s="222" t="s">
        <v>578</v>
      </c>
      <c r="G133" s="223" t="s">
        <v>162</v>
      </c>
      <c r="H133" s="224">
        <v>206.41</v>
      </c>
      <c r="I133" s="225"/>
      <c r="J133" s="224">
        <f>ROUND(I133*H133,2)</f>
        <v>0</v>
      </c>
      <c r="K133" s="226"/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142</v>
      </c>
      <c r="AT133" s="231" t="s">
        <v>138</v>
      </c>
      <c r="AU133" s="231" t="s">
        <v>86</v>
      </c>
      <c r="AY133" s="18" t="s">
        <v>136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142</v>
      </c>
      <c r="BM133" s="231" t="s">
        <v>579</v>
      </c>
    </row>
    <row r="134" spans="1:51" s="15" customFormat="1" ht="12">
      <c r="A134" s="15"/>
      <c r="B134" s="256"/>
      <c r="C134" s="257"/>
      <c r="D134" s="235" t="s">
        <v>144</v>
      </c>
      <c r="E134" s="258" t="s">
        <v>1</v>
      </c>
      <c r="F134" s="259" t="s">
        <v>580</v>
      </c>
      <c r="G134" s="257"/>
      <c r="H134" s="258" t="s">
        <v>1</v>
      </c>
      <c r="I134" s="260"/>
      <c r="J134" s="257"/>
      <c r="K134" s="257"/>
      <c r="L134" s="261"/>
      <c r="M134" s="262"/>
      <c r="N134" s="263"/>
      <c r="O134" s="263"/>
      <c r="P134" s="263"/>
      <c r="Q134" s="263"/>
      <c r="R134" s="263"/>
      <c r="S134" s="263"/>
      <c r="T134" s="26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5" t="s">
        <v>144</v>
      </c>
      <c r="AU134" s="265" t="s">
        <v>86</v>
      </c>
      <c r="AV134" s="15" t="s">
        <v>84</v>
      </c>
      <c r="AW134" s="15" t="s">
        <v>31</v>
      </c>
      <c r="AX134" s="15" t="s">
        <v>76</v>
      </c>
      <c r="AY134" s="265" t="s">
        <v>136</v>
      </c>
    </row>
    <row r="135" spans="1:51" s="13" customFormat="1" ht="12">
      <c r="A135" s="13"/>
      <c r="B135" s="233"/>
      <c r="C135" s="234"/>
      <c r="D135" s="235" t="s">
        <v>144</v>
      </c>
      <c r="E135" s="236" t="s">
        <v>1</v>
      </c>
      <c r="F135" s="237" t="s">
        <v>581</v>
      </c>
      <c r="G135" s="234"/>
      <c r="H135" s="238">
        <v>109.73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144</v>
      </c>
      <c r="AU135" s="244" t="s">
        <v>86</v>
      </c>
      <c r="AV135" s="13" t="s">
        <v>86</v>
      </c>
      <c r="AW135" s="13" t="s">
        <v>31</v>
      </c>
      <c r="AX135" s="13" t="s">
        <v>76</v>
      </c>
      <c r="AY135" s="244" t="s">
        <v>136</v>
      </c>
    </row>
    <row r="136" spans="1:51" s="15" customFormat="1" ht="12">
      <c r="A136" s="15"/>
      <c r="B136" s="256"/>
      <c r="C136" s="257"/>
      <c r="D136" s="235" t="s">
        <v>144</v>
      </c>
      <c r="E136" s="258" t="s">
        <v>1</v>
      </c>
      <c r="F136" s="259" t="s">
        <v>582</v>
      </c>
      <c r="G136" s="257"/>
      <c r="H136" s="258" t="s">
        <v>1</v>
      </c>
      <c r="I136" s="260"/>
      <c r="J136" s="257"/>
      <c r="K136" s="257"/>
      <c r="L136" s="261"/>
      <c r="M136" s="262"/>
      <c r="N136" s="263"/>
      <c r="O136" s="263"/>
      <c r="P136" s="263"/>
      <c r="Q136" s="263"/>
      <c r="R136" s="263"/>
      <c r="S136" s="263"/>
      <c r="T136" s="26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5" t="s">
        <v>144</v>
      </c>
      <c r="AU136" s="265" t="s">
        <v>86</v>
      </c>
      <c r="AV136" s="15" t="s">
        <v>84</v>
      </c>
      <c r="AW136" s="15" t="s">
        <v>31</v>
      </c>
      <c r="AX136" s="15" t="s">
        <v>76</v>
      </c>
      <c r="AY136" s="265" t="s">
        <v>136</v>
      </c>
    </row>
    <row r="137" spans="1:51" s="13" customFormat="1" ht="12">
      <c r="A137" s="13"/>
      <c r="B137" s="233"/>
      <c r="C137" s="234"/>
      <c r="D137" s="235" t="s">
        <v>144</v>
      </c>
      <c r="E137" s="236" t="s">
        <v>1</v>
      </c>
      <c r="F137" s="237" t="s">
        <v>583</v>
      </c>
      <c r="G137" s="234"/>
      <c r="H137" s="238">
        <v>108.11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144</v>
      </c>
      <c r="AU137" s="244" t="s">
        <v>86</v>
      </c>
      <c r="AV137" s="13" t="s">
        <v>86</v>
      </c>
      <c r="AW137" s="13" t="s">
        <v>31</v>
      </c>
      <c r="AX137" s="13" t="s">
        <v>76</v>
      </c>
      <c r="AY137" s="244" t="s">
        <v>136</v>
      </c>
    </row>
    <row r="138" spans="1:51" s="15" customFormat="1" ht="12">
      <c r="A138" s="15"/>
      <c r="B138" s="256"/>
      <c r="C138" s="257"/>
      <c r="D138" s="235" t="s">
        <v>144</v>
      </c>
      <c r="E138" s="258" t="s">
        <v>1</v>
      </c>
      <c r="F138" s="259" t="s">
        <v>584</v>
      </c>
      <c r="G138" s="257"/>
      <c r="H138" s="258" t="s">
        <v>1</v>
      </c>
      <c r="I138" s="260"/>
      <c r="J138" s="257"/>
      <c r="K138" s="257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144</v>
      </c>
      <c r="AU138" s="265" t="s">
        <v>86</v>
      </c>
      <c r="AV138" s="15" t="s">
        <v>84</v>
      </c>
      <c r="AW138" s="15" t="s">
        <v>31</v>
      </c>
      <c r="AX138" s="15" t="s">
        <v>76</v>
      </c>
      <c r="AY138" s="265" t="s">
        <v>136</v>
      </c>
    </row>
    <row r="139" spans="1:51" s="13" customFormat="1" ht="12">
      <c r="A139" s="13"/>
      <c r="B139" s="233"/>
      <c r="C139" s="234"/>
      <c r="D139" s="235" t="s">
        <v>144</v>
      </c>
      <c r="E139" s="236" t="s">
        <v>1</v>
      </c>
      <c r="F139" s="237" t="s">
        <v>585</v>
      </c>
      <c r="G139" s="234"/>
      <c r="H139" s="238">
        <v>-11.43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144</v>
      </c>
      <c r="AU139" s="244" t="s">
        <v>86</v>
      </c>
      <c r="AV139" s="13" t="s">
        <v>86</v>
      </c>
      <c r="AW139" s="13" t="s">
        <v>31</v>
      </c>
      <c r="AX139" s="13" t="s">
        <v>76</v>
      </c>
      <c r="AY139" s="244" t="s">
        <v>136</v>
      </c>
    </row>
    <row r="140" spans="1:51" s="14" customFormat="1" ht="12">
      <c r="A140" s="14"/>
      <c r="B140" s="245"/>
      <c r="C140" s="246"/>
      <c r="D140" s="235" t="s">
        <v>144</v>
      </c>
      <c r="E140" s="247" t="s">
        <v>1</v>
      </c>
      <c r="F140" s="248" t="s">
        <v>146</v>
      </c>
      <c r="G140" s="246"/>
      <c r="H140" s="249">
        <v>206.41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144</v>
      </c>
      <c r="AU140" s="255" t="s">
        <v>86</v>
      </c>
      <c r="AV140" s="14" t="s">
        <v>142</v>
      </c>
      <c r="AW140" s="14" t="s">
        <v>31</v>
      </c>
      <c r="AX140" s="14" t="s">
        <v>84</v>
      </c>
      <c r="AY140" s="255" t="s">
        <v>136</v>
      </c>
    </row>
    <row r="141" spans="1:65" s="2" customFormat="1" ht="33" customHeight="1">
      <c r="A141" s="39"/>
      <c r="B141" s="40"/>
      <c r="C141" s="220" t="s">
        <v>151</v>
      </c>
      <c r="D141" s="220" t="s">
        <v>138</v>
      </c>
      <c r="E141" s="221" t="s">
        <v>498</v>
      </c>
      <c r="F141" s="222" t="s">
        <v>499</v>
      </c>
      <c r="G141" s="223" t="s">
        <v>162</v>
      </c>
      <c r="H141" s="224">
        <v>22.9</v>
      </c>
      <c r="I141" s="225"/>
      <c r="J141" s="224">
        <f>ROUND(I141*H141,2)</f>
        <v>0</v>
      </c>
      <c r="K141" s="226"/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142</v>
      </c>
      <c r="AT141" s="231" t="s">
        <v>138</v>
      </c>
      <c r="AU141" s="231" t="s">
        <v>86</v>
      </c>
      <c r="AY141" s="18" t="s">
        <v>136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142</v>
      </c>
      <c r="BM141" s="231" t="s">
        <v>500</v>
      </c>
    </row>
    <row r="142" spans="1:51" s="13" customFormat="1" ht="12">
      <c r="A142" s="13"/>
      <c r="B142" s="233"/>
      <c r="C142" s="234"/>
      <c r="D142" s="235" t="s">
        <v>144</v>
      </c>
      <c r="E142" s="236" t="s">
        <v>1</v>
      </c>
      <c r="F142" s="237" t="s">
        <v>586</v>
      </c>
      <c r="G142" s="234"/>
      <c r="H142" s="238">
        <v>4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144</v>
      </c>
      <c r="AU142" s="244" t="s">
        <v>86</v>
      </c>
      <c r="AV142" s="13" t="s">
        <v>86</v>
      </c>
      <c r="AW142" s="13" t="s">
        <v>31</v>
      </c>
      <c r="AX142" s="13" t="s">
        <v>76</v>
      </c>
      <c r="AY142" s="244" t="s">
        <v>136</v>
      </c>
    </row>
    <row r="143" spans="1:51" s="13" customFormat="1" ht="12">
      <c r="A143" s="13"/>
      <c r="B143" s="233"/>
      <c r="C143" s="234"/>
      <c r="D143" s="235" t="s">
        <v>144</v>
      </c>
      <c r="E143" s="236" t="s">
        <v>1</v>
      </c>
      <c r="F143" s="237" t="s">
        <v>587</v>
      </c>
      <c r="G143" s="234"/>
      <c r="H143" s="238">
        <v>0.85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144</v>
      </c>
      <c r="AU143" s="244" t="s">
        <v>86</v>
      </c>
      <c r="AV143" s="13" t="s">
        <v>86</v>
      </c>
      <c r="AW143" s="13" t="s">
        <v>31</v>
      </c>
      <c r="AX143" s="13" t="s">
        <v>76</v>
      </c>
      <c r="AY143" s="244" t="s">
        <v>136</v>
      </c>
    </row>
    <row r="144" spans="1:51" s="13" customFormat="1" ht="12">
      <c r="A144" s="13"/>
      <c r="B144" s="233"/>
      <c r="C144" s="234"/>
      <c r="D144" s="235" t="s">
        <v>144</v>
      </c>
      <c r="E144" s="236" t="s">
        <v>1</v>
      </c>
      <c r="F144" s="237" t="s">
        <v>588</v>
      </c>
      <c r="G144" s="234"/>
      <c r="H144" s="238">
        <v>0.72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144</v>
      </c>
      <c r="AU144" s="244" t="s">
        <v>86</v>
      </c>
      <c r="AV144" s="13" t="s">
        <v>86</v>
      </c>
      <c r="AW144" s="13" t="s">
        <v>31</v>
      </c>
      <c r="AX144" s="13" t="s">
        <v>76</v>
      </c>
      <c r="AY144" s="244" t="s">
        <v>136</v>
      </c>
    </row>
    <row r="145" spans="1:51" s="13" customFormat="1" ht="12">
      <c r="A145" s="13"/>
      <c r="B145" s="233"/>
      <c r="C145" s="234"/>
      <c r="D145" s="235" t="s">
        <v>144</v>
      </c>
      <c r="E145" s="236" t="s">
        <v>1</v>
      </c>
      <c r="F145" s="237" t="s">
        <v>589</v>
      </c>
      <c r="G145" s="234"/>
      <c r="H145" s="238">
        <v>2.97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144</v>
      </c>
      <c r="AU145" s="244" t="s">
        <v>86</v>
      </c>
      <c r="AV145" s="13" t="s">
        <v>86</v>
      </c>
      <c r="AW145" s="13" t="s">
        <v>31</v>
      </c>
      <c r="AX145" s="13" t="s">
        <v>76</v>
      </c>
      <c r="AY145" s="244" t="s">
        <v>136</v>
      </c>
    </row>
    <row r="146" spans="1:51" s="13" customFormat="1" ht="12">
      <c r="A146" s="13"/>
      <c r="B146" s="233"/>
      <c r="C146" s="234"/>
      <c r="D146" s="235" t="s">
        <v>144</v>
      </c>
      <c r="E146" s="236" t="s">
        <v>1</v>
      </c>
      <c r="F146" s="237" t="s">
        <v>590</v>
      </c>
      <c r="G146" s="234"/>
      <c r="H146" s="238">
        <v>12.93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144</v>
      </c>
      <c r="AU146" s="244" t="s">
        <v>86</v>
      </c>
      <c r="AV146" s="13" t="s">
        <v>86</v>
      </c>
      <c r="AW146" s="13" t="s">
        <v>31</v>
      </c>
      <c r="AX146" s="13" t="s">
        <v>76</v>
      </c>
      <c r="AY146" s="244" t="s">
        <v>136</v>
      </c>
    </row>
    <row r="147" spans="1:51" s="15" customFormat="1" ht="12">
      <c r="A147" s="15"/>
      <c r="B147" s="256"/>
      <c r="C147" s="257"/>
      <c r="D147" s="235" t="s">
        <v>144</v>
      </c>
      <c r="E147" s="258" t="s">
        <v>1</v>
      </c>
      <c r="F147" s="259" t="s">
        <v>591</v>
      </c>
      <c r="G147" s="257"/>
      <c r="H147" s="258" t="s">
        <v>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144</v>
      </c>
      <c r="AU147" s="265" t="s">
        <v>86</v>
      </c>
      <c r="AV147" s="15" t="s">
        <v>84</v>
      </c>
      <c r="AW147" s="15" t="s">
        <v>31</v>
      </c>
      <c r="AX147" s="15" t="s">
        <v>76</v>
      </c>
      <c r="AY147" s="265" t="s">
        <v>136</v>
      </c>
    </row>
    <row r="148" spans="1:51" s="13" customFormat="1" ht="12">
      <c r="A148" s="13"/>
      <c r="B148" s="233"/>
      <c r="C148" s="234"/>
      <c r="D148" s="235" t="s">
        <v>144</v>
      </c>
      <c r="E148" s="236" t="s">
        <v>1</v>
      </c>
      <c r="F148" s="237" t="s">
        <v>592</v>
      </c>
      <c r="G148" s="234"/>
      <c r="H148" s="238">
        <v>1.57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144</v>
      </c>
      <c r="AU148" s="244" t="s">
        <v>86</v>
      </c>
      <c r="AV148" s="13" t="s">
        <v>86</v>
      </c>
      <c r="AW148" s="13" t="s">
        <v>31</v>
      </c>
      <c r="AX148" s="13" t="s">
        <v>76</v>
      </c>
      <c r="AY148" s="244" t="s">
        <v>136</v>
      </c>
    </row>
    <row r="149" spans="1:51" s="16" customFormat="1" ht="12">
      <c r="A149" s="16"/>
      <c r="B149" s="281"/>
      <c r="C149" s="282"/>
      <c r="D149" s="235" t="s">
        <v>144</v>
      </c>
      <c r="E149" s="283" t="s">
        <v>1</v>
      </c>
      <c r="F149" s="284" t="s">
        <v>574</v>
      </c>
      <c r="G149" s="282"/>
      <c r="H149" s="285">
        <v>23.04</v>
      </c>
      <c r="I149" s="286"/>
      <c r="J149" s="282"/>
      <c r="K149" s="282"/>
      <c r="L149" s="287"/>
      <c r="M149" s="288"/>
      <c r="N149" s="289"/>
      <c r="O149" s="289"/>
      <c r="P149" s="289"/>
      <c r="Q149" s="289"/>
      <c r="R149" s="289"/>
      <c r="S149" s="289"/>
      <c r="T149" s="290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91" t="s">
        <v>144</v>
      </c>
      <c r="AU149" s="291" t="s">
        <v>86</v>
      </c>
      <c r="AV149" s="16" t="s">
        <v>151</v>
      </c>
      <c r="AW149" s="16" t="s">
        <v>31</v>
      </c>
      <c r="AX149" s="16" t="s">
        <v>76</v>
      </c>
      <c r="AY149" s="291" t="s">
        <v>136</v>
      </c>
    </row>
    <row r="150" spans="1:51" s="15" customFormat="1" ht="12">
      <c r="A150" s="15"/>
      <c r="B150" s="256"/>
      <c r="C150" s="257"/>
      <c r="D150" s="235" t="s">
        <v>144</v>
      </c>
      <c r="E150" s="258" t="s">
        <v>1</v>
      </c>
      <c r="F150" s="259" t="s">
        <v>584</v>
      </c>
      <c r="G150" s="257"/>
      <c r="H150" s="258" t="s">
        <v>1</v>
      </c>
      <c r="I150" s="260"/>
      <c r="J150" s="257"/>
      <c r="K150" s="257"/>
      <c r="L150" s="261"/>
      <c r="M150" s="262"/>
      <c r="N150" s="263"/>
      <c r="O150" s="263"/>
      <c r="P150" s="263"/>
      <c r="Q150" s="263"/>
      <c r="R150" s="263"/>
      <c r="S150" s="263"/>
      <c r="T150" s="26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5" t="s">
        <v>144</v>
      </c>
      <c r="AU150" s="265" t="s">
        <v>86</v>
      </c>
      <c r="AV150" s="15" t="s">
        <v>84</v>
      </c>
      <c r="AW150" s="15" t="s">
        <v>31</v>
      </c>
      <c r="AX150" s="15" t="s">
        <v>76</v>
      </c>
      <c r="AY150" s="265" t="s">
        <v>136</v>
      </c>
    </row>
    <row r="151" spans="1:51" s="13" customFormat="1" ht="12">
      <c r="A151" s="13"/>
      <c r="B151" s="233"/>
      <c r="C151" s="234"/>
      <c r="D151" s="235" t="s">
        <v>144</v>
      </c>
      <c r="E151" s="236" t="s">
        <v>1</v>
      </c>
      <c r="F151" s="237" t="s">
        <v>593</v>
      </c>
      <c r="G151" s="234"/>
      <c r="H151" s="238">
        <v>-2.39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144</v>
      </c>
      <c r="AU151" s="244" t="s">
        <v>86</v>
      </c>
      <c r="AV151" s="13" t="s">
        <v>86</v>
      </c>
      <c r="AW151" s="13" t="s">
        <v>31</v>
      </c>
      <c r="AX151" s="13" t="s">
        <v>76</v>
      </c>
      <c r="AY151" s="244" t="s">
        <v>136</v>
      </c>
    </row>
    <row r="152" spans="1:51" s="16" customFormat="1" ht="12">
      <c r="A152" s="16"/>
      <c r="B152" s="281"/>
      <c r="C152" s="282"/>
      <c r="D152" s="235" t="s">
        <v>144</v>
      </c>
      <c r="E152" s="283" t="s">
        <v>1</v>
      </c>
      <c r="F152" s="284" t="s">
        <v>574</v>
      </c>
      <c r="G152" s="282"/>
      <c r="H152" s="285">
        <v>-2.39</v>
      </c>
      <c r="I152" s="286"/>
      <c r="J152" s="282"/>
      <c r="K152" s="282"/>
      <c r="L152" s="287"/>
      <c r="M152" s="288"/>
      <c r="N152" s="289"/>
      <c r="O152" s="289"/>
      <c r="P152" s="289"/>
      <c r="Q152" s="289"/>
      <c r="R152" s="289"/>
      <c r="S152" s="289"/>
      <c r="T152" s="290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91" t="s">
        <v>144</v>
      </c>
      <c r="AU152" s="291" t="s">
        <v>86</v>
      </c>
      <c r="AV152" s="16" t="s">
        <v>151</v>
      </c>
      <c r="AW152" s="16" t="s">
        <v>31</v>
      </c>
      <c r="AX152" s="16" t="s">
        <v>76</v>
      </c>
      <c r="AY152" s="291" t="s">
        <v>136</v>
      </c>
    </row>
    <row r="153" spans="1:51" s="15" customFormat="1" ht="12">
      <c r="A153" s="15"/>
      <c r="B153" s="256"/>
      <c r="C153" s="257"/>
      <c r="D153" s="235" t="s">
        <v>144</v>
      </c>
      <c r="E153" s="258" t="s">
        <v>1</v>
      </c>
      <c r="F153" s="259" t="s">
        <v>594</v>
      </c>
      <c r="G153" s="257"/>
      <c r="H153" s="258" t="s">
        <v>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5" t="s">
        <v>144</v>
      </c>
      <c r="AU153" s="265" t="s">
        <v>86</v>
      </c>
      <c r="AV153" s="15" t="s">
        <v>84</v>
      </c>
      <c r="AW153" s="15" t="s">
        <v>31</v>
      </c>
      <c r="AX153" s="15" t="s">
        <v>76</v>
      </c>
      <c r="AY153" s="265" t="s">
        <v>136</v>
      </c>
    </row>
    <row r="154" spans="1:51" s="13" customFormat="1" ht="12">
      <c r="A154" s="13"/>
      <c r="B154" s="233"/>
      <c r="C154" s="234"/>
      <c r="D154" s="235" t="s">
        <v>144</v>
      </c>
      <c r="E154" s="236" t="s">
        <v>1</v>
      </c>
      <c r="F154" s="237" t="s">
        <v>595</v>
      </c>
      <c r="G154" s="234"/>
      <c r="H154" s="238">
        <v>2.25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144</v>
      </c>
      <c r="AU154" s="244" t="s">
        <v>86</v>
      </c>
      <c r="AV154" s="13" t="s">
        <v>86</v>
      </c>
      <c r="AW154" s="13" t="s">
        <v>31</v>
      </c>
      <c r="AX154" s="13" t="s">
        <v>76</v>
      </c>
      <c r="AY154" s="244" t="s">
        <v>136</v>
      </c>
    </row>
    <row r="155" spans="1:51" s="14" customFormat="1" ht="12">
      <c r="A155" s="14"/>
      <c r="B155" s="245"/>
      <c r="C155" s="246"/>
      <c r="D155" s="235" t="s">
        <v>144</v>
      </c>
      <c r="E155" s="247" t="s">
        <v>1</v>
      </c>
      <c r="F155" s="248" t="s">
        <v>146</v>
      </c>
      <c r="G155" s="246"/>
      <c r="H155" s="249">
        <v>22.9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144</v>
      </c>
      <c r="AU155" s="255" t="s">
        <v>86</v>
      </c>
      <c r="AV155" s="14" t="s">
        <v>142</v>
      </c>
      <c r="AW155" s="14" t="s">
        <v>31</v>
      </c>
      <c r="AX155" s="14" t="s">
        <v>84</v>
      </c>
      <c r="AY155" s="255" t="s">
        <v>136</v>
      </c>
    </row>
    <row r="156" spans="1:65" s="2" customFormat="1" ht="33" customHeight="1">
      <c r="A156" s="39"/>
      <c r="B156" s="40"/>
      <c r="C156" s="220" t="s">
        <v>142</v>
      </c>
      <c r="D156" s="220" t="s">
        <v>138</v>
      </c>
      <c r="E156" s="221" t="s">
        <v>596</v>
      </c>
      <c r="F156" s="222" t="s">
        <v>597</v>
      </c>
      <c r="G156" s="223" t="s">
        <v>162</v>
      </c>
      <c r="H156" s="224">
        <v>26.64</v>
      </c>
      <c r="I156" s="225"/>
      <c r="J156" s="224">
        <f>ROUND(I156*H156,2)</f>
        <v>0</v>
      </c>
      <c r="K156" s="226"/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142</v>
      </c>
      <c r="AT156" s="231" t="s">
        <v>138</v>
      </c>
      <c r="AU156" s="231" t="s">
        <v>86</v>
      </c>
      <c r="AY156" s="18" t="s">
        <v>136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142</v>
      </c>
      <c r="BM156" s="231" t="s">
        <v>598</v>
      </c>
    </row>
    <row r="157" spans="1:51" s="13" customFormat="1" ht="12">
      <c r="A157" s="13"/>
      <c r="B157" s="233"/>
      <c r="C157" s="234"/>
      <c r="D157" s="235" t="s">
        <v>144</v>
      </c>
      <c r="E157" s="236" t="s">
        <v>1</v>
      </c>
      <c r="F157" s="237" t="s">
        <v>599</v>
      </c>
      <c r="G157" s="234"/>
      <c r="H157" s="238">
        <v>3.44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144</v>
      </c>
      <c r="AU157" s="244" t="s">
        <v>86</v>
      </c>
      <c r="AV157" s="13" t="s">
        <v>86</v>
      </c>
      <c r="AW157" s="13" t="s">
        <v>31</v>
      </c>
      <c r="AX157" s="13" t="s">
        <v>76</v>
      </c>
      <c r="AY157" s="244" t="s">
        <v>136</v>
      </c>
    </row>
    <row r="158" spans="1:51" s="13" customFormat="1" ht="12">
      <c r="A158" s="13"/>
      <c r="B158" s="233"/>
      <c r="C158" s="234"/>
      <c r="D158" s="235" t="s">
        <v>144</v>
      </c>
      <c r="E158" s="236" t="s">
        <v>1</v>
      </c>
      <c r="F158" s="237" t="s">
        <v>600</v>
      </c>
      <c r="G158" s="234"/>
      <c r="H158" s="238">
        <v>5.11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144</v>
      </c>
      <c r="AU158" s="244" t="s">
        <v>86</v>
      </c>
      <c r="AV158" s="13" t="s">
        <v>86</v>
      </c>
      <c r="AW158" s="13" t="s">
        <v>31</v>
      </c>
      <c r="AX158" s="13" t="s">
        <v>76</v>
      </c>
      <c r="AY158" s="244" t="s">
        <v>136</v>
      </c>
    </row>
    <row r="159" spans="1:51" s="13" customFormat="1" ht="12">
      <c r="A159" s="13"/>
      <c r="B159" s="233"/>
      <c r="C159" s="234"/>
      <c r="D159" s="235" t="s">
        <v>144</v>
      </c>
      <c r="E159" s="236" t="s">
        <v>1</v>
      </c>
      <c r="F159" s="237" t="s">
        <v>601</v>
      </c>
      <c r="G159" s="234"/>
      <c r="H159" s="238">
        <v>6.84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144</v>
      </c>
      <c r="AU159" s="244" t="s">
        <v>86</v>
      </c>
      <c r="AV159" s="13" t="s">
        <v>86</v>
      </c>
      <c r="AW159" s="13" t="s">
        <v>31</v>
      </c>
      <c r="AX159" s="13" t="s">
        <v>76</v>
      </c>
      <c r="AY159" s="244" t="s">
        <v>136</v>
      </c>
    </row>
    <row r="160" spans="1:51" s="13" customFormat="1" ht="12">
      <c r="A160" s="13"/>
      <c r="B160" s="233"/>
      <c r="C160" s="234"/>
      <c r="D160" s="235" t="s">
        <v>144</v>
      </c>
      <c r="E160" s="236" t="s">
        <v>1</v>
      </c>
      <c r="F160" s="237" t="s">
        <v>602</v>
      </c>
      <c r="G160" s="234"/>
      <c r="H160" s="238">
        <v>9.93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144</v>
      </c>
      <c r="AU160" s="244" t="s">
        <v>86</v>
      </c>
      <c r="AV160" s="13" t="s">
        <v>86</v>
      </c>
      <c r="AW160" s="13" t="s">
        <v>31</v>
      </c>
      <c r="AX160" s="13" t="s">
        <v>76</v>
      </c>
      <c r="AY160" s="244" t="s">
        <v>136</v>
      </c>
    </row>
    <row r="161" spans="1:51" s="15" customFormat="1" ht="12">
      <c r="A161" s="15"/>
      <c r="B161" s="256"/>
      <c r="C161" s="257"/>
      <c r="D161" s="235" t="s">
        <v>144</v>
      </c>
      <c r="E161" s="258" t="s">
        <v>1</v>
      </c>
      <c r="F161" s="259" t="s">
        <v>591</v>
      </c>
      <c r="G161" s="257"/>
      <c r="H161" s="258" t="s">
        <v>1</v>
      </c>
      <c r="I161" s="260"/>
      <c r="J161" s="257"/>
      <c r="K161" s="257"/>
      <c r="L161" s="261"/>
      <c r="M161" s="262"/>
      <c r="N161" s="263"/>
      <c r="O161" s="263"/>
      <c r="P161" s="263"/>
      <c r="Q161" s="263"/>
      <c r="R161" s="263"/>
      <c r="S161" s="263"/>
      <c r="T161" s="26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5" t="s">
        <v>144</v>
      </c>
      <c r="AU161" s="265" t="s">
        <v>86</v>
      </c>
      <c r="AV161" s="15" t="s">
        <v>84</v>
      </c>
      <c r="AW161" s="15" t="s">
        <v>31</v>
      </c>
      <c r="AX161" s="15" t="s">
        <v>76</v>
      </c>
      <c r="AY161" s="265" t="s">
        <v>136</v>
      </c>
    </row>
    <row r="162" spans="1:51" s="13" customFormat="1" ht="12">
      <c r="A162" s="13"/>
      <c r="B162" s="233"/>
      <c r="C162" s="234"/>
      <c r="D162" s="235" t="s">
        <v>144</v>
      </c>
      <c r="E162" s="236" t="s">
        <v>1</v>
      </c>
      <c r="F162" s="237" t="s">
        <v>603</v>
      </c>
      <c r="G162" s="234"/>
      <c r="H162" s="238">
        <v>3.19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144</v>
      </c>
      <c r="AU162" s="244" t="s">
        <v>86</v>
      </c>
      <c r="AV162" s="13" t="s">
        <v>86</v>
      </c>
      <c r="AW162" s="13" t="s">
        <v>31</v>
      </c>
      <c r="AX162" s="13" t="s">
        <v>76</v>
      </c>
      <c r="AY162" s="244" t="s">
        <v>136</v>
      </c>
    </row>
    <row r="163" spans="1:51" s="16" customFormat="1" ht="12">
      <c r="A163" s="16"/>
      <c r="B163" s="281"/>
      <c r="C163" s="282"/>
      <c r="D163" s="235" t="s">
        <v>144</v>
      </c>
      <c r="E163" s="283" t="s">
        <v>1</v>
      </c>
      <c r="F163" s="284" t="s">
        <v>574</v>
      </c>
      <c r="G163" s="282"/>
      <c r="H163" s="285">
        <v>28.51</v>
      </c>
      <c r="I163" s="286"/>
      <c r="J163" s="282"/>
      <c r="K163" s="282"/>
      <c r="L163" s="287"/>
      <c r="M163" s="288"/>
      <c r="N163" s="289"/>
      <c r="O163" s="289"/>
      <c r="P163" s="289"/>
      <c r="Q163" s="289"/>
      <c r="R163" s="289"/>
      <c r="S163" s="289"/>
      <c r="T163" s="290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91" t="s">
        <v>144</v>
      </c>
      <c r="AU163" s="291" t="s">
        <v>86</v>
      </c>
      <c r="AV163" s="16" t="s">
        <v>151</v>
      </c>
      <c r="AW163" s="16" t="s">
        <v>31</v>
      </c>
      <c r="AX163" s="16" t="s">
        <v>76</v>
      </c>
      <c r="AY163" s="291" t="s">
        <v>136</v>
      </c>
    </row>
    <row r="164" spans="1:51" s="15" customFormat="1" ht="12">
      <c r="A164" s="15"/>
      <c r="B164" s="256"/>
      <c r="C164" s="257"/>
      <c r="D164" s="235" t="s">
        <v>144</v>
      </c>
      <c r="E164" s="258" t="s">
        <v>1</v>
      </c>
      <c r="F164" s="259" t="s">
        <v>584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144</v>
      </c>
      <c r="AU164" s="265" t="s">
        <v>86</v>
      </c>
      <c r="AV164" s="15" t="s">
        <v>84</v>
      </c>
      <c r="AW164" s="15" t="s">
        <v>31</v>
      </c>
      <c r="AX164" s="15" t="s">
        <v>76</v>
      </c>
      <c r="AY164" s="265" t="s">
        <v>136</v>
      </c>
    </row>
    <row r="165" spans="1:51" s="13" customFormat="1" ht="12">
      <c r="A165" s="13"/>
      <c r="B165" s="233"/>
      <c r="C165" s="234"/>
      <c r="D165" s="235" t="s">
        <v>144</v>
      </c>
      <c r="E165" s="236" t="s">
        <v>1</v>
      </c>
      <c r="F165" s="237" t="s">
        <v>604</v>
      </c>
      <c r="G165" s="234"/>
      <c r="H165" s="238">
        <v>-1.87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144</v>
      </c>
      <c r="AU165" s="244" t="s">
        <v>86</v>
      </c>
      <c r="AV165" s="13" t="s">
        <v>86</v>
      </c>
      <c r="AW165" s="13" t="s">
        <v>31</v>
      </c>
      <c r="AX165" s="13" t="s">
        <v>76</v>
      </c>
      <c r="AY165" s="244" t="s">
        <v>136</v>
      </c>
    </row>
    <row r="166" spans="1:51" s="14" customFormat="1" ht="12">
      <c r="A166" s="14"/>
      <c r="B166" s="245"/>
      <c r="C166" s="246"/>
      <c r="D166" s="235" t="s">
        <v>144</v>
      </c>
      <c r="E166" s="247" t="s">
        <v>1</v>
      </c>
      <c r="F166" s="248" t="s">
        <v>146</v>
      </c>
      <c r="G166" s="246"/>
      <c r="H166" s="249">
        <v>26.64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144</v>
      </c>
      <c r="AU166" s="255" t="s">
        <v>86</v>
      </c>
      <c r="AV166" s="14" t="s">
        <v>142</v>
      </c>
      <c r="AW166" s="14" t="s">
        <v>31</v>
      </c>
      <c r="AX166" s="14" t="s">
        <v>84</v>
      </c>
      <c r="AY166" s="255" t="s">
        <v>136</v>
      </c>
    </row>
    <row r="167" spans="1:65" s="2" customFormat="1" ht="21.75" customHeight="1">
      <c r="A167" s="39"/>
      <c r="B167" s="40"/>
      <c r="C167" s="220" t="s">
        <v>159</v>
      </c>
      <c r="D167" s="220" t="s">
        <v>138</v>
      </c>
      <c r="E167" s="221" t="s">
        <v>506</v>
      </c>
      <c r="F167" s="222" t="s">
        <v>507</v>
      </c>
      <c r="G167" s="223" t="s">
        <v>141</v>
      </c>
      <c r="H167" s="224">
        <v>84.55</v>
      </c>
      <c r="I167" s="225"/>
      <c r="J167" s="224">
        <f>ROUND(I167*H167,2)</f>
        <v>0</v>
      </c>
      <c r="K167" s="226"/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0.00084</v>
      </c>
      <c r="R167" s="229">
        <f>Q167*H167</f>
        <v>0.071022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142</v>
      </c>
      <c r="AT167" s="231" t="s">
        <v>138</v>
      </c>
      <c r="AU167" s="231" t="s">
        <v>86</v>
      </c>
      <c r="AY167" s="18" t="s">
        <v>136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142</v>
      </c>
      <c r="BM167" s="231" t="s">
        <v>508</v>
      </c>
    </row>
    <row r="168" spans="1:51" s="13" customFormat="1" ht="12">
      <c r="A168" s="13"/>
      <c r="B168" s="233"/>
      <c r="C168" s="234"/>
      <c r="D168" s="235" t="s">
        <v>144</v>
      </c>
      <c r="E168" s="236" t="s">
        <v>1</v>
      </c>
      <c r="F168" s="237" t="s">
        <v>605</v>
      </c>
      <c r="G168" s="234"/>
      <c r="H168" s="238">
        <v>8.61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144</v>
      </c>
      <c r="AU168" s="244" t="s">
        <v>86</v>
      </c>
      <c r="AV168" s="13" t="s">
        <v>86</v>
      </c>
      <c r="AW168" s="13" t="s">
        <v>31</v>
      </c>
      <c r="AX168" s="13" t="s">
        <v>76</v>
      </c>
      <c r="AY168" s="244" t="s">
        <v>136</v>
      </c>
    </row>
    <row r="169" spans="1:51" s="13" customFormat="1" ht="12">
      <c r="A169" s="13"/>
      <c r="B169" s="233"/>
      <c r="C169" s="234"/>
      <c r="D169" s="235" t="s">
        <v>144</v>
      </c>
      <c r="E169" s="236" t="s">
        <v>1</v>
      </c>
      <c r="F169" s="237" t="s">
        <v>606</v>
      </c>
      <c r="G169" s="234"/>
      <c r="H169" s="238">
        <v>12.77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144</v>
      </c>
      <c r="AU169" s="244" t="s">
        <v>86</v>
      </c>
      <c r="AV169" s="13" t="s">
        <v>86</v>
      </c>
      <c r="AW169" s="13" t="s">
        <v>31</v>
      </c>
      <c r="AX169" s="13" t="s">
        <v>76</v>
      </c>
      <c r="AY169" s="244" t="s">
        <v>136</v>
      </c>
    </row>
    <row r="170" spans="1:51" s="13" customFormat="1" ht="12">
      <c r="A170" s="13"/>
      <c r="B170" s="233"/>
      <c r="C170" s="234"/>
      <c r="D170" s="235" t="s">
        <v>144</v>
      </c>
      <c r="E170" s="236" t="s">
        <v>1</v>
      </c>
      <c r="F170" s="237" t="s">
        <v>607</v>
      </c>
      <c r="G170" s="234"/>
      <c r="H170" s="238">
        <v>17.1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144</v>
      </c>
      <c r="AU170" s="244" t="s">
        <v>86</v>
      </c>
      <c r="AV170" s="13" t="s">
        <v>86</v>
      </c>
      <c r="AW170" s="13" t="s">
        <v>31</v>
      </c>
      <c r="AX170" s="13" t="s">
        <v>76</v>
      </c>
      <c r="AY170" s="244" t="s">
        <v>136</v>
      </c>
    </row>
    <row r="171" spans="1:51" s="13" customFormat="1" ht="12">
      <c r="A171" s="13"/>
      <c r="B171" s="233"/>
      <c r="C171" s="234"/>
      <c r="D171" s="235" t="s">
        <v>144</v>
      </c>
      <c r="E171" s="236" t="s">
        <v>1</v>
      </c>
      <c r="F171" s="237" t="s">
        <v>608</v>
      </c>
      <c r="G171" s="234"/>
      <c r="H171" s="238">
        <v>24.82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144</v>
      </c>
      <c r="AU171" s="244" t="s">
        <v>86</v>
      </c>
      <c r="AV171" s="13" t="s">
        <v>86</v>
      </c>
      <c r="AW171" s="13" t="s">
        <v>31</v>
      </c>
      <c r="AX171" s="13" t="s">
        <v>76</v>
      </c>
      <c r="AY171" s="244" t="s">
        <v>136</v>
      </c>
    </row>
    <row r="172" spans="1:51" s="15" customFormat="1" ht="12">
      <c r="A172" s="15"/>
      <c r="B172" s="256"/>
      <c r="C172" s="257"/>
      <c r="D172" s="235" t="s">
        <v>144</v>
      </c>
      <c r="E172" s="258" t="s">
        <v>1</v>
      </c>
      <c r="F172" s="259" t="s">
        <v>591</v>
      </c>
      <c r="G172" s="257"/>
      <c r="H172" s="258" t="s">
        <v>1</v>
      </c>
      <c r="I172" s="260"/>
      <c r="J172" s="257"/>
      <c r="K172" s="257"/>
      <c r="L172" s="261"/>
      <c r="M172" s="262"/>
      <c r="N172" s="263"/>
      <c r="O172" s="263"/>
      <c r="P172" s="263"/>
      <c r="Q172" s="263"/>
      <c r="R172" s="263"/>
      <c r="S172" s="263"/>
      <c r="T172" s="26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5" t="s">
        <v>144</v>
      </c>
      <c r="AU172" s="265" t="s">
        <v>86</v>
      </c>
      <c r="AV172" s="15" t="s">
        <v>84</v>
      </c>
      <c r="AW172" s="15" t="s">
        <v>31</v>
      </c>
      <c r="AX172" s="15" t="s">
        <v>76</v>
      </c>
      <c r="AY172" s="265" t="s">
        <v>136</v>
      </c>
    </row>
    <row r="173" spans="1:51" s="13" customFormat="1" ht="12">
      <c r="A173" s="13"/>
      <c r="B173" s="233"/>
      <c r="C173" s="234"/>
      <c r="D173" s="235" t="s">
        <v>144</v>
      </c>
      <c r="E173" s="236" t="s">
        <v>1</v>
      </c>
      <c r="F173" s="237" t="s">
        <v>609</v>
      </c>
      <c r="G173" s="234"/>
      <c r="H173" s="238">
        <v>21.25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144</v>
      </c>
      <c r="AU173" s="244" t="s">
        <v>86</v>
      </c>
      <c r="AV173" s="13" t="s">
        <v>86</v>
      </c>
      <c r="AW173" s="13" t="s">
        <v>31</v>
      </c>
      <c r="AX173" s="13" t="s">
        <v>76</v>
      </c>
      <c r="AY173" s="244" t="s">
        <v>136</v>
      </c>
    </row>
    <row r="174" spans="1:51" s="14" customFormat="1" ht="12">
      <c r="A174" s="14"/>
      <c r="B174" s="245"/>
      <c r="C174" s="246"/>
      <c r="D174" s="235" t="s">
        <v>144</v>
      </c>
      <c r="E174" s="247" t="s">
        <v>1</v>
      </c>
      <c r="F174" s="248" t="s">
        <v>146</v>
      </c>
      <c r="G174" s="246"/>
      <c r="H174" s="249">
        <v>84.55000000000001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144</v>
      </c>
      <c r="AU174" s="255" t="s">
        <v>86</v>
      </c>
      <c r="AV174" s="14" t="s">
        <v>142</v>
      </c>
      <c r="AW174" s="14" t="s">
        <v>31</v>
      </c>
      <c r="AX174" s="14" t="s">
        <v>84</v>
      </c>
      <c r="AY174" s="255" t="s">
        <v>136</v>
      </c>
    </row>
    <row r="175" spans="1:65" s="2" customFormat="1" ht="24.15" customHeight="1">
      <c r="A175" s="39"/>
      <c r="B175" s="40"/>
      <c r="C175" s="220" t="s">
        <v>169</v>
      </c>
      <c r="D175" s="220" t="s">
        <v>138</v>
      </c>
      <c r="E175" s="221" t="s">
        <v>513</v>
      </c>
      <c r="F175" s="222" t="s">
        <v>514</v>
      </c>
      <c r="G175" s="223" t="s">
        <v>141</v>
      </c>
      <c r="H175" s="224">
        <v>84.55</v>
      </c>
      <c r="I175" s="225"/>
      <c r="J175" s="224">
        <f>ROUND(I175*H175,2)</f>
        <v>0</v>
      </c>
      <c r="K175" s="226"/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142</v>
      </c>
      <c r="AT175" s="231" t="s">
        <v>138</v>
      </c>
      <c r="AU175" s="231" t="s">
        <v>86</v>
      </c>
      <c r="AY175" s="18" t="s">
        <v>136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142</v>
      </c>
      <c r="BM175" s="231" t="s">
        <v>515</v>
      </c>
    </row>
    <row r="176" spans="1:65" s="2" customFormat="1" ht="37.8" customHeight="1">
      <c r="A176" s="39"/>
      <c r="B176" s="40"/>
      <c r="C176" s="220" t="s">
        <v>176</v>
      </c>
      <c r="D176" s="220" t="s">
        <v>138</v>
      </c>
      <c r="E176" s="221" t="s">
        <v>205</v>
      </c>
      <c r="F176" s="222" t="s">
        <v>206</v>
      </c>
      <c r="G176" s="223" t="s">
        <v>162</v>
      </c>
      <c r="H176" s="224">
        <v>15.69</v>
      </c>
      <c r="I176" s="225"/>
      <c r="J176" s="224">
        <f>ROUND(I176*H176,2)</f>
        <v>0</v>
      </c>
      <c r="K176" s="226"/>
      <c r="L176" s="45"/>
      <c r="M176" s="227" t="s">
        <v>1</v>
      </c>
      <c r="N176" s="228" t="s">
        <v>41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142</v>
      </c>
      <c r="AT176" s="231" t="s">
        <v>138</v>
      </c>
      <c r="AU176" s="231" t="s">
        <v>86</v>
      </c>
      <c r="AY176" s="18" t="s">
        <v>136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84</v>
      </c>
      <c r="BK176" s="232">
        <f>ROUND(I176*H176,2)</f>
        <v>0</v>
      </c>
      <c r="BL176" s="18" t="s">
        <v>142</v>
      </c>
      <c r="BM176" s="231" t="s">
        <v>610</v>
      </c>
    </row>
    <row r="177" spans="1:51" s="15" customFormat="1" ht="12">
      <c r="A177" s="15"/>
      <c r="B177" s="256"/>
      <c r="C177" s="257"/>
      <c r="D177" s="235" t="s">
        <v>144</v>
      </c>
      <c r="E177" s="258" t="s">
        <v>1</v>
      </c>
      <c r="F177" s="259" t="s">
        <v>208</v>
      </c>
      <c r="G177" s="257"/>
      <c r="H177" s="258" t="s">
        <v>1</v>
      </c>
      <c r="I177" s="260"/>
      <c r="J177" s="257"/>
      <c r="K177" s="257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144</v>
      </c>
      <c r="AU177" s="265" t="s">
        <v>86</v>
      </c>
      <c r="AV177" s="15" t="s">
        <v>84</v>
      </c>
      <c r="AW177" s="15" t="s">
        <v>31</v>
      </c>
      <c r="AX177" s="15" t="s">
        <v>76</v>
      </c>
      <c r="AY177" s="265" t="s">
        <v>136</v>
      </c>
    </row>
    <row r="178" spans="1:51" s="13" customFormat="1" ht="12">
      <c r="A178" s="13"/>
      <c r="B178" s="233"/>
      <c r="C178" s="234"/>
      <c r="D178" s="235" t="s">
        <v>144</v>
      </c>
      <c r="E178" s="236" t="s">
        <v>1</v>
      </c>
      <c r="F178" s="237" t="s">
        <v>611</v>
      </c>
      <c r="G178" s="234"/>
      <c r="H178" s="238">
        <v>15.69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144</v>
      </c>
      <c r="AU178" s="244" t="s">
        <v>86</v>
      </c>
      <c r="AV178" s="13" t="s">
        <v>86</v>
      </c>
      <c r="AW178" s="13" t="s">
        <v>31</v>
      </c>
      <c r="AX178" s="13" t="s">
        <v>76</v>
      </c>
      <c r="AY178" s="244" t="s">
        <v>136</v>
      </c>
    </row>
    <row r="179" spans="1:51" s="14" customFormat="1" ht="12">
      <c r="A179" s="14"/>
      <c r="B179" s="245"/>
      <c r="C179" s="246"/>
      <c r="D179" s="235" t="s">
        <v>144</v>
      </c>
      <c r="E179" s="247" t="s">
        <v>1</v>
      </c>
      <c r="F179" s="248" t="s">
        <v>146</v>
      </c>
      <c r="G179" s="246"/>
      <c r="H179" s="249">
        <v>15.69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144</v>
      </c>
      <c r="AU179" s="255" t="s">
        <v>86</v>
      </c>
      <c r="AV179" s="14" t="s">
        <v>142</v>
      </c>
      <c r="AW179" s="14" t="s">
        <v>31</v>
      </c>
      <c r="AX179" s="14" t="s">
        <v>84</v>
      </c>
      <c r="AY179" s="255" t="s">
        <v>136</v>
      </c>
    </row>
    <row r="180" spans="1:65" s="2" customFormat="1" ht="37.8" customHeight="1">
      <c r="A180" s="39"/>
      <c r="B180" s="40"/>
      <c r="C180" s="220" t="s">
        <v>181</v>
      </c>
      <c r="D180" s="220" t="s">
        <v>138</v>
      </c>
      <c r="E180" s="221" t="s">
        <v>228</v>
      </c>
      <c r="F180" s="222" t="s">
        <v>229</v>
      </c>
      <c r="G180" s="223" t="s">
        <v>162</v>
      </c>
      <c r="H180" s="224">
        <v>104.64</v>
      </c>
      <c r="I180" s="225"/>
      <c r="J180" s="224">
        <f>ROUND(I180*H180,2)</f>
        <v>0</v>
      </c>
      <c r="K180" s="226"/>
      <c r="L180" s="45"/>
      <c r="M180" s="227" t="s">
        <v>1</v>
      </c>
      <c r="N180" s="228" t="s">
        <v>41</v>
      </c>
      <c r="O180" s="9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142</v>
      </c>
      <c r="AT180" s="231" t="s">
        <v>138</v>
      </c>
      <c r="AU180" s="231" t="s">
        <v>86</v>
      </c>
      <c r="AY180" s="18" t="s">
        <v>136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84</v>
      </c>
      <c r="BK180" s="232">
        <f>ROUND(I180*H180,2)</f>
        <v>0</v>
      </c>
      <c r="BL180" s="18" t="s">
        <v>142</v>
      </c>
      <c r="BM180" s="231" t="s">
        <v>230</v>
      </c>
    </row>
    <row r="181" spans="1:51" s="15" customFormat="1" ht="12">
      <c r="A181" s="15"/>
      <c r="B181" s="256"/>
      <c r="C181" s="257"/>
      <c r="D181" s="235" t="s">
        <v>144</v>
      </c>
      <c r="E181" s="258" t="s">
        <v>1</v>
      </c>
      <c r="F181" s="259" t="s">
        <v>247</v>
      </c>
      <c r="G181" s="257"/>
      <c r="H181" s="258" t="s">
        <v>1</v>
      </c>
      <c r="I181" s="260"/>
      <c r="J181" s="257"/>
      <c r="K181" s="257"/>
      <c r="L181" s="261"/>
      <c r="M181" s="262"/>
      <c r="N181" s="263"/>
      <c r="O181" s="263"/>
      <c r="P181" s="263"/>
      <c r="Q181" s="263"/>
      <c r="R181" s="263"/>
      <c r="S181" s="263"/>
      <c r="T181" s="26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5" t="s">
        <v>144</v>
      </c>
      <c r="AU181" s="265" t="s">
        <v>86</v>
      </c>
      <c r="AV181" s="15" t="s">
        <v>84</v>
      </c>
      <c r="AW181" s="15" t="s">
        <v>31</v>
      </c>
      <c r="AX181" s="15" t="s">
        <v>76</v>
      </c>
      <c r="AY181" s="265" t="s">
        <v>136</v>
      </c>
    </row>
    <row r="182" spans="1:51" s="15" customFormat="1" ht="12">
      <c r="A182" s="15"/>
      <c r="B182" s="256"/>
      <c r="C182" s="257"/>
      <c r="D182" s="235" t="s">
        <v>144</v>
      </c>
      <c r="E182" s="258" t="s">
        <v>1</v>
      </c>
      <c r="F182" s="259" t="s">
        <v>612</v>
      </c>
      <c r="G182" s="257"/>
      <c r="H182" s="258" t="s">
        <v>1</v>
      </c>
      <c r="I182" s="260"/>
      <c r="J182" s="257"/>
      <c r="K182" s="257"/>
      <c r="L182" s="261"/>
      <c r="M182" s="262"/>
      <c r="N182" s="263"/>
      <c r="O182" s="263"/>
      <c r="P182" s="263"/>
      <c r="Q182" s="263"/>
      <c r="R182" s="263"/>
      <c r="S182" s="263"/>
      <c r="T182" s="26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5" t="s">
        <v>144</v>
      </c>
      <c r="AU182" s="265" t="s">
        <v>86</v>
      </c>
      <c r="AV182" s="15" t="s">
        <v>84</v>
      </c>
      <c r="AW182" s="15" t="s">
        <v>31</v>
      </c>
      <c r="AX182" s="15" t="s">
        <v>76</v>
      </c>
      <c r="AY182" s="265" t="s">
        <v>136</v>
      </c>
    </row>
    <row r="183" spans="1:51" s="13" customFormat="1" ht="12">
      <c r="A183" s="13"/>
      <c r="B183" s="233"/>
      <c r="C183" s="234"/>
      <c r="D183" s="235" t="s">
        <v>144</v>
      </c>
      <c r="E183" s="236" t="s">
        <v>1</v>
      </c>
      <c r="F183" s="237" t="s">
        <v>613</v>
      </c>
      <c r="G183" s="234"/>
      <c r="H183" s="238">
        <v>38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144</v>
      </c>
      <c r="AU183" s="244" t="s">
        <v>86</v>
      </c>
      <c r="AV183" s="13" t="s">
        <v>86</v>
      </c>
      <c r="AW183" s="13" t="s">
        <v>31</v>
      </c>
      <c r="AX183" s="13" t="s">
        <v>76</v>
      </c>
      <c r="AY183" s="244" t="s">
        <v>136</v>
      </c>
    </row>
    <row r="184" spans="1:51" s="15" customFormat="1" ht="12">
      <c r="A184" s="15"/>
      <c r="B184" s="256"/>
      <c r="C184" s="257"/>
      <c r="D184" s="235" t="s">
        <v>144</v>
      </c>
      <c r="E184" s="258" t="s">
        <v>1</v>
      </c>
      <c r="F184" s="259" t="s">
        <v>591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144</v>
      </c>
      <c r="AU184" s="265" t="s">
        <v>86</v>
      </c>
      <c r="AV184" s="15" t="s">
        <v>84</v>
      </c>
      <c r="AW184" s="15" t="s">
        <v>31</v>
      </c>
      <c r="AX184" s="15" t="s">
        <v>76</v>
      </c>
      <c r="AY184" s="265" t="s">
        <v>136</v>
      </c>
    </row>
    <row r="185" spans="1:51" s="13" customFormat="1" ht="12">
      <c r="A185" s="13"/>
      <c r="B185" s="233"/>
      <c r="C185" s="234"/>
      <c r="D185" s="235" t="s">
        <v>144</v>
      </c>
      <c r="E185" s="236" t="s">
        <v>1</v>
      </c>
      <c r="F185" s="237" t="s">
        <v>614</v>
      </c>
      <c r="G185" s="234"/>
      <c r="H185" s="238">
        <v>2.8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144</v>
      </c>
      <c r="AU185" s="244" t="s">
        <v>86</v>
      </c>
      <c r="AV185" s="13" t="s">
        <v>86</v>
      </c>
      <c r="AW185" s="13" t="s">
        <v>31</v>
      </c>
      <c r="AX185" s="13" t="s">
        <v>76</v>
      </c>
      <c r="AY185" s="244" t="s">
        <v>136</v>
      </c>
    </row>
    <row r="186" spans="1:51" s="15" customFormat="1" ht="12">
      <c r="A186" s="15"/>
      <c r="B186" s="256"/>
      <c r="C186" s="257"/>
      <c r="D186" s="235" t="s">
        <v>144</v>
      </c>
      <c r="E186" s="258" t="s">
        <v>1</v>
      </c>
      <c r="F186" s="259" t="s">
        <v>615</v>
      </c>
      <c r="G186" s="257"/>
      <c r="H186" s="258" t="s">
        <v>1</v>
      </c>
      <c r="I186" s="260"/>
      <c r="J186" s="257"/>
      <c r="K186" s="257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144</v>
      </c>
      <c r="AU186" s="265" t="s">
        <v>86</v>
      </c>
      <c r="AV186" s="15" t="s">
        <v>84</v>
      </c>
      <c r="AW186" s="15" t="s">
        <v>31</v>
      </c>
      <c r="AX186" s="15" t="s">
        <v>76</v>
      </c>
      <c r="AY186" s="265" t="s">
        <v>136</v>
      </c>
    </row>
    <row r="187" spans="1:51" s="13" customFormat="1" ht="12">
      <c r="A187" s="13"/>
      <c r="B187" s="233"/>
      <c r="C187" s="234"/>
      <c r="D187" s="235" t="s">
        <v>144</v>
      </c>
      <c r="E187" s="236" t="s">
        <v>1</v>
      </c>
      <c r="F187" s="237" t="s">
        <v>616</v>
      </c>
      <c r="G187" s="234"/>
      <c r="H187" s="238">
        <v>30.39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144</v>
      </c>
      <c r="AU187" s="244" t="s">
        <v>86</v>
      </c>
      <c r="AV187" s="13" t="s">
        <v>86</v>
      </c>
      <c r="AW187" s="13" t="s">
        <v>31</v>
      </c>
      <c r="AX187" s="13" t="s">
        <v>76</v>
      </c>
      <c r="AY187" s="244" t="s">
        <v>136</v>
      </c>
    </row>
    <row r="188" spans="1:51" s="15" customFormat="1" ht="12">
      <c r="A188" s="15"/>
      <c r="B188" s="256"/>
      <c r="C188" s="257"/>
      <c r="D188" s="235" t="s">
        <v>144</v>
      </c>
      <c r="E188" s="258" t="s">
        <v>1</v>
      </c>
      <c r="F188" s="259" t="s">
        <v>582</v>
      </c>
      <c r="G188" s="257"/>
      <c r="H188" s="258" t="s">
        <v>1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144</v>
      </c>
      <c r="AU188" s="265" t="s">
        <v>86</v>
      </c>
      <c r="AV188" s="15" t="s">
        <v>84</v>
      </c>
      <c r="AW188" s="15" t="s">
        <v>31</v>
      </c>
      <c r="AX188" s="15" t="s">
        <v>76</v>
      </c>
      <c r="AY188" s="265" t="s">
        <v>136</v>
      </c>
    </row>
    <row r="189" spans="1:51" s="13" customFormat="1" ht="12">
      <c r="A189" s="13"/>
      <c r="B189" s="233"/>
      <c r="C189" s="234"/>
      <c r="D189" s="235" t="s">
        <v>144</v>
      </c>
      <c r="E189" s="236" t="s">
        <v>1</v>
      </c>
      <c r="F189" s="237" t="s">
        <v>617</v>
      </c>
      <c r="G189" s="234"/>
      <c r="H189" s="238">
        <v>31.2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144</v>
      </c>
      <c r="AU189" s="244" t="s">
        <v>86</v>
      </c>
      <c r="AV189" s="13" t="s">
        <v>86</v>
      </c>
      <c r="AW189" s="13" t="s">
        <v>31</v>
      </c>
      <c r="AX189" s="13" t="s">
        <v>76</v>
      </c>
      <c r="AY189" s="244" t="s">
        <v>136</v>
      </c>
    </row>
    <row r="190" spans="1:51" s="15" customFormat="1" ht="12">
      <c r="A190" s="15"/>
      <c r="B190" s="256"/>
      <c r="C190" s="257"/>
      <c r="D190" s="235" t="s">
        <v>144</v>
      </c>
      <c r="E190" s="258" t="s">
        <v>1</v>
      </c>
      <c r="F190" s="259" t="s">
        <v>594</v>
      </c>
      <c r="G190" s="257"/>
      <c r="H190" s="258" t="s">
        <v>1</v>
      </c>
      <c r="I190" s="260"/>
      <c r="J190" s="257"/>
      <c r="K190" s="257"/>
      <c r="L190" s="261"/>
      <c r="M190" s="262"/>
      <c r="N190" s="263"/>
      <c r="O190" s="263"/>
      <c r="P190" s="263"/>
      <c r="Q190" s="263"/>
      <c r="R190" s="263"/>
      <c r="S190" s="263"/>
      <c r="T190" s="26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5" t="s">
        <v>144</v>
      </c>
      <c r="AU190" s="265" t="s">
        <v>86</v>
      </c>
      <c r="AV190" s="15" t="s">
        <v>84</v>
      </c>
      <c r="AW190" s="15" t="s">
        <v>31</v>
      </c>
      <c r="AX190" s="15" t="s">
        <v>76</v>
      </c>
      <c r="AY190" s="265" t="s">
        <v>136</v>
      </c>
    </row>
    <row r="191" spans="1:51" s="13" customFormat="1" ht="12">
      <c r="A191" s="13"/>
      <c r="B191" s="233"/>
      <c r="C191" s="234"/>
      <c r="D191" s="235" t="s">
        <v>144</v>
      </c>
      <c r="E191" s="236" t="s">
        <v>1</v>
      </c>
      <c r="F191" s="237" t="s">
        <v>595</v>
      </c>
      <c r="G191" s="234"/>
      <c r="H191" s="238">
        <v>2.25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144</v>
      </c>
      <c r="AU191" s="244" t="s">
        <v>86</v>
      </c>
      <c r="AV191" s="13" t="s">
        <v>86</v>
      </c>
      <c r="AW191" s="13" t="s">
        <v>31</v>
      </c>
      <c r="AX191" s="13" t="s">
        <v>76</v>
      </c>
      <c r="AY191" s="244" t="s">
        <v>136</v>
      </c>
    </row>
    <row r="192" spans="1:51" s="14" customFormat="1" ht="12">
      <c r="A192" s="14"/>
      <c r="B192" s="245"/>
      <c r="C192" s="246"/>
      <c r="D192" s="235" t="s">
        <v>144</v>
      </c>
      <c r="E192" s="247" t="s">
        <v>1</v>
      </c>
      <c r="F192" s="248" t="s">
        <v>146</v>
      </c>
      <c r="G192" s="246"/>
      <c r="H192" s="249">
        <v>104.64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144</v>
      </c>
      <c r="AU192" s="255" t="s">
        <v>86</v>
      </c>
      <c r="AV192" s="14" t="s">
        <v>142</v>
      </c>
      <c r="AW192" s="14" t="s">
        <v>31</v>
      </c>
      <c r="AX192" s="14" t="s">
        <v>84</v>
      </c>
      <c r="AY192" s="255" t="s">
        <v>136</v>
      </c>
    </row>
    <row r="193" spans="1:65" s="2" customFormat="1" ht="24.15" customHeight="1">
      <c r="A193" s="39"/>
      <c r="B193" s="40"/>
      <c r="C193" s="220" t="s">
        <v>187</v>
      </c>
      <c r="D193" s="220" t="s">
        <v>138</v>
      </c>
      <c r="E193" s="221" t="s">
        <v>240</v>
      </c>
      <c r="F193" s="222" t="s">
        <v>241</v>
      </c>
      <c r="G193" s="223" t="s">
        <v>162</v>
      </c>
      <c r="H193" s="224">
        <v>15.69</v>
      </c>
      <c r="I193" s="225"/>
      <c r="J193" s="224">
        <f>ROUND(I193*H193,2)</f>
        <v>0</v>
      </c>
      <c r="K193" s="226"/>
      <c r="L193" s="45"/>
      <c r="M193" s="227" t="s">
        <v>1</v>
      </c>
      <c r="N193" s="228" t="s">
        <v>41</v>
      </c>
      <c r="O193" s="9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142</v>
      </c>
      <c r="AT193" s="231" t="s">
        <v>138</v>
      </c>
      <c r="AU193" s="231" t="s">
        <v>86</v>
      </c>
      <c r="AY193" s="18" t="s">
        <v>136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142</v>
      </c>
      <c r="BM193" s="231" t="s">
        <v>618</v>
      </c>
    </row>
    <row r="194" spans="1:51" s="15" customFormat="1" ht="12">
      <c r="A194" s="15"/>
      <c r="B194" s="256"/>
      <c r="C194" s="257"/>
      <c r="D194" s="235" t="s">
        <v>144</v>
      </c>
      <c r="E194" s="258" t="s">
        <v>1</v>
      </c>
      <c r="F194" s="259" t="s">
        <v>208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144</v>
      </c>
      <c r="AU194" s="265" t="s">
        <v>86</v>
      </c>
      <c r="AV194" s="15" t="s">
        <v>84</v>
      </c>
      <c r="AW194" s="15" t="s">
        <v>31</v>
      </c>
      <c r="AX194" s="15" t="s">
        <v>76</v>
      </c>
      <c r="AY194" s="265" t="s">
        <v>136</v>
      </c>
    </row>
    <row r="195" spans="1:51" s="13" customFormat="1" ht="12">
      <c r="A195" s="13"/>
      <c r="B195" s="233"/>
      <c r="C195" s="234"/>
      <c r="D195" s="235" t="s">
        <v>144</v>
      </c>
      <c r="E195" s="236" t="s">
        <v>1</v>
      </c>
      <c r="F195" s="237" t="s">
        <v>611</v>
      </c>
      <c r="G195" s="234"/>
      <c r="H195" s="238">
        <v>15.69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144</v>
      </c>
      <c r="AU195" s="244" t="s">
        <v>86</v>
      </c>
      <c r="AV195" s="13" t="s">
        <v>86</v>
      </c>
      <c r="AW195" s="13" t="s">
        <v>31</v>
      </c>
      <c r="AX195" s="13" t="s">
        <v>76</v>
      </c>
      <c r="AY195" s="244" t="s">
        <v>136</v>
      </c>
    </row>
    <row r="196" spans="1:51" s="14" customFormat="1" ht="12">
      <c r="A196" s="14"/>
      <c r="B196" s="245"/>
      <c r="C196" s="246"/>
      <c r="D196" s="235" t="s">
        <v>144</v>
      </c>
      <c r="E196" s="247" t="s">
        <v>1</v>
      </c>
      <c r="F196" s="248" t="s">
        <v>146</v>
      </c>
      <c r="G196" s="246"/>
      <c r="H196" s="249">
        <v>15.69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144</v>
      </c>
      <c r="AU196" s="255" t="s">
        <v>86</v>
      </c>
      <c r="AV196" s="14" t="s">
        <v>142</v>
      </c>
      <c r="AW196" s="14" t="s">
        <v>31</v>
      </c>
      <c r="AX196" s="14" t="s">
        <v>84</v>
      </c>
      <c r="AY196" s="255" t="s">
        <v>136</v>
      </c>
    </row>
    <row r="197" spans="1:65" s="2" customFormat="1" ht="16.5" customHeight="1">
      <c r="A197" s="39"/>
      <c r="B197" s="40"/>
      <c r="C197" s="220" t="s">
        <v>192</v>
      </c>
      <c r="D197" s="220" t="s">
        <v>138</v>
      </c>
      <c r="E197" s="221" t="s">
        <v>244</v>
      </c>
      <c r="F197" s="222" t="s">
        <v>245</v>
      </c>
      <c r="G197" s="223" t="s">
        <v>162</v>
      </c>
      <c r="H197" s="224">
        <v>120.33</v>
      </c>
      <c r="I197" s="225"/>
      <c r="J197" s="224">
        <f>ROUND(I197*H197,2)</f>
        <v>0</v>
      </c>
      <c r="K197" s="226"/>
      <c r="L197" s="45"/>
      <c r="M197" s="227" t="s">
        <v>1</v>
      </c>
      <c r="N197" s="228" t="s">
        <v>41</v>
      </c>
      <c r="O197" s="92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142</v>
      </c>
      <c r="AT197" s="231" t="s">
        <v>138</v>
      </c>
      <c r="AU197" s="231" t="s">
        <v>86</v>
      </c>
      <c r="AY197" s="18" t="s">
        <v>136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84</v>
      </c>
      <c r="BK197" s="232">
        <f>ROUND(I197*H197,2)</f>
        <v>0</v>
      </c>
      <c r="BL197" s="18" t="s">
        <v>142</v>
      </c>
      <c r="BM197" s="231" t="s">
        <v>619</v>
      </c>
    </row>
    <row r="198" spans="1:51" s="15" customFormat="1" ht="12">
      <c r="A198" s="15"/>
      <c r="B198" s="256"/>
      <c r="C198" s="257"/>
      <c r="D198" s="235" t="s">
        <v>144</v>
      </c>
      <c r="E198" s="258" t="s">
        <v>1</v>
      </c>
      <c r="F198" s="259" t="s">
        <v>620</v>
      </c>
      <c r="G198" s="257"/>
      <c r="H198" s="258" t="s">
        <v>1</v>
      </c>
      <c r="I198" s="260"/>
      <c r="J198" s="257"/>
      <c r="K198" s="257"/>
      <c r="L198" s="261"/>
      <c r="M198" s="262"/>
      <c r="N198" s="263"/>
      <c r="O198" s="263"/>
      <c r="P198" s="263"/>
      <c r="Q198" s="263"/>
      <c r="R198" s="263"/>
      <c r="S198" s="263"/>
      <c r="T198" s="26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5" t="s">
        <v>144</v>
      </c>
      <c r="AU198" s="265" t="s">
        <v>86</v>
      </c>
      <c r="AV198" s="15" t="s">
        <v>84</v>
      </c>
      <c r="AW198" s="15" t="s">
        <v>31</v>
      </c>
      <c r="AX198" s="15" t="s">
        <v>76</v>
      </c>
      <c r="AY198" s="265" t="s">
        <v>136</v>
      </c>
    </row>
    <row r="199" spans="1:51" s="13" customFormat="1" ht="12">
      <c r="A199" s="13"/>
      <c r="B199" s="233"/>
      <c r="C199" s="234"/>
      <c r="D199" s="235" t="s">
        <v>144</v>
      </c>
      <c r="E199" s="236" t="s">
        <v>1</v>
      </c>
      <c r="F199" s="237" t="s">
        <v>621</v>
      </c>
      <c r="G199" s="234"/>
      <c r="H199" s="238">
        <v>104.64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144</v>
      </c>
      <c r="AU199" s="244" t="s">
        <v>86</v>
      </c>
      <c r="AV199" s="13" t="s">
        <v>86</v>
      </c>
      <c r="AW199" s="13" t="s">
        <v>31</v>
      </c>
      <c r="AX199" s="13" t="s">
        <v>76</v>
      </c>
      <c r="AY199" s="244" t="s">
        <v>136</v>
      </c>
    </row>
    <row r="200" spans="1:51" s="15" customFormat="1" ht="12">
      <c r="A200" s="15"/>
      <c r="B200" s="256"/>
      <c r="C200" s="257"/>
      <c r="D200" s="235" t="s">
        <v>144</v>
      </c>
      <c r="E200" s="258" t="s">
        <v>1</v>
      </c>
      <c r="F200" s="259" t="s">
        <v>622</v>
      </c>
      <c r="G200" s="257"/>
      <c r="H200" s="258" t="s">
        <v>1</v>
      </c>
      <c r="I200" s="260"/>
      <c r="J200" s="257"/>
      <c r="K200" s="257"/>
      <c r="L200" s="261"/>
      <c r="M200" s="262"/>
      <c r="N200" s="263"/>
      <c r="O200" s="263"/>
      <c r="P200" s="263"/>
      <c r="Q200" s="263"/>
      <c r="R200" s="263"/>
      <c r="S200" s="263"/>
      <c r="T200" s="26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5" t="s">
        <v>144</v>
      </c>
      <c r="AU200" s="265" t="s">
        <v>86</v>
      </c>
      <c r="AV200" s="15" t="s">
        <v>84</v>
      </c>
      <c r="AW200" s="15" t="s">
        <v>31</v>
      </c>
      <c r="AX200" s="15" t="s">
        <v>76</v>
      </c>
      <c r="AY200" s="265" t="s">
        <v>136</v>
      </c>
    </row>
    <row r="201" spans="1:51" s="13" customFormat="1" ht="12">
      <c r="A201" s="13"/>
      <c r="B201" s="233"/>
      <c r="C201" s="234"/>
      <c r="D201" s="235" t="s">
        <v>144</v>
      </c>
      <c r="E201" s="236" t="s">
        <v>1</v>
      </c>
      <c r="F201" s="237" t="s">
        <v>623</v>
      </c>
      <c r="G201" s="234"/>
      <c r="H201" s="238">
        <v>15.69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144</v>
      </c>
      <c r="AU201" s="244" t="s">
        <v>86</v>
      </c>
      <c r="AV201" s="13" t="s">
        <v>86</v>
      </c>
      <c r="AW201" s="13" t="s">
        <v>31</v>
      </c>
      <c r="AX201" s="13" t="s">
        <v>76</v>
      </c>
      <c r="AY201" s="244" t="s">
        <v>136</v>
      </c>
    </row>
    <row r="202" spans="1:51" s="14" customFormat="1" ht="12">
      <c r="A202" s="14"/>
      <c r="B202" s="245"/>
      <c r="C202" s="246"/>
      <c r="D202" s="235" t="s">
        <v>144</v>
      </c>
      <c r="E202" s="247" t="s">
        <v>1</v>
      </c>
      <c r="F202" s="248" t="s">
        <v>146</v>
      </c>
      <c r="G202" s="246"/>
      <c r="H202" s="249">
        <v>120.33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144</v>
      </c>
      <c r="AU202" s="255" t="s">
        <v>86</v>
      </c>
      <c r="AV202" s="14" t="s">
        <v>142</v>
      </c>
      <c r="AW202" s="14" t="s">
        <v>31</v>
      </c>
      <c r="AX202" s="14" t="s">
        <v>84</v>
      </c>
      <c r="AY202" s="255" t="s">
        <v>136</v>
      </c>
    </row>
    <row r="203" spans="1:65" s="2" customFormat="1" ht="33" customHeight="1">
      <c r="A203" s="39"/>
      <c r="B203" s="40"/>
      <c r="C203" s="220" t="s">
        <v>196</v>
      </c>
      <c r="D203" s="220" t="s">
        <v>138</v>
      </c>
      <c r="E203" s="221" t="s">
        <v>251</v>
      </c>
      <c r="F203" s="222" t="s">
        <v>252</v>
      </c>
      <c r="G203" s="223" t="s">
        <v>253</v>
      </c>
      <c r="H203" s="224">
        <v>209.28</v>
      </c>
      <c r="I203" s="225"/>
      <c r="J203" s="224">
        <f>ROUND(I203*H203,2)</f>
        <v>0</v>
      </c>
      <c r="K203" s="226"/>
      <c r="L203" s="45"/>
      <c r="M203" s="227" t="s">
        <v>1</v>
      </c>
      <c r="N203" s="228" t="s">
        <v>41</v>
      </c>
      <c r="O203" s="92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1" t="s">
        <v>142</v>
      </c>
      <c r="AT203" s="231" t="s">
        <v>138</v>
      </c>
      <c r="AU203" s="231" t="s">
        <v>86</v>
      </c>
      <c r="AY203" s="18" t="s">
        <v>136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84</v>
      </c>
      <c r="BK203" s="232">
        <f>ROUND(I203*H203,2)</f>
        <v>0</v>
      </c>
      <c r="BL203" s="18" t="s">
        <v>142</v>
      </c>
      <c r="BM203" s="231" t="s">
        <v>624</v>
      </c>
    </row>
    <row r="204" spans="1:51" s="13" customFormat="1" ht="12">
      <c r="A204" s="13"/>
      <c r="B204" s="233"/>
      <c r="C204" s="234"/>
      <c r="D204" s="235" t="s">
        <v>144</v>
      </c>
      <c r="E204" s="236" t="s">
        <v>1</v>
      </c>
      <c r="F204" s="237" t="s">
        <v>625</v>
      </c>
      <c r="G204" s="234"/>
      <c r="H204" s="238">
        <v>209.28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144</v>
      </c>
      <c r="AU204" s="244" t="s">
        <v>86</v>
      </c>
      <c r="AV204" s="13" t="s">
        <v>86</v>
      </c>
      <c r="AW204" s="13" t="s">
        <v>31</v>
      </c>
      <c r="AX204" s="13" t="s">
        <v>76</v>
      </c>
      <c r="AY204" s="244" t="s">
        <v>136</v>
      </c>
    </row>
    <row r="205" spans="1:51" s="14" customFormat="1" ht="12">
      <c r="A205" s="14"/>
      <c r="B205" s="245"/>
      <c r="C205" s="246"/>
      <c r="D205" s="235" t="s">
        <v>144</v>
      </c>
      <c r="E205" s="247" t="s">
        <v>1</v>
      </c>
      <c r="F205" s="248" t="s">
        <v>146</v>
      </c>
      <c r="G205" s="246"/>
      <c r="H205" s="249">
        <v>209.28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144</v>
      </c>
      <c r="AU205" s="255" t="s">
        <v>86</v>
      </c>
      <c r="AV205" s="14" t="s">
        <v>142</v>
      </c>
      <c r="AW205" s="14" t="s">
        <v>31</v>
      </c>
      <c r="AX205" s="14" t="s">
        <v>84</v>
      </c>
      <c r="AY205" s="255" t="s">
        <v>136</v>
      </c>
    </row>
    <row r="206" spans="1:65" s="2" customFormat="1" ht="21.75" customHeight="1">
      <c r="A206" s="39"/>
      <c r="B206" s="40"/>
      <c r="C206" s="220" t="s">
        <v>200</v>
      </c>
      <c r="D206" s="220" t="s">
        <v>138</v>
      </c>
      <c r="E206" s="221" t="s">
        <v>626</v>
      </c>
      <c r="F206" s="222" t="s">
        <v>627</v>
      </c>
      <c r="G206" s="223" t="s">
        <v>162</v>
      </c>
      <c r="H206" s="224">
        <v>129.73</v>
      </c>
      <c r="I206" s="225"/>
      <c r="J206" s="224">
        <f>ROUND(I206*H206,2)</f>
        <v>0</v>
      </c>
      <c r="K206" s="226"/>
      <c r="L206" s="45"/>
      <c r="M206" s="227" t="s">
        <v>1</v>
      </c>
      <c r="N206" s="228" t="s">
        <v>41</v>
      </c>
      <c r="O206" s="92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1" t="s">
        <v>142</v>
      </c>
      <c r="AT206" s="231" t="s">
        <v>138</v>
      </c>
      <c r="AU206" s="231" t="s">
        <v>86</v>
      </c>
      <c r="AY206" s="18" t="s">
        <v>136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84</v>
      </c>
      <c r="BK206" s="232">
        <f>ROUND(I206*H206,2)</f>
        <v>0</v>
      </c>
      <c r="BL206" s="18" t="s">
        <v>142</v>
      </c>
      <c r="BM206" s="231" t="s">
        <v>628</v>
      </c>
    </row>
    <row r="207" spans="1:51" s="15" customFormat="1" ht="12">
      <c r="A207" s="15"/>
      <c r="B207" s="256"/>
      <c r="C207" s="257"/>
      <c r="D207" s="235" t="s">
        <v>144</v>
      </c>
      <c r="E207" s="258" t="s">
        <v>1</v>
      </c>
      <c r="F207" s="259" t="s">
        <v>629</v>
      </c>
      <c r="G207" s="257"/>
      <c r="H207" s="258" t="s">
        <v>1</v>
      </c>
      <c r="I207" s="260"/>
      <c r="J207" s="257"/>
      <c r="K207" s="257"/>
      <c r="L207" s="261"/>
      <c r="M207" s="262"/>
      <c r="N207" s="263"/>
      <c r="O207" s="263"/>
      <c r="P207" s="263"/>
      <c r="Q207" s="263"/>
      <c r="R207" s="263"/>
      <c r="S207" s="263"/>
      <c r="T207" s="26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5" t="s">
        <v>144</v>
      </c>
      <c r="AU207" s="265" t="s">
        <v>86</v>
      </c>
      <c r="AV207" s="15" t="s">
        <v>84</v>
      </c>
      <c r="AW207" s="15" t="s">
        <v>31</v>
      </c>
      <c r="AX207" s="15" t="s">
        <v>76</v>
      </c>
      <c r="AY207" s="265" t="s">
        <v>136</v>
      </c>
    </row>
    <row r="208" spans="1:51" s="13" customFormat="1" ht="12">
      <c r="A208" s="13"/>
      <c r="B208" s="233"/>
      <c r="C208" s="234"/>
      <c r="D208" s="235" t="s">
        <v>144</v>
      </c>
      <c r="E208" s="236" t="s">
        <v>1</v>
      </c>
      <c r="F208" s="237" t="s">
        <v>630</v>
      </c>
      <c r="G208" s="234"/>
      <c r="H208" s="238">
        <v>206.41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144</v>
      </c>
      <c r="AU208" s="244" t="s">
        <v>86</v>
      </c>
      <c r="AV208" s="13" t="s">
        <v>86</v>
      </c>
      <c r="AW208" s="13" t="s">
        <v>31</v>
      </c>
      <c r="AX208" s="13" t="s">
        <v>76</v>
      </c>
      <c r="AY208" s="244" t="s">
        <v>136</v>
      </c>
    </row>
    <row r="209" spans="1:51" s="15" customFormat="1" ht="12">
      <c r="A209" s="15"/>
      <c r="B209" s="256"/>
      <c r="C209" s="257"/>
      <c r="D209" s="235" t="s">
        <v>144</v>
      </c>
      <c r="E209" s="258" t="s">
        <v>1</v>
      </c>
      <c r="F209" s="259" t="s">
        <v>612</v>
      </c>
      <c r="G209" s="257"/>
      <c r="H209" s="258" t="s">
        <v>1</v>
      </c>
      <c r="I209" s="260"/>
      <c r="J209" s="257"/>
      <c r="K209" s="257"/>
      <c r="L209" s="261"/>
      <c r="M209" s="262"/>
      <c r="N209" s="263"/>
      <c r="O209" s="263"/>
      <c r="P209" s="263"/>
      <c r="Q209" s="263"/>
      <c r="R209" s="263"/>
      <c r="S209" s="263"/>
      <c r="T209" s="26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5" t="s">
        <v>144</v>
      </c>
      <c r="AU209" s="265" t="s">
        <v>86</v>
      </c>
      <c r="AV209" s="15" t="s">
        <v>84</v>
      </c>
      <c r="AW209" s="15" t="s">
        <v>31</v>
      </c>
      <c r="AX209" s="15" t="s">
        <v>76</v>
      </c>
      <c r="AY209" s="265" t="s">
        <v>136</v>
      </c>
    </row>
    <row r="210" spans="1:51" s="13" customFormat="1" ht="12">
      <c r="A210" s="13"/>
      <c r="B210" s="233"/>
      <c r="C210" s="234"/>
      <c r="D210" s="235" t="s">
        <v>144</v>
      </c>
      <c r="E210" s="236" t="s">
        <v>1</v>
      </c>
      <c r="F210" s="237" t="s">
        <v>631</v>
      </c>
      <c r="G210" s="234"/>
      <c r="H210" s="238">
        <v>-15.09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144</v>
      </c>
      <c r="AU210" s="244" t="s">
        <v>86</v>
      </c>
      <c r="AV210" s="13" t="s">
        <v>86</v>
      </c>
      <c r="AW210" s="13" t="s">
        <v>31</v>
      </c>
      <c r="AX210" s="13" t="s">
        <v>76</v>
      </c>
      <c r="AY210" s="244" t="s">
        <v>136</v>
      </c>
    </row>
    <row r="211" spans="1:51" s="15" customFormat="1" ht="12">
      <c r="A211" s="15"/>
      <c r="B211" s="256"/>
      <c r="C211" s="257"/>
      <c r="D211" s="235" t="s">
        <v>144</v>
      </c>
      <c r="E211" s="258" t="s">
        <v>1</v>
      </c>
      <c r="F211" s="259" t="s">
        <v>615</v>
      </c>
      <c r="G211" s="257"/>
      <c r="H211" s="258" t="s">
        <v>1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144</v>
      </c>
      <c r="AU211" s="265" t="s">
        <v>86</v>
      </c>
      <c r="AV211" s="15" t="s">
        <v>84</v>
      </c>
      <c r="AW211" s="15" t="s">
        <v>31</v>
      </c>
      <c r="AX211" s="15" t="s">
        <v>76</v>
      </c>
      <c r="AY211" s="265" t="s">
        <v>136</v>
      </c>
    </row>
    <row r="212" spans="1:51" s="13" customFormat="1" ht="12">
      <c r="A212" s="13"/>
      <c r="B212" s="233"/>
      <c r="C212" s="234"/>
      <c r="D212" s="235" t="s">
        <v>144</v>
      </c>
      <c r="E212" s="236" t="s">
        <v>1</v>
      </c>
      <c r="F212" s="237" t="s">
        <v>632</v>
      </c>
      <c r="G212" s="234"/>
      <c r="H212" s="238">
        <v>-30.39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144</v>
      </c>
      <c r="AU212" s="244" t="s">
        <v>86</v>
      </c>
      <c r="AV212" s="13" t="s">
        <v>86</v>
      </c>
      <c r="AW212" s="13" t="s">
        <v>31</v>
      </c>
      <c r="AX212" s="13" t="s">
        <v>76</v>
      </c>
      <c r="AY212" s="244" t="s">
        <v>136</v>
      </c>
    </row>
    <row r="213" spans="1:51" s="15" customFormat="1" ht="12">
      <c r="A213" s="15"/>
      <c r="B213" s="256"/>
      <c r="C213" s="257"/>
      <c r="D213" s="235" t="s">
        <v>144</v>
      </c>
      <c r="E213" s="258" t="s">
        <v>1</v>
      </c>
      <c r="F213" s="259" t="s">
        <v>582</v>
      </c>
      <c r="G213" s="257"/>
      <c r="H213" s="258" t="s">
        <v>1</v>
      </c>
      <c r="I213" s="260"/>
      <c r="J213" s="257"/>
      <c r="K213" s="257"/>
      <c r="L213" s="261"/>
      <c r="M213" s="262"/>
      <c r="N213" s="263"/>
      <c r="O213" s="263"/>
      <c r="P213" s="263"/>
      <c r="Q213" s="263"/>
      <c r="R213" s="263"/>
      <c r="S213" s="263"/>
      <c r="T213" s="26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5" t="s">
        <v>144</v>
      </c>
      <c r="AU213" s="265" t="s">
        <v>86</v>
      </c>
      <c r="AV213" s="15" t="s">
        <v>84</v>
      </c>
      <c r="AW213" s="15" t="s">
        <v>31</v>
      </c>
      <c r="AX213" s="15" t="s">
        <v>76</v>
      </c>
      <c r="AY213" s="265" t="s">
        <v>136</v>
      </c>
    </row>
    <row r="214" spans="1:51" s="13" customFormat="1" ht="12">
      <c r="A214" s="13"/>
      <c r="B214" s="233"/>
      <c r="C214" s="234"/>
      <c r="D214" s="235" t="s">
        <v>144</v>
      </c>
      <c r="E214" s="236" t="s">
        <v>1</v>
      </c>
      <c r="F214" s="237" t="s">
        <v>633</v>
      </c>
      <c r="G214" s="234"/>
      <c r="H214" s="238">
        <v>-31.2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144</v>
      </c>
      <c r="AU214" s="244" t="s">
        <v>86</v>
      </c>
      <c r="AV214" s="13" t="s">
        <v>86</v>
      </c>
      <c r="AW214" s="13" t="s">
        <v>31</v>
      </c>
      <c r="AX214" s="13" t="s">
        <v>76</v>
      </c>
      <c r="AY214" s="244" t="s">
        <v>136</v>
      </c>
    </row>
    <row r="215" spans="1:51" s="14" customFormat="1" ht="12">
      <c r="A215" s="14"/>
      <c r="B215" s="245"/>
      <c r="C215" s="246"/>
      <c r="D215" s="235" t="s">
        <v>144</v>
      </c>
      <c r="E215" s="247" t="s">
        <v>1</v>
      </c>
      <c r="F215" s="248" t="s">
        <v>146</v>
      </c>
      <c r="G215" s="246"/>
      <c r="H215" s="249">
        <v>129.73000000000002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144</v>
      </c>
      <c r="AU215" s="255" t="s">
        <v>86</v>
      </c>
      <c r="AV215" s="14" t="s">
        <v>142</v>
      </c>
      <c r="AW215" s="14" t="s">
        <v>31</v>
      </c>
      <c r="AX215" s="14" t="s">
        <v>84</v>
      </c>
      <c r="AY215" s="255" t="s">
        <v>136</v>
      </c>
    </row>
    <row r="216" spans="1:65" s="2" customFormat="1" ht="24.15" customHeight="1">
      <c r="A216" s="39"/>
      <c r="B216" s="40"/>
      <c r="C216" s="220" t="s">
        <v>204</v>
      </c>
      <c r="D216" s="220" t="s">
        <v>138</v>
      </c>
      <c r="E216" s="221" t="s">
        <v>267</v>
      </c>
      <c r="F216" s="222" t="s">
        <v>268</v>
      </c>
      <c r="G216" s="223" t="s">
        <v>162</v>
      </c>
      <c r="H216" s="224">
        <v>151.31</v>
      </c>
      <c r="I216" s="225"/>
      <c r="J216" s="224">
        <f>ROUND(I216*H216,2)</f>
        <v>0</v>
      </c>
      <c r="K216" s="226"/>
      <c r="L216" s="45"/>
      <c r="M216" s="227" t="s">
        <v>1</v>
      </c>
      <c r="N216" s="228" t="s">
        <v>41</v>
      </c>
      <c r="O216" s="92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142</v>
      </c>
      <c r="AT216" s="231" t="s">
        <v>138</v>
      </c>
      <c r="AU216" s="231" t="s">
        <v>86</v>
      </c>
      <c r="AY216" s="18" t="s">
        <v>136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84</v>
      </c>
      <c r="BK216" s="232">
        <f>ROUND(I216*H216,2)</f>
        <v>0</v>
      </c>
      <c r="BL216" s="18" t="s">
        <v>142</v>
      </c>
      <c r="BM216" s="231" t="s">
        <v>634</v>
      </c>
    </row>
    <row r="217" spans="1:51" s="15" customFormat="1" ht="12">
      <c r="A217" s="15"/>
      <c r="B217" s="256"/>
      <c r="C217" s="257"/>
      <c r="D217" s="235" t="s">
        <v>144</v>
      </c>
      <c r="E217" s="258" t="s">
        <v>1</v>
      </c>
      <c r="F217" s="259" t="s">
        <v>528</v>
      </c>
      <c r="G217" s="257"/>
      <c r="H217" s="258" t="s">
        <v>1</v>
      </c>
      <c r="I217" s="260"/>
      <c r="J217" s="257"/>
      <c r="K217" s="257"/>
      <c r="L217" s="261"/>
      <c r="M217" s="262"/>
      <c r="N217" s="263"/>
      <c r="O217" s="263"/>
      <c r="P217" s="263"/>
      <c r="Q217" s="263"/>
      <c r="R217" s="263"/>
      <c r="S217" s="263"/>
      <c r="T217" s="26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5" t="s">
        <v>144</v>
      </c>
      <c r="AU217" s="265" t="s">
        <v>86</v>
      </c>
      <c r="AV217" s="15" t="s">
        <v>84</v>
      </c>
      <c r="AW217" s="15" t="s">
        <v>31</v>
      </c>
      <c r="AX217" s="15" t="s">
        <v>76</v>
      </c>
      <c r="AY217" s="265" t="s">
        <v>136</v>
      </c>
    </row>
    <row r="218" spans="1:51" s="13" customFormat="1" ht="12">
      <c r="A218" s="13"/>
      <c r="B218" s="233"/>
      <c r="C218" s="234"/>
      <c r="D218" s="235" t="s">
        <v>144</v>
      </c>
      <c r="E218" s="236" t="s">
        <v>1</v>
      </c>
      <c r="F218" s="237" t="s">
        <v>635</v>
      </c>
      <c r="G218" s="234"/>
      <c r="H218" s="238">
        <v>151.31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144</v>
      </c>
      <c r="AU218" s="244" t="s">
        <v>86</v>
      </c>
      <c r="AV218" s="13" t="s">
        <v>86</v>
      </c>
      <c r="AW218" s="13" t="s">
        <v>31</v>
      </c>
      <c r="AX218" s="13" t="s">
        <v>76</v>
      </c>
      <c r="AY218" s="244" t="s">
        <v>136</v>
      </c>
    </row>
    <row r="219" spans="1:51" s="14" customFormat="1" ht="12">
      <c r="A219" s="14"/>
      <c r="B219" s="245"/>
      <c r="C219" s="246"/>
      <c r="D219" s="235" t="s">
        <v>144</v>
      </c>
      <c r="E219" s="247" t="s">
        <v>1</v>
      </c>
      <c r="F219" s="248" t="s">
        <v>146</v>
      </c>
      <c r="G219" s="246"/>
      <c r="H219" s="249">
        <v>151.31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144</v>
      </c>
      <c r="AU219" s="255" t="s">
        <v>86</v>
      </c>
      <c r="AV219" s="14" t="s">
        <v>142</v>
      </c>
      <c r="AW219" s="14" t="s">
        <v>31</v>
      </c>
      <c r="AX219" s="14" t="s">
        <v>84</v>
      </c>
      <c r="AY219" s="255" t="s">
        <v>136</v>
      </c>
    </row>
    <row r="220" spans="1:65" s="2" customFormat="1" ht="24.15" customHeight="1">
      <c r="A220" s="39"/>
      <c r="B220" s="40"/>
      <c r="C220" s="220" t="s">
        <v>210</v>
      </c>
      <c r="D220" s="220" t="s">
        <v>138</v>
      </c>
      <c r="E220" s="221" t="s">
        <v>636</v>
      </c>
      <c r="F220" s="222" t="s">
        <v>637</v>
      </c>
      <c r="G220" s="223" t="s">
        <v>162</v>
      </c>
      <c r="H220" s="224">
        <v>31.2</v>
      </c>
      <c r="I220" s="225"/>
      <c r="J220" s="224">
        <f>ROUND(I220*H220,2)</f>
        <v>0</v>
      </c>
      <c r="K220" s="226"/>
      <c r="L220" s="45"/>
      <c r="M220" s="227" t="s">
        <v>1</v>
      </c>
      <c r="N220" s="228" t="s">
        <v>41</v>
      </c>
      <c r="O220" s="92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1" t="s">
        <v>142</v>
      </c>
      <c r="AT220" s="231" t="s">
        <v>138</v>
      </c>
      <c r="AU220" s="231" t="s">
        <v>86</v>
      </c>
      <c r="AY220" s="18" t="s">
        <v>136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84</v>
      </c>
      <c r="BK220" s="232">
        <f>ROUND(I220*H220,2)</f>
        <v>0</v>
      </c>
      <c r="BL220" s="18" t="s">
        <v>142</v>
      </c>
      <c r="BM220" s="231" t="s">
        <v>638</v>
      </c>
    </row>
    <row r="221" spans="1:51" s="15" customFormat="1" ht="12">
      <c r="A221" s="15"/>
      <c r="B221" s="256"/>
      <c r="C221" s="257"/>
      <c r="D221" s="235" t="s">
        <v>144</v>
      </c>
      <c r="E221" s="258" t="s">
        <v>1</v>
      </c>
      <c r="F221" s="259" t="s">
        <v>639</v>
      </c>
      <c r="G221" s="257"/>
      <c r="H221" s="258" t="s">
        <v>1</v>
      </c>
      <c r="I221" s="260"/>
      <c r="J221" s="257"/>
      <c r="K221" s="257"/>
      <c r="L221" s="261"/>
      <c r="M221" s="262"/>
      <c r="N221" s="263"/>
      <c r="O221" s="263"/>
      <c r="P221" s="263"/>
      <c r="Q221" s="263"/>
      <c r="R221" s="263"/>
      <c r="S221" s="263"/>
      <c r="T221" s="26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5" t="s">
        <v>144</v>
      </c>
      <c r="AU221" s="265" t="s">
        <v>86</v>
      </c>
      <c r="AV221" s="15" t="s">
        <v>84</v>
      </c>
      <c r="AW221" s="15" t="s">
        <v>31</v>
      </c>
      <c r="AX221" s="15" t="s">
        <v>76</v>
      </c>
      <c r="AY221" s="265" t="s">
        <v>136</v>
      </c>
    </row>
    <row r="222" spans="1:51" s="13" customFormat="1" ht="12">
      <c r="A222" s="13"/>
      <c r="B222" s="233"/>
      <c r="C222" s="234"/>
      <c r="D222" s="235" t="s">
        <v>144</v>
      </c>
      <c r="E222" s="236" t="s">
        <v>1</v>
      </c>
      <c r="F222" s="237" t="s">
        <v>640</v>
      </c>
      <c r="G222" s="234"/>
      <c r="H222" s="238">
        <v>31.2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144</v>
      </c>
      <c r="AU222" s="244" t="s">
        <v>86</v>
      </c>
      <c r="AV222" s="13" t="s">
        <v>86</v>
      </c>
      <c r="AW222" s="13" t="s">
        <v>31</v>
      </c>
      <c r="AX222" s="13" t="s">
        <v>76</v>
      </c>
      <c r="AY222" s="244" t="s">
        <v>136</v>
      </c>
    </row>
    <row r="223" spans="1:51" s="14" customFormat="1" ht="12">
      <c r="A223" s="14"/>
      <c r="B223" s="245"/>
      <c r="C223" s="246"/>
      <c r="D223" s="235" t="s">
        <v>144</v>
      </c>
      <c r="E223" s="247" t="s">
        <v>1</v>
      </c>
      <c r="F223" s="248" t="s">
        <v>146</v>
      </c>
      <c r="G223" s="246"/>
      <c r="H223" s="249">
        <v>31.2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144</v>
      </c>
      <c r="AU223" s="255" t="s">
        <v>86</v>
      </c>
      <c r="AV223" s="14" t="s">
        <v>142</v>
      </c>
      <c r="AW223" s="14" t="s">
        <v>31</v>
      </c>
      <c r="AX223" s="14" t="s">
        <v>84</v>
      </c>
      <c r="AY223" s="255" t="s">
        <v>136</v>
      </c>
    </row>
    <row r="224" spans="1:65" s="2" customFormat="1" ht="16.5" customHeight="1">
      <c r="A224" s="39"/>
      <c r="B224" s="40"/>
      <c r="C224" s="266" t="s">
        <v>8</v>
      </c>
      <c r="D224" s="266" t="s">
        <v>286</v>
      </c>
      <c r="E224" s="267" t="s">
        <v>641</v>
      </c>
      <c r="F224" s="268" t="s">
        <v>642</v>
      </c>
      <c r="G224" s="269" t="s">
        <v>253</v>
      </c>
      <c r="H224" s="270">
        <v>26.05</v>
      </c>
      <c r="I224" s="271"/>
      <c r="J224" s="270">
        <f>ROUND(I224*H224,2)</f>
        <v>0</v>
      </c>
      <c r="K224" s="272"/>
      <c r="L224" s="273"/>
      <c r="M224" s="274" t="s">
        <v>1</v>
      </c>
      <c r="N224" s="275" t="s">
        <v>41</v>
      </c>
      <c r="O224" s="92"/>
      <c r="P224" s="229">
        <f>O224*H224</f>
        <v>0</v>
      </c>
      <c r="Q224" s="229">
        <v>1</v>
      </c>
      <c r="R224" s="229">
        <f>Q224*H224</f>
        <v>26.05</v>
      </c>
      <c r="S224" s="229">
        <v>0</v>
      </c>
      <c r="T224" s="23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1" t="s">
        <v>181</v>
      </c>
      <c r="AT224" s="231" t="s">
        <v>286</v>
      </c>
      <c r="AU224" s="231" t="s">
        <v>86</v>
      </c>
      <c r="AY224" s="18" t="s">
        <v>136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84</v>
      </c>
      <c r="BK224" s="232">
        <f>ROUND(I224*H224,2)</f>
        <v>0</v>
      </c>
      <c r="BL224" s="18" t="s">
        <v>142</v>
      </c>
      <c r="BM224" s="231" t="s">
        <v>643</v>
      </c>
    </row>
    <row r="225" spans="1:51" s="13" customFormat="1" ht="12">
      <c r="A225" s="13"/>
      <c r="B225" s="233"/>
      <c r="C225" s="234"/>
      <c r="D225" s="235" t="s">
        <v>144</v>
      </c>
      <c r="E225" s="236" t="s">
        <v>1</v>
      </c>
      <c r="F225" s="237" t="s">
        <v>644</v>
      </c>
      <c r="G225" s="234"/>
      <c r="H225" s="238">
        <v>26.05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144</v>
      </c>
      <c r="AU225" s="244" t="s">
        <v>86</v>
      </c>
      <c r="AV225" s="13" t="s">
        <v>86</v>
      </c>
      <c r="AW225" s="13" t="s">
        <v>31</v>
      </c>
      <c r="AX225" s="13" t="s">
        <v>76</v>
      </c>
      <c r="AY225" s="244" t="s">
        <v>136</v>
      </c>
    </row>
    <row r="226" spans="1:51" s="14" customFormat="1" ht="12">
      <c r="A226" s="14"/>
      <c r="B226" s="245"/>
      <c r="C226" s="246"/>
      <c r="D226" s="235" t="s">
        <v>144</v>
      </c>
      <c r="E226" s="247" t="s">
        <v>1</v>
      </c>
      <c r="F226" s="248" t="s">
        <v>146</v>
      </c>
      <c r="G226" s="246"/>
      <c r="H226" s="249">
        <v>26.05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144</v>
      </c>
      <c r="AU226" s="255" t="s">
        <v>86</v>
      </c>
      <c r="AV226" s="14" t="s">
        <v>142</v>
      </c>
      <c r="AW226" s="14" t="s">
        <v>31</v>
      </c>
      <c r="AX226" s="14" t="s">
        <v>84</v>
      </c>
      <c r="AY226" s="255" t="s">
        <v>136</v>
      </c>
    </row>
    <row r="227" spans="1:65" s="2" customFormat="1" ht="16.5" customHeight="1">
      <c r="A227" s="39"/>
      <c r="B227" s="40"/>
      <c r="C227" s="266" t="s">
        <v>219</v>
      </c>
      <c r="D227" s="266" t="s">
        <v>286</v>
      </c>
      <c r="E227" s="267" t="s">
        <v>645</v>
      </c>
      <c r="F227" s="268" t="s">
        <v>646</v>
      </c>
      <c r="G227" s="269" t="s">
        <v>253</v>
      </c>
      <c r="H227" s="270">
        <v>36.47</v>
      </c>
      <c r="I227" s="271"/>
      <c r="J227" s="270">
        <f>ROUND(I227*H227,2)</f>
        <v>0</v>
      </c>
      <c r="K227" s="272"/>
      <c r="L227" s="273"/>
      <c r="M227" s="274" t="s">
        <v>1</v>
      </c>
      <c r="N227" s="275" t="s">
        <v>41</v>
      </c>
      <c r="O227" s="92"/>
      <c r="P227" s="229">
        <f>O227*H227</f>
        <v>0</v>
      </c>
      <c r="Q227" s="229">
        <v>1</v>
      </c>
      <c r="R227" s="229">
        <f>Q227*H227</f>
        <v>36.47</v>
      </c>
      <c r="S227" s="229">
        <v>0</v>
      </c>
      <c r="T227" s="23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1" t="s">
        <v>181</v>
      </c>
      <c r="AT227" s="231" t="s">
        <v>286</v>
      </c>
      <c r="AU227" s="231" t="s">
        <v>86</v>
      </c>
      <c r="AY227" s="18" t="s">
        <v>136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84</v>
      </c>
      <c r="BK227" s="232">
        <f>ROUND(I227*H227,2)</f>
        <v>0</v>
      </c>
      <c r="BL227" s="18" t="s">
        <v>142</v>
      </c>
      <c r="BM227" s="231" t="s">
        <v>647</v>
      </c>
    </row>
    <row r="228" spans="1:51" s="15" customFormat="1" ht="12">
      <c r="A228" s="15"/>
      <c r="B228" s="256"/>
      <c r="C228" s="257"/>
      <c r="D228" s="235" t="s">
        <v>144</v>
      </c>
      <c r="E228" s="258" t="s">
        <v>1</v>
      </c>
      <c r="F228" s="259" t="s">
        <v>639</v>
      </c>
      <c r="G228" s="257"/>
      <c r="H228" s="258" t="s">
        <v>1</v>
      </c>
      <c r="I228" s="260"/>
      <c r="J228" s="257"/>
      <c r="K228" s="257"/>
      <c r="L228" s="261"/>
      <c r="M228" s="262"/>
      <c r="N228" s="263"/>
      <c r="O228" s="263"/>
      <c r="P228" s="263"/>
      <c r="Q228" s="263"/>
      <c r="R228" s="263"/>
      <c r="S228" s="263"/>
      <c r="T228" s="26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5" t="s">
        <v>144</v>
      </c>
      <c r="AU228" s="265" t="s">
        <v>86</v>
      </c>
      <c r="AV228" s="15" t="s">
        <v>84</v>
      </c>
      <c r="AW228" s="15" t="s">
        <v>31</v>
      </c>
      <c r="AX228" s="15" t="s">
        <v>76</v>
      </c>
      <c r="AY228" s="265" t="s">
        <v>136</v>
      </c>
    </row>
    <row r="229" spans="1:51" s="13" customFormat="1" ht="12">
      <c r="A229" s="13"/>
      <c r="B229" s="233"/>
      <c r="C229" s="234"/>
      <c r="D229" s="235" t="s">
        <v>144</v>
      </c>
      <c r="E229" s="236" t="s">
        <v>1</v>
      </c>
      <c r="F229" s="237" t="s">
        <v>648</v>
      </c>
      <c r="G229" s="234"/>
      <c r="H229" s="238">
        <v>36.47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144</v>
      </c>
      <c r="AU229" s="244" t="s">
        <v>86</v>
      </c>
      <c r="AV229" s="13" t="s">
        <v>86</v>
      </c>
      <c r="AW229" s="13" t="s">
        <v>31</v>
      </c>
      <c r="AX229" s="13" t="s">
        <v>76</v>
      </c>
      <c r="AY229" s="244" t="s">
        <v>136</v>
      </c>
    </row>
    <row r="230" spans="1:51" s="14" customFormat="1" ht="12">
      <c r="A230" s="14"/>
      <c r="B230" s="245"/>
      <c r="C230" s="246"/>
      <c r="D230" s="235" t="s">
        <v>144</v>
      </c>
      <c r="E230" s="247" t="s">
        <v>1</v>
      </c>
      <c r="F230" s="248" t="s">
        <v>146</v>
      </c>
      <c r="G230" s="246"/>
      <c r="H230" s="249">
        <v>36.47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144</v>
      </c>
      <c r="AU230" s="255" t="s">
        <v>86</v>
      </c>
      <c r="AV230" s="14" t="s">
        <v>142</v>
      </c>
      <c r="AW230" s="14" t="s">
        <v>31</v>
      </c>
      <c r="AX230" s="14" t="s">
        <v>84</v>
      </c>
      <c r="AY230" s="255" t="s">
        <v>136</v>
      </c>
    </row>
    <row r="231" spans="1:65" s="2" customFormat="1" ht="24.15" customHeight="1">
      <c r="A231" s="39"/>
      <c r="B231" s="40"/>
      <c r="C231" s="220" t="s">
        <v>223</v>
      </c>
      <c r="D231" s="220" t="s">
        <v>138</v>
      </c>
      <c r="E231" s="221" t="s">
        <v>530</v>
      </c>
      <c r="F231" s="222" t="s">
        <v>531</v>
      </c>
      <c r="G231" s="223" t="s">
        <v>162</v>
      </c>
      <c r="H231" s="224">
        <v>17.7</v>
      </c>
      <c r="I231" s="225"/>
      <c r="J231" s="224">
        <f>ROUND(I231*H231,2)</f>
        <v>0</v>
      </c>
      <c r="K231" s="226"/>
      <c r="L231" s="45"/>
      <c r="M231" s="227" t="s">
        <v>1</v>
      </c>
      <c r="N231" s="228" t="s">
        <v>41</v>
      </c>
      <c r="O231" s="92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1" t="s">
        <v>142</v>
      </c>
      <c r="AT231" s="231" t="s">
        <v>138</v>
      </c>
      <c r="AU231" s="231" t="s">
        <v>86</v>
      </c>
      <c r="AY231" s="18" t="s">
        <v>136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84</v>
      </c>
      <c r="BK231" s="232">
        <f>ROUND(I231*H231,2)</f>
        <v>0</v>
      </c>
      <c r="BL231" s="18" t="s">
        <v>142</v>
      </c>
      <c r="BM231" s="231" t="s">
        <v>532</v>
      </c>
    </row>
    <row r="232" spans="1:51" s="13" customFormat="1" ht="12">
      <c r="A232" s="13"/>
      <c r="B232" s="233"/>
      <c r="C232" s="234"/>
      <c r="D232" s="235" t="s">
        <v>144</v>
      </c>
      <c r="E232" s="236" t="s">
        <v>1</v>
      </c>
      <c r="F232" s="237" t="s">
        <v>649</v>
      </c>
      <c r="G232" s="234"/>
      <c r="H232" s="238">
        <v>7.2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144</v>
      </c>
      <c r="AU232" s="244" t="s">
        <v>86</v>
      </c>
      <c r="AV232" s="13" t="s">
        <v>86</v>
      </c>
      <c r="AW232" s="13" t="s">
        <v>31</v>
      </c>
      <c r="AX232" s="13" t="s">
        <v>76</v>
      </c>
      <c r="AY232" s="244" t="s">
        <v>136</v>
      </c>
    </row>
    <row r="233" spans="1:51" s="13" customFormat="1" ht="12">
      <c r="A233" s="13"/>
      <c r="B233" s="233"/>
      <c r="C233" s="234"/>
      <c r="D233" s="235" t="s">
        <v>144</v>
      </c>
      <c r="E233" s="236" t="s">
        <v>1</v>
      </c>
      <c r="F233" s="237" t="s">
        <v>650</v>
      </c>
      <c r="G233" s="234"/>
      <c r="H233" s="238">
        <v>10.5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144</v>
      </c>
      <c r="AU233" s="244" t="s">
        <v>86</v>
      </c>
      <c r="AV233" s="13" t="s">
        <v>86</v>
      </c>
      <c r="AW233" s="13" t="s">
        <v>31</v>
      </c>
      <c r="AX233" s="13" t="s">
        <v>76</v>
      </c>
      <c r="AY233" s="244" t="s">
        <v>136</v>
      </c>
    </row>
    <row r="234" spans="1:51" s="14" customFormat="1" ht="12">
      <c r="A234" s="14"/>
      <c r="B234" s="245"/>
      <c r="C234" s="246"/>
      <c r="D234" s="235" t="s">
        <v>144</v>
      </c>
      <c r="E234" s="247" t="s">
        <v>1</v>
      </c>
      <c r="F234" s="248" t="s">
        <v>146</v>
      </c>
      <c r="G234" s="246"/>
      <c r="H234" s="249">
        <v>17.7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144</v>
      </c>
      <c r="AU234" s="255" t="s">
        <v>86</v>
      </c>
      <c r="AV234" s="14" t="s">
        <v>142</v>
      </c>
      <c r="AW234" s="14" t="s">
        <v>31</v>
      </c>
      <c r="AX234" s="14" t="s">
        <v>84</v>
      </c>
      <c r="AY234" s="255" t="s">
        <v>136</v>
      </c>
    </row>
    <row r="235" spans="1:65" s="2" customFormat="1" ht="16.5" customHeight="1">
      <c r="A235" s="39"/>
      <c r="B235" s="40"/>
      <c r="C235" s="266" t="s">
        <v>227</v>
      </c>
      <c r="D235" s="266" t="s">
        <v>286</v>
      </c>
      <c r="E235" s="267" t="s">
        <v>534</v>
      </c>
      <c r="F235" s="268" t="s">
        <v>535</v>
      </c>
      <c r="G235" s="269" t="s">
        <v>253</v>
      </c>
      <c r="H235" s="270">
        <v>35.47</v>
      </c>
      <c r="I235" s="271"/>
      <c r="J235" s="270">
        <f>ROUND(I235*H235,2)</f>
        <v>0</v>
      </c>
      <c r="K235" s="272"/>
      <c r="L235" s="273"/>
      <c r="M235" s="274" t="s">
        <v>1</v>
      </c>
      <c r="N235" s="275" t="s">
        <v>41</v>
      </c>
      <c r="O235" s="92"/>
      <c r="P235" s="229">
        <f>O235*H235</f>
        <v>0</v>
      </c>
      <c r="Q235" s="229">
        <v>1</v>
      </c>
      <c r="R235" s="229">
        <f>Q235*H235</f>
        <v>35.47</v>
      </c>
      <c r="S235" s="229">
        <v>0</v>
      </c>
      <c r="T235" s="23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1" t="s">
        <v>181</v>
      </c>
      <c r="AT235" s="231" t="s">
        <v>286</v>
      </c>
      <c r="AU235" s="231" t="s">
        <v>86</v>
      </c>
      <c r="AY235" s="18" t="s">
        <v>136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84</v>
      </c>
      <c r="BK235" s="232">
        <f>ROUND(I235*H235,2)</f>
        <v>0</v>
      </c>
      <c r="BL235" s="18" t="s">
        <v>142</v>
      </c>
      <c r="BM235" s="231" t="s">
        <v>536</v>
      </c>
    </row>
    <row r="236" spans="1:51" s="13" customFormat="1" ht="12">
      <c r="A236" s="13"/>
      <c r="B236" s="233"/>
      <c r="C236" s="234"/>
      <c r="D236" s="235" t="s">
        <v>144</v>
      </c>
      <c r="E236" s="236" t="s">
        <v>1</v>
      </c>
      <c r="F236" s="237" t="s">
        <v>651</v>
      </c>
      <c r="G236" s="234"/>
      <c r="H236" s="238">
        <v>35.47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144</v>
      </c>
      <c r="AU236" s="244" t="s">
        <v>86</v>
      </c>
      <c r="AV236" s="13" t="s">
        <v>86</v>
      </c>
      <c r="AW236" s="13" t="s">
        <v>31</v>
      </c>
      <c r="AX236" s="13" t="s">
        <v>76</v>
      </c>
      <c r="AY236" s="244" t="s">
        <v>136</v>
      </c>
    </row>
    <row r="237" spans="1:51" s="14" customFormat="1" ht="12">
      <c r="A237" s="14"/>
      <c r="B237" s="245"/>
      <c r="C237" s="246"/>
      <c r="D237" s="235" t="s">
        <v>144</v>
      </c>
      <c r="E237" s="247" t="s">
        <v>1</v>
      </c>
      <c r="F237" s="248" t="s">
        <v>146</v>
      </c>
      <c r="G237" s="246"/>
      <c r="H237" s="249">
        <v>35.47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144</v>
      </c>
      <c r="AU237" s="255" t="s">
        <v>86</v>
      </c>
      <c r="AV237" s="14" t="s">
        <v>142</v>
      </c>
      <c r="AW237" s="14" t="s">
        <v>31</v>
      </c>
      <c r="AX237" s="14" t="s">
        <v>84</v>
      </c>
      <c r="AY237" s="255" t="s">
        <v>136</v>
      </c>
    </row>
    <row r="238" spans="1:65" s="2" customFormat="1" ht="24.15" customHeight="1">
      <c r="A238" s="39"/>
      <c r="B238" s="40"/>
      <c r="C238" s="220" t="s">
        <v>239</v>
      </c>
      <c r="D238" s="220" t="s">
        <v>138</v>
      </c>
      <c r="E238" s="221" t="s">
        <v>276</v>
      </c>
      <c r="F238" s="222" t="s">
        <v>277</v>
      </c>
      <c r="G238" s="223" t="s">
        <v>141</v>
      </c>
      <c r="H238" s="224">
        <v>156.9</v>
      </c>
      <c r="I238" s="225"/>
      <c r="J238" s="224">
        <f>ROUND(I238*H238,2)</f>
        <v>0</v>
      </c>
      <c r="K238" s="226"/>
      <c r="L238" s="45"/>
      <c r="M238" s="227" t="s">
        <v>1</v>
      </c>
      <c r="N238" s="228" t="s">
        <v>41</v>
      </c>
      <c r="O238" s="92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1" t="s">
        <v>142</v>
      </c>
      <c r="AT238" s="231" t="s">
        <v>138</v>
      </c>
      <c r="AU238" s="231" t="s">
        <v>86</v>
      </c>
      <c r="AY238" s="18" t="s">
        <v>136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84</v>
      </c>
      <c r="BK238" s="232">
        <f>ROUND(I238*H238,2)</f>
        <v>0</v>
      </c>
      <c r="BL238" s="18" t="s">
        <v>142</v>
      </c>
      <c r="BM238" s="231" t="s">
        <v>278</v>
      </c>
    </row>
    <row r="239" spans="1:65" s="2" customFormat="1" ht="24.15" customHeight="1">
      <c r="A239" s="39"/>
      <c r="B239" s="40"/>
      <c r="C239" s="220" t="s">
        <v>243</v>
      </c>
      <c r="D239" s="220" t="s">
        <v>138</v>
      </c>
      <c r="E239" s="221" t="s">
        <v>282</v>
      </c>
      <c r="F239" s="222" t="s">
        <v>283</v>
      </c>
      <c r="G239" s="223" t="s">
        <v>141</v>
      </c>
      <c r="H239" s="224">
        <v>156.9</v>
      </c>
      <c r="I239" s="225"/>
      <c r="J239" s="224">
        <f>ROUND(I239*H239,2)</f>
        <v>0</v>
      </c>
      <c r="K239" s="226"/>
      <c r="L239" s="45"/>
      <c r="M239" s="227" t="s">
        <v>1</v>
      </c>
      <c r="N239" s="228" t="s">
        <v>41</v>
      </c>
      <c r="O239" s="92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1" t="s">
        <v>142</v>
      </c>
      <c r="AT239" s="231" t="s">
        <v>138</v>
      </c>
      <c r="AU239" s="231" t="s">
        <v>86</v>
      </c>
      <c r="AY239" s="18" t="s">
        <v>136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84</v>
      </c>
      <c r="BK239" s="232">
        <f>ROUND(I239*H239,2)</f>
        <v>0</v>
      </c>
      <c r="BL239" s="18" t="s">
        <v>142</v>
      </c>
      <c r="BM239" s="231" t="s">
        <v>284</v>
      </c>
    </row>
    <row r="240" spans="1:65" s="2" customFormat="1" ht="16.5" customHeight="1">
      <c r="A240" s="39"/>
      <c r="B240" s="40"/>
      <c r="C240" s="266" t="s">
        <v>7</v>
      </c>
      <c r="D240" s="266" t="s">
        <v>286</v>
      </c>
      <c r="E240" s="267" t="s">
        <v>287</v>
      </c>
      <c r="F240" s="268" t="s">
        <v>288</v>
      </c>
      <c r="G240" s="269" t="s">
        <v>289</v>
      </c>
      <c r="H240" s="270">
        <v>3.14</v>
      </c>
      <c r="I240" s="271"/>
      <c r="J240" s="270">
        <f>ROUND(I240*H240,2)</f>
        <v>0</v>
      </c>
      <c r="K240" s="272"/>
      <c r="L240" s="273"/>
      <c r="M240" s="274" t="s">
        <v>1</v>
      </c>
      <c r="N240" s="275" t="s">
        <v>41</v>
      </c>
      <c r="O240" s="92"/>
      <c r="P240" s="229">
        <f>O240*H240</f>
        <v>0</v>
      </c>
      <c r="Q240" s="229">
        <v>0.001</v>
      </c>
      <c r="R240" s="229">
        <f>Q240*H240</f>
        <v>0.00314</v>
      </c>
      <c r="S240" s="229">
        <v>0</v>
      </c>
      <c r="T240" s="23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1" t="s">
        <v>181</v>
      </c>
      <c r="AT240" s="231" t="s">
        <v>286</v>
      </c>
      <c r="AU240" s="231" t="s">
        <v>86</v>
      </c>
      <c r="AY240" s="18" t="s">
        <v>136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84</v>
      </c>
      <c r="BK240" s="232">
        <f>ROUND(I240*H240,2)</f>
        <v>0</v>
      </c>
      <c r="BL240" s="18" t="s">
        <v>142</v>
      </c>
      <c r="BM240" s="231" t="s">
        <v>290</v>
      </c>
    </row>
    <row r="241" spans="1:51" s="13" customFormat="1" ht="12">
      <c r="A241" s="13"/>
      <c r="B241" s="233"/>
      <c r="C241" s="234"/>
      <c r="D241" s="235" t="s">
        <v>144</v>
      </c>
      <c r="E241" s="234"/>
      <c r="F241" s="237" t="s">
        <v>652</v>
      </c>
      <c r="G241" s="234"/>
      <c r="H241" s="238">
        <v>3.14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144</v>
      </c>
      <c r="AU241" s="244" t="s">
        <v>86</v>
      </c>
      <c r="AV241" s="13" t="s">
        <v>86</v>
      </c>
      <c r="AW241" s="13" t="s">
        <v>4</v>
      </c>
      <c r="AX241" s="13" t="s">
        <v>84</v>
      </c>
      <c r="AY241" s="244" t="s">
        <v>136</v>
      </c>
    </row>
    <row r="242" spans="1:63" s="12" customFormat="1" ht="22.8" customHeight="1">
      <c r="A242" s="12"/>
      <c r="B242" s="204"/>
      <c r="C242" s="205"/>
      <c r="D242" s="206" t="s">
        <v>75</v>
      </c>
      <c r="E242" s="218" t="s">
        <v>86</v>
      </c>
      <c r="F242" s="218" t="s">
        <v>298</v>
      </c>
      <c r="G242" s="205"/>
      <c r="H242" s="205"/>
      <c r="I242" s="208"/>
      <c r="J242" s="219">
        <f>BK242</f>
        <v>0</v>
      </c>
      <c r="K242" s="205"/>
      <c r="L242" s="210"/>
      <c r="M242" s="211"/>
      <c r="N242" s="212"/>
      <c r="O242" s="212"/>
      <c r="P242" s="213">
        <f>SUM(P243:P248)</f>
        <v>0</v>
      </c>
      <c r="Q242" s="212"/>
      <c r="R242" s="213">
        <f>SUM(R243:R248)</f>
        <v>0.02563</v>
      </c>
      <c r="S242" s="212"/>
      <c r="T242" s="214">
        <f>SUM(T243:T248)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5" t="s">
        <v>84</v>
      </c>
      <c r="AT242" s="216" t="s">
        <v>75</v>
      </c>
      <c r="AU242" s="216" t="s">
        <v>84</v>
      </c>
      <c r="AY242" s="215" t="s">
        <v>136</v>
      </c>
      <c r="BK242" s="217">
        <f>SUM(BK243:BK248)</f>
        <v>0</v>
      </c>
    </row>
    <row r="243" spans="1:65" s="2" customFormat="1" ht="24.15" customHeight="1">
      <c r="A243" s="39"/>
      <c r="B243" s="40"/>
      <c r="C243" s="220" t="s">
        <v>256</v>
      </c>
      <c r="D243" s="220" t="s">
        <v>138</v>
      </c>
      <c r="E243" s="221" t="s">
        <v>653</v>
      </c>
      <c r="F243" s="222" t="s">
        <v>654</v>
      </c>
      <c r="G243" s="223" t="s">
        <v>141</v>
      </c>
      <c r="H243" s="224">
        <v>35</v>
      </c>
      <c r="I243" s="225"/>
      <c r="J243" s="224">
        <f>ROUND(I243*H243,2)</f>
        <v>0</v>
      </c>
      <c r="K243" s="226"/>
      <c r="L243" s="45"/>
      <c r="M243" s="227" t="s">
        <v>1</v>
      </c>
      <c r="N243" s="228" t="s">
        <v>41</v>
      </c>
      <c r="O243" s="92"/>
      <c r="P243" s="229">
        <f>O243*H243</f>
        <v>0</v>
      </c>
      <c r="Q243" s="229">
        <v>0.00014</v>
      </c>
      <c r="R243" s="229">
        <f>Q243*H243</f>
        <v>0.0049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142</v>
      </c>
      <c r="AT243" s="231" t="s">
        <v>138</v>
      </c>
      <c r="AU243" s="231" t="s">
        <v>86</v>
      </c>
      <c r="AY243" s="18" t="s">
        <v>136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84</v>
      </c>
      <c r="BK243" s="232">
        <f>ROUND(I243*H243,2)</f>
        <v>0</v>
      </c>
      <c r="BL243" s="18" t="s">
        <v>142</v>
      </c>
      <c r="BM243" s="231" t="s">
        <v>655</v>
      </c>
    </row>
    <row r="244" spans="1:51" s="15" customFormat="1" ht="12">
      <c r="A244" s="15"/>
      <c r="B244" s="256"/>
      <c r="C244" s="257"/>
      <c r="D244" s="235" t="s">
        <v>144</v>
      </c>
      <c r="E244" s="258" t="s">
        <v>1</v>
      </c>
      <c r="F244" s="259" t="s">
        <v>582</v>
      </c>
      <c r="G244" s="257"/>
      <c r="H244" s="258" t="s">
        <v>1</v>
      </c>
      <c r="I244" s="260"/>
      <c r="J244" s="257"/>
      <c r="K244" s="257"/>
      <c r="L244" s="261"/>
      <c r="M244" s="262"/>
      <c r="N244" s="263"/>
      <c r="O244" s="263"/>
      <c r="P244" s="263"/>
      <c r="Q244" s="263"/>
      <c r="R244" s="263"/>
      <c r="S244" s="263"/>
      <c r="T244" s="26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5" t="s">
        <v>144</v>
      </c>
      <c r="AU244" s="265" t="s">
        <v>86</v>
      </c>
      <c r="AV244" s="15" t="s">
        <v>84</v>
      </c>
      <c r="AW244" s="15" t="s">
        <v>31</v>
      </c>
      <c r="AX244" s="15" t="s">
        <v>76</v>
      </c>
      <c r="AY244" s="265" t="s">
        <v>136</v>
      </c>
    </row>
    <row r="245" spans="1:51" s="13" customFormat="1" ht="12">
      <c r="A245" s="13"/>
      <c r="B245" s="233"/>
      <c r="C245" s="234"/>
      <c r="D245" s="235" t="s">
        <v>144</v>
      </c>
      <c r="E245" s="236" t="s">
        <v>1</v>
      </c>
      <c r="F245" s="237" t="s">
        <v>656</v>
      </c>
      <c r="G245" s="234"/>
      <c r="H245" s="238">
        <v>35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144</v>
      </c>
      <c r="AU245" s="244" t="s">
        <v>86</v>
      </c>
      <c r="AV245" s="13" t="s">
        <v>86</v>
      </c>
      <c r="AW245" s="13" t="s">
        <v>31</v>
      </c>
      <c r="AX245" s="13" t="s">
        <v>76</v>
      </c>
      <c r="AY245" s="244" t="s">
        <v>136</v>
      </c>
    </row>
    <row r="246" spans="1:51" s="14" customFormat="1" ht="12">
      <c r="A246" s="14"/>
      <c r="B246" s="245"/>
      <c r="C246" s="246"/>
      <c r="D246" s="235" t="s">
        <v>144</v>
      </c>
      <c r="E246" s="247" t="s">
        <v>1</v>
      </c>
      <c r="F246" s="248" t="s">
        <v>146</v>
      </c>
      <c r="G246" s="246"/>
      <c r="H246" s="249">
        <v>35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144</v>
      </c>
      <c r="AU246" s="255" t="s">
        <v>86</v>
      </c>
      <c r="AV246" s="14" t="s">
        <v>142</v>
      </c>
      <c r="AW246" s="14" t="s">
        <v>31</v>
      </c>
      <c r="AX246" s="14" t="s">
        <v>84</v>
      </c>
      <c r="AY246" s="255" t="s">
        <v>136</v>
      </c>
    </row>
    <row r="247" spans="1:65" s="2" customFormat="1" ht="24.15" customHeight="1">
      <c r="A247" s="39"/>
      <c r="B247" s="40"/>
      <c r="C247" s="266" t="s">
        <v>266</v>
      </c>
      <c r="D247" s="266" t="s">
        <v>286</v>
      </c>
      <c r="E247" s="267" t="s">
        <v>657</v>
      </c>
      <c r="F247" s="268" t="s">
        <v>658</v>
      </c>
      <c r="G247" s="269" t="s">
        <v>141</v>
      </c>
      <c r="H247" s="270">
        <v>41.46</v>
      </c>
      <c r="I247" s="271"/>
      <c r="J247" s="270">
        <f>ROUND(I247*H247,2)</f>
        <v>0</v>
      </c>
      <c r="K247" s="272"/>
      <c r="L247" s="273"/>
      <c r="M247" s="274" t="s">
        <v>1</v>
      </c>
      <c r="N247" s="275" t="s">
        <v>41</v>
      </c>
      <c r="O247" s="92"/>
      <c r="P247" s="229">
        <f>O247*H247</f>
        <v>0</v>
      </c>
      <c r="Q247" s="229">
        <v>0.0005</v>
      </c>
      <c r="R247" s="229">
        <f>Q247*H247</f>
        <v>0.020730000000000002</v>
      </c>
      <c r="S247" s="229">
        <v>0</v>
      </c>
      <c r="T247" s="23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1" t="s">
        <v>181</v>
      </c>
      <c r="AT247" s="231" t="s">
        <v>286</v>
      </c>
      <c r="AU247" s="231" t="s">
        <v>86</v>
      </c>
      <c r="AY247" s="18" t="s">
        <v>136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84</v>
      </c>
      <c r="BK247" s="232">
        <f>ROUND(I247*H247,2)</f>
        <v>0</v>
      </c>
      <c r="BL247" s="18" t="s">
        <v>142</v>
      </c>
      <c r="BM247" s="231" t="s">
        <v>659</v>
      </c>
    </row>
    <row r="248" spans="1:51" s="13" customFormat="1" ht="12">
      <c r="A248" s="13"/>
      <c r="B248" s="233"/>
      <c r="C248" s="234"/>
      <c r="D248" s="235" t="s">
        <v>144</v>
      </c>
      <c r="E248" s="234"/>
      <c r="F248" s="237" t="s">
        <v>660</v>
      </c>
      <c r="G248" s="234"/>
      <c r="H248" s="238">
        <v>41.46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144</v>
      </c>
      <c r="AU248" s="244" t="s">
        <v>86</v>
      </c>
      <c r="AV248" s="13" t="s">
        <v>86</v>
      </c>
      <c r="AW248" s="13" t="s">
        <v>4</v>
      </c>
      <c r="AX248" s="13" t="s">
        <v>84</v>
      </c>
      <c r="AY248" s="244" t="s">
        <v>136</v>
      </c>
    </row>
    <row r="249" spans="1:63" s="12" customFormat="1" ht="22.8" customHeight="1">
      <c r="A249" s="12"/>
      <c r="B249" s="204"/>
      <c r="C249" s="205"/>
      <c r="D249" s="206" t="s">
        <v>75</v>
      </c>
      <c r="E249" s="218" t="s">
        <v>151</v>
      </c>
      <c r="F249" s="218" t="s">
        <v>356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SUM(P250:P253)</f>
        <v>0</v>
      </c>
      <c r="Q249" s="212"/>
      <c r="R249" s="213">
        <f>SUM(R250:R253)</f>
        <v>2.028</v>
      </c>
      <c r="S249" s="212"/>
      <c r="T249" s="214">
        <f>SUM(T250:T253)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84</v>
      </c>
      <c r="AT249" s="216" t="s">
        <v>75</v>
      </c>
      <c r="AU249" s="216" t="s">
        <v>84</v>
      </c>
      <c r="AY249" s="215" t="s">
        <v>136</v>
      </c>
      <c r="BK249" s="217">
        <f>SUM(BK250:BK253)</f>
        <v>0</v>
      </c>
    </row>
    <row r="250" spans="1:65" s="2" customFormat="1" ht="24.15" customHeight="1">
      <c r="A250" s="39"/>
      <c r="B250" s="40"/>
      <c r="C250" s="220" t="s">
        <v>275</v>
      </c>
      <c r="D250" s="220" t="s">
        <v>138</v>
      </c>
      <c r="E250" s="221" t="s">
        <v>661</v>
      </c>
      <c r="F250" s="222" t="s">
        <v>662</v>
      </c>
      <c r="G250" s="223" t="s">
        <v>149</v>
      </c>
      <c r="H250" s="224">
        <v>4</v>
      </c>
      <c r="I250" s="225"/>
      <c r="J250" s="224">
        <f>ROUND(I250*H250,2)</f>
        <v>0</v>
      </c>
      <c r="K250" s="226"/>
      <c r="L250" s="45"/>
      <c r="M250" s="227" t="s">
        <v>1</v>
      </c>
      <c r="N250" s="228" t="s">
        <v>41</v>
      </c>
      <c r="O250" s="92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1" t="s">
        <v>142</v>
      </c>
      <c r="AT250" s="231" t="s">
        <v>138</v>
      </c>
      <c r="AU250" s="231" t="s">
        <v>86</v>
      </c>
      <c r="AY250" s="18" t="s">
        <v>136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84</v>
      </c>
      <c r="BK250" s="232">
        <f>ROUND(I250*H250,2)</f>
        <v>0</v>
      </c>
      <c r="BL250" s="18" t="s">
        <v>142</v>
      </c>
      <c r="BM250" s="231" t="s">
        <v>663</v>
      </c>
    </row>
    <row r="251" spans="1:65" s="2" customFormat="1" ht="16.5" customHeight="1">
      <c r="A251" s="39"/>
      <c r="B251" s="40"/>
      <c r="C251" s="266" t="s">
        <v>281</v>
      </c>
      <c r="D251" s="266" t="s">
        <v>286</v>
      </c>
      <c r="E251" s="267" t="s">
        <v>664</v>
      </c>
      <c r="F251" s="268" t="s">
        <v>665</v>
      </c>
      <c r="G251" s="269" t="s">
        <v>149</v>
      </c>
      <c r="H251" s="270">
        <v>2</v>
      </c>
      <c r="I251" s="271"/>
      <c r="J251" s="270">
        <f>ROUND(I251*H251,2)</f>
        <v>0</v>
      </c>
      <c r="K251" s="272"/>
      <c r="L251" s="273"/>
      <c r="M251" s="274" t="s">
        <v>1</v>
      </c>
      <c r="N251" s="275" t="s">
        <v>41</v>
      </c>
      <c r="O251" s="92"/>
      <c r="P251" s="229">
        <f>O251*H251</f>
        <v>0</v>
      </c>
      <c r="Q251" s="229">
        <v>0.45</v>
      </c>
      <c r="R251" s="229">
        <f>Q251*H251</f>
        <v>0.9</v>
      </c>
      <c r="S251" s="229">
        <v>0</v>
      </c>
      <c r="T251" s="23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1" t="s">
        <v>181</v>
      </c>
      <c r="AT251" s="231" t="s">
        <v>286</v>
      </c>
      <c r="AU251" s="231" t="s">
        <v>86</v>
      </c>
      <c r="AY251" s="18" t="s">
        <v>136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84</v>
      </c>
      <c r="BK251" s="232">
        <f>ROUND(I251*H251,2)</f>
        <v>0</v>
      </c>
      <c r="BL251" s="18" t="s">
        <v>142</v>
      </c>
      <c r="BM251" s="231" t="s">
        <v>666</v>
      </c>
    </row>
    <row r="252" spans="1:65" s="2" customFormat="1" ht="16.5" customHeight="1">
      <c r="A252" s="39"/>
      <c r="B252" s="40"/>
      <c r="C252" s="266" t="s">
        <v>285</v>
      </c>
      <c r="D252" s="266" t="s">
        <v>286</v>
      </c>
      <c r="E252" s="267" t="s">
        <v>667</v>
      </c>
      <c r="F252" s="268" t="s">
        <v>668</v>
      </c>
      <c r="G252" s="269" t="s">
        <v>149</v>
      </c>
      <c r="H252" s="270">
        <v>2</v>
      </c>
      <c r="I252" s="271"/>
      <c r="J252" s="270">
        <f>ROUND(I252*H252,2)</f>
        <v>0</v>
      </c>
      <c r="K252" s="272"/>
      <c r="L252" s="273"/>
      <c r="M252" s="274" t="s">
        <v>1</v>
      </c>
      <c r="N252" s="275" t="s">
        <v>41</v>
      </c>
      <c r="O252" s="92"/>
      <c r="P252" s="229">
        <f>O252*H252</f>
        <v>0</v>
      </c>
      <c r="Q252" s="229">
        <v>0.45</v>
      </c>
      <c r="R252" s="229">
        <f>Q252*H252</f>
        <v>0.9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181</v>
      </c>
      <c r="AT252" s="231" t="s">
        <v>286</v>
      </c>
      <c r="AU252" s="231" t="s">
        <v>86</v>
      </c>
      <c r="AY252" s="18" t="s">
        <v>136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84</v>
      </c>
      <c r="BK252" s="232">
        <f>ROUND(I252*H252,2)</f>
        <v>0</v>
      </c>
      <c r="BL252" s="18" t="s">
        <v>142</v>
      </c>
      <c r="BM252" s="231" t="s">
        <v>669</v>
      </c>
    </row>
    <row r="253" spans="1:65" s="2" customFormat="1" ht="16.5" customHeight="1">
      <c r="A253" s="39"/>
      <c r="B253" s="40"/>
      <c r="C253" s="266" t="s">
        <v>292</v>
      </c>
      <c r="D253" s="266" t="s">
        <v>286</v>
      </c>
      <c r="E253" s="267" t="s">
        <v>670</v>
      </c>
      <c r="F253" s="268" t="s">
        <v>671</v>
      </c>
      <c r="G253" s="269" t="s">
        <v>672</v>
      </c>
      <c r="H253" s="270">
        <v>1</v>
      </c>
      <c r="I253" s="271"/>
      <c r="J253" s="270">
        <f>ROUND(I253*H253,2)</f>
        <v>0</v>
      </c>
      <c r="K253" s="272"/>
      <c r="L253" s="273"/>
      <c r="M253" s="274" t="s">
        <v>1</v>
      </c>
      <c r="N253" s="275" t="s">
        <v>41</v>
      </c>
      <c r="O253" s="92"/>
      <c r="P253" s="229">
        <f>O253*H253</f>
        <v>0</v>
      </c>
      <c r="Q253" s="229">
        <v>0.228</v>
      </c>
      <c r="R253" s="229">
        <f>Q253*H253</f>
        <v>0.228</v>
      </c>
      <c r="S253" s="229">
        <v>0</v>
      </c>
      <c r="T253" s="23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1" t="s">
        <v>181</v>
      </c>
      <c r="AT253" s="231" t="s">
        <v>286</v>
      </c>
      <c r="AU253" s="231" t="s">
        <v>86</v>
      </c>
      <c r="AY253" s="18" t="s">
        <v>136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84</v>
      </c>
      <c r="BK253" s="232">
        <f>ROUND(I253*H253,2)</f>
        <v>0</v>
      </c>
      <c r="BL253" s="18" t="s">
        <v>142</v>
      </c>
      <c r="BM253" s="231" t="s">
        <v>673</v>
      </c>
    </row>
    <row r="254" spans="1:63" s="12" customFormat="1" ht="22.8" customHeight="1">
      <c r="A254" s="12"/>
      <c r="B254" s="204"/>
      <c r="C254" s="205"/>
      <c r="D254" s="206" t="s">
        <v>75</v>
      </c>
      <c r="E254" s="218" t="s">
        <v>142</v>
      </c>
      <c r="F254" s="218" t="s">
        <v>370</v>
      </c>
      <c r="G254" s="205"/>
      <c r="H254" s="205"/>
      <c r="I254" s="208"/>
      <c r="J254" s="219">
        <f>BK254</f>
        <v>0</v>
      </c>
      <c r="K254" s="205"/>
      <c r="L254" s="210"/>
      <c r="M254" s="211"/>
      <c r="N254" s="212"/>
      <c r="O254" s="212"/>
      <c r="P254" s="213">
        <f>SUM(P255:P289)</f>
        <v>0</v>
      </c>
      <c r="Q254" s="212"/>
      <c r="R254" s="213">
        <f>SUM(R255:R289)</f>
        <v>5.1584594</v>
      </c>
      <c r="S254" s="212"/>
      <c r="T254" s="214">
        <f>SUM(T255:T289)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5" t="s">
        <v>84</v>
      </c>
      <c r="AT254" s="216" t="s">
        <v>75</v>
      </c>
      <c r="AU254" s="216" t="s">
        <v>84</v>
      </c>
      <c r="AY254" s="215" t="s">
        <v>136</v>
      </c>
      <c r="BK254" s="217">
        <f>SUM(BK255:BK289)</f>
        <v>0</v>
      </c>
    </row>
    <row r="255" spans="1:65" s="2" customFormat="1" ht="24.15" customHeight="1">
      <c r="A255" s="39"/>
      <c r="B255" s="40"/>
      <c r="C255" s="220" t="s">
        <v>299</v>
      </c>
      <c r="D255" s="220" t="s">
        <v>138</v>
      </c>
      <c r="E255" s="221" t="s">
        <v>539</v>
      </c>
      <c r="F255" s="222" t="s">
        <v>540</v>
      </c>
      <c r="G255" s="223" t="s">
        <v>162</v>
      </c>
      <c r="H255" s="224">
        <v>12.9</v>
      </c>
      <c r="I255" s="225"/>
      <c r="J255" s="224">
        <f>ROUND(I255*H255,2)</f>
        <v>0</v>
      </c>
      <c r="K255" s="226"/>
      <c r="L255" s="45"/>
      <c r="M255" s="227" t="s">
        <v>1</v>
      </c>
      <c r="N255" s="228" t="s">
        <v>41</v>
      </c>
      <c r="O255" s="92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142</v>
      </c>
      <c r="AT255" s="231" t="s">
        <v>138</v>
      </c>
      <c r="AU255" s="231" t="s">
        <v>86</v>
      </c>
      <c r="AY255" s="18" t="s">
        <v>136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84</v>
      </c>
      <c r="BK255" s="232">
        <f>ROUND(I255*H255,2)</f>
        <v>0</v>
      </c>
      <c r="BL255" s="18" t="s">
        <v>142</v>
      </c>
      <c r="BM255" s="231" t="s">
        <v>541</v>
      </c>
    </row>
    <row r="256" spans="1:51" s="13" customFormat="1" ht="12">
      <c r="A256" s="13"/>
      <c r="B256" s="233"/>
      <c r="C256" s="234"/>
      <c r="D256" s="235" t="s">
        <v>144</v>
      </c>
      <c r="E256" s="236" t="s">
        <v>1</v>
      </c>
      <c r="F256" s="237" t="s">
        <v>674</v>
      </c>
      <c r="G256" s="234"/>
      <c r="H256" s="238">
        <v>4.03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144</v>
      </c>
      <c r="AU256" s="244" t="s">
        <v>86</v>
      </c>
      <c r="AV256" s="13" t="s">
        <v>86</v>
      </c>
      <c r="AW256" s="13" t="s">
        <v>31</v>
      </c>
      <c r="AX256" s="13" t="s">
        <v>76</v>
      </c>
      <c r="AY256" s="244" t="s">
        <v>136</v>
      </c>
    </row>
    <row r="257" spans="1:51" s="15" customFormat="1" ht="12">
      <c r="A257" s="15"/>
      <c r="B257" s="256"/>
      <c r="C257" s="257"/>
      <c r="D257" s="235" t="s">
        <v>144</v>
      </c>
      <c r="E257" s="258" t="s">
        <v>1</v>
      </c>
      <c r="F257" s="259" t="s">
        <v>591</v>
      </c>
      <c r="G257" s="257"/>
      <c r="H257" s="258" t="s">
        <v>1</v>
      </c>
      <c r="I257" s="260"/>
      <c r="J257" s="257"/>
      <c r="K257" s="257"/>
      <c r="L257" s="261"/>
      <c r="M257" s="262"/>
      <c r="N257" s="263"/>
      <c r="O257" s="263"/>
      <c r="P257" s="263"/>
      <c r="Q257" s="263"/>
      <c r="R257" s="263"/>
      <c r="S257" s="263"/>
      <c r="T257" s="26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5" t="s">
        <v>144</v>
      </c>
      <c r="AU257" s="265" t="s">
        <v>86</v>
      </c>
      <c r="AV257" s="15" t="s">
        <v>84</v>
      </c>
      <c r="AW257" s="15" t="s">
        <v>31</v>
      </c>
      <c r="AX257" s="15" t="s">
        <v>76</v>
      </c>
      <c r="AY257" s="265" t="s">
        <v>136</v>
      </c>
    </row>
    <row r="258" spans="1:51" s="13" customFormat="1" ht="12">
      <c r="A258" s="13"/>
      <c r="B258" s="233"/>
      <c r="C258" s="234"/>
      <c r="D258" s="235" t="s">
        <v>144</v>
      </c>
      <c r="E258" s="236" t="s">
        <v>1</v>
      </c>
      <c r="F258" s="237" t="s">
        <v>675</v>
      </c>
      <c r="G258" s="234"/>
      <c r="H258" s="238">
        <v>1.18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144</v>
      </c>
      <c r="AU258" s="244" t="s">
        <v>86</v>
      </c>
      <c r="AV258" s="13" t="s">
        <v>86</v>
      </c>
      <c r="AW258" s="13" t="s">
        <v>31</v>
      </c>
      <c r="AX258" s="13" t="s">
        <v>76</v>
      </c>
      <c r="AY258" s="244" t="s">
        <v>136</v>
      </c>
    </row>
    <row r="259" spans="1:51" s="16" customFormat="1" ht="12">
      <c r="A259" s="16"/>
      <c r="B259" s="281"/>
      <c r="C259" s="282"/>
      <c r="D259" s="235" t="s">
        <v>144</v>
      </c>
      <c r="E259" s="283" t="s">
        <v>1</v>
      </c>
      <c r="F259" s="284" t="s">
        <v>574</v>
      </c>
      <c r="G259" s="282"/>
      <c r="H259" s="285">
        <v>5.21</v>
      </c>
      <c r="I259" s="286"/>
      <c r="J259" s="282"/>
      <c r="K259" s="282"/>
      <c r="L259" s="287"/>
      <c r="M259" s="288"/>
      <c r="N259" s="289"/>
      <c r="O259" s="289"/>
      <c r="P259" s="289"/>
      <c r="Q259" s="289"/>
      <c r="R259" s="289"/>
      <c r="S259" s="289"/>
      <c r="T259" s="290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91" t="s">
        <v>144</v>
      </c>
      <c r="AU259" s="291" t="s">
        <v>86</v>
      </c>
      <c r="AV259" s="16" t="s">
        <v>151</v>
      </c>
      <c r="AW259" s="16" t="s">
        <v>31</v>
      </c>
      <c r="AX259" s="16" t="s">
        <v>76</v>
      </c>
      <c r="AY259" s="291" t="s">
        <v>136</v>
      </c>
    </row>
    <row r="260" spans="1:51" s="15" customFormat="1" ht="12">
      <c r="A260" s="15"/>
      <c r="B260" s="256"/>
      <c r="C260" s="257"/>
      <c r="D260" s="235" t="s">
        <v>144</v>
      </c>
      <c r="E260" s="258" t="s">
        <v>1</v>
      </c>
      <c r="F260" s="259" t="s">
        <v>580</v>
      </c>
      <c r="G260" s="257"/>
      <c r="H260" s="258" t="s">
        <v>1</v>
      </c>
      <c r="I260" s="260"/>
      <c r="J260" s="257"/>
      <c r="K260" s="257"/>
      <c r="L260" s="261"/>
      <c r="M260" s="262"/>
      <c r="N260" s="263"/>
      <c r="O260" s="263"/>
      <c r="P260" s="263"/>
      <c r="Q260" s="263"/>
      <c r="R260" s="263"/>
      <c r="S260" s="263"/>
      <c r="T260" s="26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5" t="s">
        <v>144</v>
      </c>
      <c r="AU260" s="265" t="s">
        <v>86</v>
      </c>
      <c r="AV260" s="15" t="s">
        <v>84</v>
      </c>
      <c r="AW260" s="15" t="s">
        <v>31</v>
      </c>
      <c r="AX260" s="15" t="s">
        <v>76</v>
      </c>
      <c r="AY260" s="265" t="s">
        <v>136</v>
      </c>
    </row>
    <row r="261" spans="1:51" s="13" customFormat="1" ht="12">
      <c r="A261" s="13"/>
      <c r="B261" s="233"/>
      <c r="C261" s="234"/>
      <c r="D261" s="235" t="s">
        <v>144</v>
      </c>
      <c r="E261" s="236" t="s">
        <v>1</v>
      </c>
      <c r="F261" s="237" t="s">
        <v>676</v>
      </c>
      <c r="G261" s="234"/>
      <c r="H261" s="238">
        <v>3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144</v>
      </c>
      <c r="AU261" s="244" t="s">
        <v>86</v>
      </c>
      <c r="AV261" s="13" t="s">
        <v>86</v>
      </c>
      <c r="AW261" s="13" t="s">
        <v>31</v>
      </c>
      <c r="AX261" s="13" t="s">
        <v>76</v>
      </c>
      <c r="AY261" s="244" t="s">
        <v>136</v>
      </c>
    </row>
    <row r="262" spans="1:51" s="15" customFormat="1" ht="12">
      <c r="A262" s="15"/>
      <c r="B262" s="256"/>
      <c r="C262" s="257"/>
      <c r="D262" s="235" t="s">
        <v>144</v>
      </c>
      <c r="E262" s="258" t="s">
        <v>1</v>
      </c>
      <c r="F262" s="259" t="s">
        <v>582</v>
      </c>
      <c r="G262" s="257"/>
      <c r="H262" s="258" t="s">
        <v>1</v>
      </c>
      <c r="I262" s="260"/>
      <c r="J262" s="257"/>
      <c r="K262" s="257"/>
      <c r="L262" s="261"/>
      <c r="M262" s="262"/>
      <c r="N262" s="263"/>
      <c r="O262" s="263"/>
      <c r="P262" s="263"/>
      <c r="Q262" s="263"/>
      <c r="R262" s="263"/>
      <c r="S262" s="263"/>
      <c r="T262" s="26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5" t="s">
        <v>144</v>
      </c>
      <c r="AU262" s="265" t="s">
        <v>86</v>
      </c>
      <c r="AV262" s="15" t="s">
        <v>84</v>
      </c>
      <c r="AW262" s="15" t="s">
        <v>31</v>
      </c>
      <c r="AX262" s="15" t="s">
        <v>76</v>
      </c>
      <c r="AY262" s="265" t="s">
        <v>136</v>
      </c>
    </row>
    <row r="263" spans="1:51" s="13" customFormat="1" ht="12">
      <c r="A263" s="13"/>
      <c r="B263" s="233"/>
      <c r="C263" s="234"/>
      <c r="D263" s="235" t="s">
        <v>144</v>
      </c>
      <c r="E263" s="236" t="s">
        <v>1</v>
      </c>
      <c r="F263" s="237" t="s">
        <v>677</v>
      </c>
      <c r="G263" s="234"/>
      <c r="H263" s="238">
        <v>4.69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144</v>
      </c>
      <c r="AU263" s="244" t="s">
        <v>86</v>
      </c>
      <c r="AV263" s="13" t="s">
        <v>86</v>
      </c>
      <c r="AW263" s="13" t="s">
        <v>31</v>
      </c>
      <c r="AX263" s="13" t="s">
        <v>76</v>
      </c>
      <c r="AY263" s="244" t="s">
        <v>136</v>
      </c>
    </row>
    <row r="264" spans="1:51" s="16" customFormat="1" ht="12">
      <c r="A264" s="16"/>
      <c r="B264" s="281"/>
      <c r="C264" s="282"/>
      <c r="D264" s="235" t="s">
        <v>144</v>
      </c>
      <c r="E264" s="283" t="s">
        <v>1</v>
      </c>
      <c r="F264" s="284" t="s">
        <v>574</v>
      </c>
      <c r="G264" s="282"/>
      <c r="H264" s="285">
        <v>7.69</v>
      </c>
      <c r="I264" s="286"/>
      <c r="J264" s="282"/>
      <c r="K264" s="282"/>
      <c r="L264" s="287"/>
      <c r="M264" s="288"/>
      <c r="N264" s="289"/>
      <c r="O264" s="289"/>
      <c r="P264" s="289"/>
      <c r="Q264" s="289"/>
      <c r="R264" s="289"/>
      <c r="S264" s="289"/>
      <c r="T264" s="290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91" t="s">
        <v>144</v>
      </c>
      <c r="AU264" s="291" t="s">
        <v>86</v>
      </c>
      <c r="AV264" s="16" t="s">
        <v>151</v>
      </c>
      <c r="AW264" s="16" t="s">
        <v>31</v>
      </c>
      <c r="AX264" s="16" t="s">
        <v>76</v>
      </c>
      <c r="AY264" s="291" t="s">
        <v>136</v>
      </c>
    </row>
    <row r="265" spans="1:51" s="14" customFormat="1" ht="12">
      <c r="A265" s="14"/>
      <c r="B265" s="245"/>
      <c r="C265" s="246"/>
      <c r="D265" s="235" t="s">
        <v>144</v>
      </c>
      <c r="E265" s="247" t="s">
        <v>1</v>
      </c>
      <c r="F265" s="248" t="s">
        <v>146</v>
      </c>
      <c r="G265" s="246"/>
      <c r="H265" s="249">
        <v>12.900000000000002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144</v>
      </c>
      <c r="AU265" s="255" t="s">
        <v>86</v>
      </c>
      <c r="AV265" s="14" t="s">
        <v>142</v>
      </c>
      <c r="AW265" s="14" t="s">
        <v>31</v>
      </c>
      <c r="AX265" s="14" t="s">
        <v>84</v>
      </c>
      <c r="AY265" s="255" t="s">
        <v>136</v>
      </c>
    </row>
    <row r="266" spans="1:65" s="2" customFormat="1" ht="21.75" customHeight="1">
      <c r="A266" s="39"/>
      <c r="B266" s="40"/>
      <c r="C266" s="220" t="s">
        <v>306</v>
      </c>
      <c r="D266" s="220" t="s">
        <v>138</v>
      </c>
      <c r="E266" s="221" t="s">
        <v>678</v>
      </c>
      <c r="F266" s="222" t="s">
        <v>679</v>
      </c>
      <c r="G266" s="223" t="s">
        <v>162</v>
      </c>
      <c r="H266" s="224">
        <v>7.4</v>
      </c>
      <c r="I266" s="225"/>
      <c r="J266" s="224">
        <f>ROUND(I266*H266,2)</f>
        <v>0</v>
      </c>
      <c r="K266" s="226"/>
      <c r="L266" s="45"/>
      <c r="M266" s="227" t="s">
        <v>1</v>
      </c>
      <c r="N266" s="228" t="s">
        <v>41</v>
      </c>
      <c r="O266" s="92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1" t="s">
        <v>142</v>
      </c>
      <c r="AT266" s="231" t="s">
        <v>138</v>
      </c>
      <c r="AU266" s="231" t="s">
        <v>86</v>
      </c>
      <c r="AY266" s="18" t="s">
        <v>136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84</v>
      </c>
      <c r="BK266" s="232">
        <f>ROUND(I266*H266,2)</f>
        <v>0</v>
      </c>
      <c r="BL266" s="18" t="s">
        <v>142</v>
      </c>
      <c r="BM266" s="231" t="s">
        <v>680</v>
      </c>
    </row>
    <row r="267" spans="1:51" s="15" customFormat="1" ht="12">
      <c r="A267" s="15"/>
      <c r="B267" s="256"/>
      <c r="C267" s="257"/>
      <c r="D267" s="235" t="s">
        <v>144</v>
      </c>
      <c r="E267" s="258" t="s">
        <v>1</v>
      </c>
      <c r="F267" s="259" t="s">
        <v>580</v>
      </c>
      <c r="G267" s="257"/>
      <c r="H267" s="258" t="s">
        <v>1</v>
      </c>
      <c r="I267" s="260"/>
      <c r="J267" s="257"/>
      <c r="K267" s="257"/>
      <c r="L267" s="261"/>
      <c r="M267" s="262"/>
      <c r="N267" s="263"/>
      <c r="O267" s="263"/>
      <c r="P267" s="263"/>
      <c r="Q267" s="263"/>
      <c r="R267" s="263"/>
      <c r="S267" s="263"/>
      <c r="T267" s="26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5" t="s">
        <v>144</v>
      </c>
      <c r="AU267" s="265" t="s">
        <v>86</v>
      </c>
      <c r="AV267" s="15" t="s">
        <v>84</v>
      </c>
      <c r="AW267" s="15" t="s">
        <v>31</v>
      </c>
      <c r="AX267" s="15" t="s">
        <v>76</v>
      </c>
      <c r="AY267" s="265" t="s">
        <v>136</v>
      </c>
    </row>
    <row r="268" spans="1:51" s="13" customFormat="1" ht="12">
      <c r="A268" s="13"/>
      <c r="B268" s="233"/>
      <c r="C268" s="234"/>
      <c r="D268" s="235" t="s">
        <v>144</v>
      </c>
      <c r="E268" s="236" t="s">
        <v>1</v>
      </c>
      <c r="F268" s="237" t="s">
        <v>681</v>
      </c>
      <c r="G268" s="234"/>
      <c r="H268" s="238">
        <v>2.98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144</v>
      </c>
      <c r="AU268" s="244" t="s">
        <v>86</v>
      </c>
      <c r="AV268" s="13" t="s">
        <v>86</v>
      </c>
      <c r="AW268" s="13" t="s">
        <v>31</v>
      </c>
      <c r="AX268" s="13" t="s">
        <v>76</v>
      </c>
      <c r="AY268" s="244" t="s">
        <v>136</v>
      </c>
    </row>
    <row r="269" spans="1:51" s="15" customFormat="1" ht="12">
      <c r="A269" s="15"/>
      <c r="B269" s="256"/>
      <c r="C269" s="257"/>
      <c r="D269" s="235" t="s">
        <v>144</v>
      </c>
      <c r="E269" s="258" t="s">
        <v>1</v>
      </c>
      <c r="F269" s="259" t="s">
        <v>582</v>
      </c>
      <c r="G269" s="257"/>
      <c r="H269" s="258" t="s">
        <v>1</v>
      </c>
      <c r="I269" s="260"/>
      <c r="J269" s="257"/>
      <c r="K269" s="257"/>
      <c r="L269" s="261"/>
      <c r="M269" s="262"/>
      <c r="N269" s="263"/>
      <c r="O269" s="263"/>
      <c r="P269" s="263"/>
      <c r="Q269" s="263"/>
      <c r="R269" s="263"/>
      <c r="S269" s="263"/>
      <c r="T269" s="26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5" t="s">
        <v>144</v>
      </c>
      <c r="AU269" s="265" t="s">
        <v>86</v>
      </c>
      <c r="AV269" s="15" t="s">
        <v>84</v>
      </c>
      <c r="AW269" s="15" t="s">
        <v>31</v>
      </c>
      <c r="AX269" s="15" t="s">
        <v>76</v>
      </c>
      <c r="AY269" s="265" t="s">
        <v>136</v>
      </c>
    </row>
    <row r="270" spans="1:51" s="13" customFormat="1" ht="12">
      <c r="A270" s="13"/>
      <c r="B270" s="233"/>
      <c r="C270" s="234"/>
      <c r="D270" s="235" t="s">
        <v>144</v>
      </c>
      <c r="E270" s="236" t="s">
        <v>1</v>
      </c>
      <c r="F270" s="237" t="s">
        <v>682</v>
      </c>
      <c r="G270" s="234"/>
      <c r="H270" s="238">
        <v>4.42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144</v>
      </c>
      <c r="AU270" s="244" t="s">
        <v>86</v>
      </c>
      <c r="AV270" s="13" t="s">
        <v>86</v>
      </c>
      <c r="AW270" s="13" t="s">
        <v>31</v>
      </c>
      <c r="AX270" s="13" t="s">
        <v>76</v>
      </c>
      <c r="AY270" s="244" t="s">
        <v>136</v>
      </c>
    </row>
    <row r="271" spans="1:51" s="14" customFormat="1" ht="12">
      <c r="A271" s="14"/>
      <c r="B271" s="245"/>
      <c r="C271" s="246"/>
      <c r="D271" s="235" t="s">
        <v>144</v>
      </c>
      <c r="E271" s="247" t="s">
        <v>1</v>
      </c>
      <c r="F271" s="248" t="s">
        <v>146</v>
      </c>
      <c r="G271" s="246"/>
      <c r="H271" s="249">
        <v>7.4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144</v>
      </c>
      <c r="AU271" s="255" t="s">
        <v>86</v>
      </c>
      <c r="AV271" s="14" t="s">
        <v>142</v>
      </c>
      <c r="AW271" s="14" t="s">
        <v>31</v>
      </c>
      <c r="AX271" s="14" t="s">
        <v>84</v>
      </c>
      <c r="AY271" s="255" t="s">
        <v>136</v>
      </c>
    </row>
    <row r="272" spans="1:65" s="2" customFormat="1" ht="24.15" customHeight="1">
      <c r="A272" s="39"/>
      <c r="B272" s="40"/>
      <c r="C272" s="220" t="s">
        <v>311</v>
      </c>
      <c r="D272" s="220" t="s">
        <v>138</v>
      </c>
      <c r="E272" s="221" t="s">
        <v>683</v>
      </c>
      <c r="F272" s="222" t="s">
        <v>684</v>
      </c>
      <c r="G272" s="223" t="s">
        <v>141</v>
      </c>
      <c r="H272" s="224">
        <v>9.12</v>
      </c>
      <c r="I272" s="225"/>
      <c r="J272" s="224">
        <f>ROUND(I272*H272,2)</f>
        <v>0</v>
      </c>
      <c r="K272" s="226"/>
      <c r="L272" s="45"/>
      <c r="M272" s="227" t="s">
        <v>1</v>
      </c>
      <c r="N272" s="228" t="s">
        <v>41</v>
      </c>
      <c r="O272" s="92"/>
      <c r="P272" s="229">
        <f>O272*H272</f>
        <v>0</v>
      </c>
      <c r="Q272" s="229">
        <v>0.00632</v>
      </c>
      <c r="R272" s="229">
        <f>Q272*H272</f>
        <v>0.0576384</v>
      </c>
      <c r="S272" s="229">
        <v>0</v>
      </c>
      <c r="T272" s="23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1" t="s">
        <v>142</v>
      </c>
      <c r="AT272" s="231" t="s">
        <v>138</v>
      </c>
      <c r="AU272" s="231" t="s">
        <v>86</v>
      </c>
      <c r="AY272" s="18" t="s">
        <v>136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84</v>
      </c>
      <c r="BK272" s="232">
        <f>ROUND(I272*H272,2)</f>
        <v>0</v>
      </c>
      <c r="BL272" s="18" t="s">
        <v>142</v>
      </c>
      <c r="BM272" s="231" t="s">
        <v>685</v>
      </c>
    </row>
    <row r="273" spans="1:51" s="15" customFormat="1" ht="12">
      <c r="A273" s="15"/>
      <c r="B273" s="256"/>
      <c r="C273" s="257"/>
      <c r="D273" s="235" t="s">
        <v>144</v>
      </c>
      <c r="E273" s="258" t="s">
        <v>1</v>
      </c>
      <c r="F273" s="259" t="s">
        <v>686</v>
      </c>
      <c r="G273" s="257"/>
      <c r="H273" s="258" t="s">
        <v>1</v>
      </c>
      <c r="I273" s="260"/>
      <c r="J273" s="257"/>
      <c r="K273" s="257"/>
      <c r="L273" s="261"/>
      <c r="M273" s="262"/>
      <c r="N273" s="263"/>
      <c r="O273" s="263"/>
      <c r="P273" s="263"/>
      <c r="Q273" s="263"/>
      <c r="R273" s="263"/>
      <c r="S273" s="263"/>
      <c r="T273" s="26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5" t="s">
        <v>144</v>
      </c>
      <c r="AU273" s="265" t="s">
        <v>86</v>
      </c>
      <c r="AV273" s="15" t="s">
        <v>84</v>
      </c>
      <c r="AW273" s="15" t="s">
        <v>31</v>
      </c>
      <c r="AX273" s="15" t="s">
        <v>76</v>
      </c>
      <c r="AY273" s="265" t="s">
        <v>136</v>
      </c>
    </row>
    <row r="274" spans="1:51" s="13" customFormat="1" ht="12">
      <c r="A274" s="13"/>
      <c r="B274" s="233"/>
      <c r="C274" s="234"/>
      <c r="D274" s="235" t="s">
        <v>144</v>
      </c>
      <c r="E274" s="236" t="s">
        <v>1</v>
      </c>
      <c r="F274" s="237" t="s">
        <v>687</v>
      </c>
      <c r="G274" s="234"/>
      <c r="H274" s="238">
        <v>3.78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144</v>
      </c>
      <c r="AU274" s="244" t="s">
        <v>86</v>
      </c>
      <c r="AV274" s="13" t="s">
        <v>86</v>
      </c>
      <c r="AW274" s="13" t="s">
        <v>31</v>
      </c>
      <c r="AX274" s="13" t="s">
        <v>76</v>
      </c>
      <c r="AY274" s="244" t="s">
        <v>136</v>
      </c>
    </row>
    <row r="275" spans="1:51" s="15" customFormat="1" ht="12">
      <c r="A275" s="15"/>
      <c r="B275" s="256"/>
      <c r="C275" s="257"/>
      <c r="D275" s="235" t="s">
        <v>144</v>
      </c>
      <c r="E275" s="258" t="s">
        <v>1</v>
      </c>
      <c r="F275" s="259" t="s">
        <v>688</v>
      </c>
      <c r="G275" s="257"/>
      <c r="H275" s="258" t="s">
        <v>1</v>
      </c>
      <c r="I275" s="260"/>
      <c r="J275" s="257"/>
      <c r="K275" s="257"/>
      <c r="L275" s="261"/>
      <c r="M275" s="262"/>
      <c r="N275" s="263"/>
      <c r="O275" s="263"/>
      <c r="P275" s="263"/>
      <c r="Q275" s="263"/>
      <c r="R275" s="263"/>
      <c r="S275" s="263"/>
      <c r="T275" s="26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5" t="s">
        <v>144</v>
      </c>
      <c r="AU275" s="265" t="s">
        <v>86</v>
      </c>
      <c r="AV275" s="15" t="s">
        <v>84</v>
      </c>
      <c r="AW275" s="15" t="s">
        <v>31</v>
      </c>
      <c r="AX275" s="15" t="s">
        <v>76</v>
      </c>
      <c r="AY275" s="265" t="s">
        <v>136</v>
      </c>
    </row>
    <row r="276" spans="1:51" s="13" customFormat="1" ht="12">
      <c r="A276" s="13"/>
      <c r="B276" s="233"/>
      <c r="C276" s="234"/>
      <c r="D276" s="235" t="s">
        <v>144</v>
      </c>
      <c r="E276" s="236" t="s">
        <v>1</v>
      </c>
      <c r="F276" s="237" t="s">
        <v>689</v>
      </c>
      <c r="G276" s="234"/>
      <c r="H276" s="238">
        <v>5.34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144</v>
      </c>
      <c r="AU276" s="244" t="s">
        <v>86</v>
      </c>
      <c r="AV276" s="13" t="s">
        <v>86</v>
      </c>
      <c r="AW276" s="13" t="s">
        <v>31</v>
      </c>
      <c r="AX276" s="13" t="s">
        <v>76</v>
      </c>
      <c r="AY276" s="244" t="s">
        <v>136</v>
      </c>
    </row>
    <row r="277" spans="1:51" s="14" customFormat="1" ht="12">
      <c r="A277" s="14"/>
      <c r="B277" s="245"/>
      <c r="C277" s="246"/>
      <c r="D277" s="235" t="s">
        <v>144</v>
      </c>
      <c r="E277" s="247" t="s">
        <v>1</v>
      </c>
      <c r="F277" s="248" t="s">
        <v>146</v>
      </c>
      <c r="G277" s="246"/>
      <c r="H277" s="249">
        <v>9.12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144</v>
      </c>
      <c r="AU277" s="255" t="s">
        <v>86</v>
      </c>
      <c r="AV277" s="14" t="s">
        <v>142</v>
      </c>
      <c r="AW277" s="14" t="s">
        <v>31</v>
      </c>
      <c r="AX277" s="14" t="s">
        <v>84</v>
      </c>
      <c r="AY277" s="255" t="s">
        <v>136</v>
      </c>
    </row>
    <row r="278" spans="1:65" s="2" customFormat="1" ht="24.15" customHeight="1">
      <c r="A278" s="39"/>
      <c r="B278" s="40"/>
      <c r="C278" s="220" t="s">
        <v>320</v>
      </c>
      <c r="D278" s="220" t="s">
        <v>138</v>
      </c>
      <c r="E278" s="221" t="s">
        <v>690</v>
      </c>
      <c r="F278" s="222" t="s">
        <v>691</v>
      </c>
      <c r="G278" s="223" t="s">
        <v>253</v>
      </c>
      <c r="H278" s="224">
        <v>0.5</v>
      </c>
      <c r="I278" s="225"/>
      <c r="J278" s="224">
        <f>ROUND(I278*H278,2)</f>
        <v>0</v>
      </c>
      <c r="K278" s="226"/>
      <c r="L278" s="45"/>
      <c r="M278" s="227" t="s">
        <v>1</v>
      </c>
      <c r="N278" s="228" t="s">
        <v>41</v>
      </c>
      <c r="O278" s="92"/>
      <c r="P278" s="229">
        <f>O278*H278</f>
        <v>0</v>
      </c>
      <c r="Q278" s="229">
        <v>1.06277</v>
      </c>
      <c r="R278" s="229">
        <f>Q278*H278</f>
        <v>0.531385</v>
      </c>
      <c r="S278" s="229">
        <v>0</v>
      </c>
      <c r="T278" s="23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1" t="s">
        <v>142</v>
      </c>
      <c r="AT278" s="231" t="s">
        <v>138</v>
      </c>
      <c r="AU278" s="231" t="s">
        <v>86</v>
      </c>
      <c r="AY278" s="18" t="s">
        <v>136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84</v>
      </c>
      <c r="BK278" s="232">
        <f>ROUND(I278*H278,2)</f>
        <v>0</v>
      </c>
      <c r="BL278" s="18" t="s">
        <v>142</v>
      </c>
      <c r="BM278" s="231" t="s">
        <v>692</v>
      </c>
    </row>
    <row r="279" spans="1:51" s="13" customFormat="1" ht="12">
      <c r="A279" s="13"/>
      <c r="B279" s="233"/>
      <c r="C279" s="234"/>
      <c r="D279" s="235" t="s">
        <v>144</v>
      </c>
      <c r="E279" s="236" t="s">
        <v>1</v>
      </c>
      <c r="F279" s="237" t="s">
        <v>693</v>
      </c>
      <c r="G279" s="234"/>
      <c r="H279" s="238">
        <v>0.2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144</v>
      </c>
      <c r="AU279" s="244" t="s">
        <v>86</v>
      </c>
      <c r="AV279" s="13" t="s">
        <v>86</v>
      </c>
      <c r="AW279" s="13" t="s">
        <v>31</v>
      </c>
      <c r="AX279" s="13" t="s">
        <v>76</v>
      </c>
      <c r="AY279" s="244" t="s">
        <v>136</v>
      </c>
    </row>
    <row r="280" spans="1:51" s="13" customFormat="1" ht="12">
      <c r="A280" s="13"/>
      <c r="B280" s="233"/>
      <c r="C280" s="234"/>
      <c r="D280" s="235" t="s">
        <v>144</v>
      </c>
      <c r="E280" s="236" t="s">
        <v>1</v>
      </c>
      <c r="F280" s="237" t="s">
        <v>694</v>
      </c>
      <c r="G280" s="234"/>
      <c r="H280" s="238">
        <v>0.3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144</v>
      </c>
      <c r="AU280" s="244" t="s">
        <v>86</v>
      </c>
      <c r="AV280" s="13" t="s">
        <v>86</v>
      </c>
      <c r="AW280" s="13" t="s">
        <v>31</v>
      </c>
      <c r="AX280" s="13" t="s">
        <v>76</v>
      </c>
      <c r="AY280" s="244" t="s">
        <v>136</v>
      </c>
    </row>
    <row r="281" spans="1:51" s="14" customFormat="1" ht="12">
      <c r="A281" s="14"/>
      <c r="B281" s="245"/>
      <c r="C281" s="246"/>
      <c r="D281" s="235" t="s">
        <v>144</v>
      </c>
      <c r="E281" s="247" t="s">
        <v>1</v>
      </c>
      <c r="F281" s="248" t="s">
        <v>146</v>
      </c>
      <c r="G281" s="246"/>
      <c r="H281" s="249">
        <v>0.5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144</v>
      </c>
      <c r="AU281" s="255" t="s">
        <v>86</v>
      </c>
      <c r="AV281" s="14" t="s">
        <v>142</v>
      </c>
      <c r="AW281" s="14" t="s">
        <v>31</v>
      </c>
      <c r="AX281" s="14" t="s">
        <v>84</v>
      </c>
      <c r="AY281" s="255" t="s">
        <v>136</v>
      </c>
    </row>
    <row r="282" spans="1:65" s="2" customFormat="1" ht="24.15" customHeight="1">
      <c r="A282" s="39"/>
      <c r="B282" s="40"/>
      <c r="C282" s="220" t="s">
        <v>324</v>
      </c>
      <c r="D282" s="220" t="s">
        <v>138</v>
      </c>
      <c r="E282" s="221" t="s">
        <v>695</v>
      </c>
      <c r="F282" s="222" t="s">
        <v>696</v>
      </c>
      <c r="G282" s="223" t="s">
        <v>162</v>
      </c>
      <c r="H282" s="224">
        <v>0.72</v>
      </c>
      <c r="I282" s="225"/>
      <c r="J282" s="224">
        <f>ROUND(I282*H282,2)</f>
        <v>0</v>
      </c>
      <c r="K282" s="226"/>
      <c r="L282" s="45"/>
      <c r="M282" s="227" t="s">
        <v>1</v>
      </c>
      <c r="N282" s="228" t="s">
        <v>41</v>
      </c>
      <c r="O282" s="92"/>
      <c r="P282" s="229">
        <f>O282*H282</f>
        <v>0</v>
      </c>
      <c r="Q282" s="229">
        <v>1.9968</v>
      </c>
      <c r="R282" s="229">
        <f>Q282*H282</f>
        <v>1.4376959999999999</v>
      </c>
      <c r="S282" s="229">
        <v>0</v>
      </c>
      <c r="T282" s="23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1" t="s">
        <v>142</v>
      </c>
      <c r="AT282" s="231" t="s">
        <v>138</v>
      </c>
      <c r="AU282" s="231" t="s">
        <v>86</v>
      </c>
      <c r="AY282" s="18" t="s">
        <v>136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84</v>
      </c>
      <c r="BK282" s="232">
        <f>ROUND(I282*H282,2)</f>
        <v>0</v>
      </c>
      <c r="BL282" s="18" t="s">
        <v>142</v>
      </c>
      <c r="BM282" s="231" t="s">
        <v>697</v>
      </c>
    </row>
    <row r="283" spans="1:51" s="15" customFormat="1" ht="12">
      <c r="A283" s="15"/>
      <c r="B283" s="256"/>
      <c r="C283" s="257"/>
      <c r="D283" s="235" t="s">
        <v>144</v>
      </c>
      <c r="E283" s="258" t="s">
        <v>1</v>
      </c>
      <c r="F283" s="259" t="s">
        <v>594</v>
      </c>
      <c r="G283" s="257"/>
      <c r="H283" s="258" t="s">
        <v>1</v>
      </c>
      <c r="I283" s="260"/>
      <c r="J283" s="257"/>
      <c r="K283" s="257"/>
      <c r="L283" s="261"/>
      <c r="M283" s="262"/>
      <c r="N283" s="263"/>
      <c r="O283" s="263"/>
      <c r="P283" s="263"/>
      <c r="Q283" s="263"/>
      <c r="R283" s="263"/>
      <c r="S283" s="263"/>
      <c r="T283" s="264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5" t="s">
        <v>144</v>
      </c>
      <c r="AU283" s="265" t="s">
        <v>86</v>
      </c>
      <c r="AV283" s="15" t="s">
        <v>84</v>
      </c>
      <c r="AW283" s="15" t="s">
        <v>31</v>
      </c>
      <c r="AX283" s="15" t="s">
        <v>76</v>
      </c>
      <c r="AY283" s="265" t="s">
        <v>136</v>
      </c>
    </row>
    <row r="284" spans="1:51" s="13" customFormat="1" ht="12">
      <c r="A284" s="13"/>
      <c r="B284" s="233"/>
      <c r="C284" s="234"/>
      <c r="D284" s="235" t="s">
        <v>144</v>
      </c>
      <c r="E284" s="236" t="s">
        <v>1</v>
      </c>
      <c r="F284" s="237" t="s">
        <v>698</v>
      </c>
      <c r="G284" s="234"/>
      <c r="H284" s="238">
        <v>0.72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144</v>
      </c>
      <c r="AU284" s="244" t="s">
        <v>86</v>
      </c>
      <c r="AV284" s="13" t="s">
        <v>86</v>
      </c>
      <c r="AW284" s="13" t="s">
        <v>31</v>
      </c>
      <c r="AX284" s="13" t="s">
        <v>76</v>
      </c>
      <c r="AY284" s="244" t="s">
        <v>136</v>
      </c>
    </row>
    <row r="285" spans="1:51" s="14" customFormat="1" ht="12">
      <c r="A285" s="14"/>
      <c r="B285" s="245"/>
      <c r="C285" s="246"/>
      <c r="D285" s="235" t="s">
        <v>144</v>
      </c>
      <c r="E285" s="247" t="s">
        <v>1</v>
      </c>
      <c r="F285" s="248" t="s">
        <v>146</v>
      </c>
      <c r="G285" s="246"/>
      <c r="H285" s="249">
        <v>0.72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144</v>
      </c>
      <c r="AU285" s="255" t="s">
        <v>86</v>
      </c>
      <c r="AV285" s="14" t="s">
        <v>142</v>
      </c>
      <c r="AW285" s="14" t="s">
        <v>31</v>
      </c>
      <c r="AX285" s="14" t="s">
        <v>84</v>
      </c>
      <c r="AY285" s="255" t="s">
        <v>136</v>
      </c>
    </row>
    <row r="286" spans="1:65" s="2" customFormat="1" ht="24.15" customHeight="1">
      <c r="A286" s="39"/>
      <c r="B286" s="40"/>
      <c r="C286" s="220" t="s">
        <v>329</v>
      </c>
      <c r="D286" s="220" t="s">
        <v>138</v>
      </c>
      <c r="E286" s="221" t="s">
        <v>699</v>
      </c>
      <c r="F286" s="222" t="s">
        <v>700</v>
      </c>
      <c r="G286" s="223" t="s">
        <v>141</v>
      </c>
      <c r="H286" s="224">
        <v>6.1</v>
      </c>
      <c r="I286" s="225"/>
      <c r="J286" s="224">
        <f>ROUND(I286*H286,2)</f>
        <v>0</v>
      </c>
      <c r="K286" s="226"/>
      <c r="L286" s="45"/>
      <c r="M286" s="227" t="s">
        <v>1</v>
      </c>
      <c r="N286" s="228" t="s">
        <v>41</v>
      </c>
      <c r="O286" s="92"/>
      <c r="P286" s="229">
        <f>O286*H286</f>
        <v>0</v>
      </c>
      <c r="Q286" s="229">
        <v>0.5134</v>
      </c>
      <c r="R286" s="229">
        <f>Q286*H286</f>
        <v>3.1317399999999997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142</v>
      </c>
      <c r="AT286" s="231" t="s">
        <v>138</v>
      </c>
      <c r="AU286" s="231" t="s">
        <v>86</v>
      </c>
      <c r="AY286" s="18" t="s">
        <v>136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84</v>
      </c>
      <c r="BK286" s="232">
        <f>ROUND(I286*H286,2)</f>
        <v>0</v>
      </c>
      <c r="BL286" s="18" t="s">
        <v>142</v>
      </c>
      <c r="BM286" s="231" t="s">
        <v>701</v>
      </c>
    </row>
    <row r="287" spans="1:51" s="15" customFormat="1" ht="12">
      <c r="A287" s="15"/>
      <c r="B287" s="256"/>
      <c r="C287" s="257"/>
      <c r="D287" s="235" t="s">
        <v>144</v>
      </c>
      <c r="E287" s="258" t="s">
        <v>1</v>
      </c>
      <c r="F287" s="259" t="s">
        <v>594</v>
      </c>
      <c r="G287" s="257"/>
      <c r="H287" s="258" t="s">
        <v>1</v>
      </c>
      <c r="I287" s="260"/>
      <c r="J287" s="257"/>
      <c r="K287" s="257"/>
      <c r="L287" s="261"/>
      <c r="M287" s="262"/>
      <c r="N287" s="263"/>
      <c r="O287" s="263"/>
      <c r="P287" s="263"/>
      <c r="Q287" s="263"/>
      <c r="R287" s="263"/>
      <c r="S287" s="263"/>
      <c r="T287" s="26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5" t="s">
        <v>144</v>
      </c>
      <c r="AU287" s="265" t="s">
        <v>86</v>
      </c>
      <c r="AV287" s="15" t="s">
        <v>84</v>
      </c>
      <c r="AW287" s="15" t="s">
        <v>31</v>
      </c>
      <c r="AX287" s="15" t="s">
        <v>76</v>
      </c>
      <c r="AY287" s="265" t="s">
        <v>136</v>
      </c>
    </row>
    <row r="288" spans="1:51" s="13" customFormat="1" ht="12">
      <c r="A288" s="13"/>
      <c r="B288" s="233"/>
      <c r="C288" s="234"/>
      <c r="D288" s="235" t="s">
        <v>144</v>
      </c>
      <c r="E288" s="236" t="s">
        <v>1</v>
      </c>
      <c r="F288" s="237" t="s">
        <v>702</v>
      </c>
      <c r="G288" s="234"/>
      <c r="H288" s="238">
        <v>6.1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144</v>
      </c>
      <c r="AU288" s="244" t="s">
        <v>86</v>
      </c>
      <c r="AV288" s="13" t="s">
        <v>86</v>
      </c>
      <c r="AW288" s="13" t="s">
        <v>31</v>
      </c>
      <c r="AX288" s="13" t="s">
        <v>76</v>
      </c>
      <c r="AY288" s="244" t="s">
        <v>136</v>
      </c>
    </row>
    <row r="289" spans="1:51" s="14" customFormat="1" ht="12">
      <c r="A289" s="14"/>
      <c r="B289" s="245"/>
      <c r="C289" s="246"/>
      <c r="D289" s="235" t="s">
        <v>144</v>
      </c>
      <c r="E289" s="247" t="s">
        <v>1</v>
      </c>
      <c r="F289" s="248" t="s">
        <v>146</v>
      </c>
      <c r="G289" s="246"/>
      <c r="H289" s="249">
        <v>6.1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144</v>
      </c>
      <c r="AU289" s="255" t="s">
        <v>86</v>
      </c>
      <c r="AV289" s="14" t="s">
        <v>142</v>
      </c>
      <c r="AW289" s="14" t="s">
        <v>31</v>
      </c>
      <c r="AX289" s="14" t="s">
        <v>84</v>
      </c>
      <c r="AY289" s="255" t="s">
        <v>136</v>
      </c>
    </row>
    <row r="290" spans="1:63" s="12" customFormat="1" ht="22.8" customHeight="1">
      <c r="A290" s="12"/>
      <c r="B290" s="204"/>
      <c r="C290" s="205"/>
      <c r="D290" s="206" t="s">
        <v>75</v>
      </c>
      <c r="E290" s="218" t="s">
        <v>181</v>
      </c>
      <c r="F290" s="218" t="s">
        <v>543</v>
      </c>
      <c r="G290" s="205"/>
      <c r="H290" s="205"/>
      <c r="I290" s="208"/>
      <c r="J290" s="219">
        <f>BK290</f>
        <v>0</v>
      </c>
      <c r="K290" s="205"/>
      <c r="L290" s="210"/>
      <c r="M290" s="211"/>
      <c r="N290" s="212"/>
      <c r="O290" s="212"/>
      <c r="P290" s="213">
        <f>SUM(P291:P331)</f>
        <v>0</v>
      </c>
      <c r="Q290" s="212"/>
      <c r="R290" s="213">
        <f>SUM(R291:R331)</f>
        <v>5.1961564</v>
      </c>
      <c r="S290" s="212"/>
      <c r="T290" s="214">
        <f>SUM(T291:T331)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5" t="s">
        <v>84</v>
      </c>
      <c r="AT290" s="216" t="s">
        <v>75</v>
      </c>
      <c r="AU290" s="216" t="s">
        <v>84</v>
      </c>
      <c r="AY290" s="215" t="s">
        <v>136</v>
      </c>
      <c r="BK290" s="217">
        <f>SUM(BK291:BK331)</f>
        <v>0</v>
      </c>
    </row>
    <row r="291" spans="1:65" s="2" customFormat="1" ht="33" customHeight="1">
      <c r="A291" s="39"/>
      <c r="B291" s="40"/>
      <c r="C291" s="220" t="s">
        <v>334</v>
      </c>
      <c r="D291" s="220" t="s">
        <v>138</v>
      </c>
      <c r="E291" s="221" t="s">
        <v>703</v>
      </c>
      <c r="F291" s="222" t="s">
        <v>704</v>
      </c>
      <c r="G291" s="223" t="s">
        <v>374</v>
      </c>
      <c r="H291" s="224">
        <v>21.85</v>
      </c>
      <c r="I291" s="225"/>
      <c r="J291" s="224">
        <f>ROUND(I291*H291,2)</f>
        <v>0</v>
      </c>
      <c r="K291" s="226"/>
      <c r="L291" s="45"/>
      <c r="M291" s="227" t="s">
        <v>1</v>
      </c>
      <c r="N291" s="228" t="s">
        <v>41</v>
      </c>
      <c r="O291" s="92"/>
      <c r="P291" s="229">
        <f>O291*H291</f>
        <v>0</v>
      </c>
      <c r="Q291" s="229">
        <v>1E-05</v>
      </c>
      <c r="R291" s="229">
        <f>Q291*H291</f>
        <v>0.00021850000000000003</v>
      </c>
      <c r="S291" s="229">
        <v>0</v>
      </c>
      <c r="T291" s="23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1" t="s">
        <v>142</v>
      </c>
      <c r="AT291" s="231" t="s">
        <v>138</v>
      </c>
      <c r="AU291" s="231" t="s">
        <v>86</v>
      </c>
      <c r="AY291" s="18" t="s">
        <v>136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84</v>
      </c>
      <c r="BK291" s="232">
        <f>ROUND(I291*H291,2)</f>
        <v>0</v>
      </c>
      <c r="BL291" s="18" t="s">
        <v>142</v>
      </c>
      <c r="BM291" s="231" t="s">
        <v>705</v>
      </c>
    </row>
    <row r="292" spans="1:51" s="15" customFormat="1" ht="12">
      <c r="A292" s="15"/>
      <c r="B292" s="256"/>
      <c r="C292" s="257"/>
      <c r="D292" s="235" t="s">
        <v>144</v>
      </c>
      <c r="E292" s="258" t="s">
        <v>1</v>
      </c>
      <c r="F292" s="259" t="s">
        <v>706</v>
      </c>
      <c r="G292" s="257"/>
      <c r="H292" s="258" t="s">
        <v>1</v>
      </c>
      <c r="I292" s="260"/>
      <c r="J292" s="257"/>
      <c r="K292" s="257"/>
      <c r="L292" s="261"/>
      <c r="M292" s="262"/>
      <c r="N292" s="263"/>
      <c r="O292" s="263"/>
      <c r="P292" s="263"/>
      <c r="Q292" s="263"/>
      <c r="R292" s="263"/>
      <c r="S292" s="263"/>
      <c r="T292" s="26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5" t="s">
        <v>144</v>
      </c>
      <c r="AU292" s="265" t="s">
        <v>86</v>
      </c>
      <c r="AV292" s="15" t="s">
        <v>84</v>
      </c>
      <c r="AW292" s="15" t="s">
        <v>31</v>
      </c>
      <c r="AX292" s="15" t="s">
        <v>76</v>
      </c>
      <c r="AY292" s="265" t="s">
        <v>136</v>
      </c>
    </row>
    <row r="293" spans="1:51" s="13" customFormat="1" ht="12">
      <c r="A293" s="13"/>
      <c r="B293" s="233"/>
      <c r="C293" s="234"/>
      <c r="D293" s="235" t="s">
        <v>144</v>
      </c>
      <c r="E293" s="236" t="s">
        <v>1</v>
      </c>
      <c r="F293" s="237" t="s">
        <v>707</v>
      </c>
      <c r="G293" s="234"/>
      <c r="H293" s="238">
        <v>21.85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144</v>
      </c>
      <c r="AU293" s="244" t="s">
        <v>86</v>
      </c>
      <c r="AV293" s="13" t="s">
        <v>86</v>
      </c>
      <c r="AW293" s="13" t="s">
        <v>31</v>
      </c>
      <c r="AX293" s="13" t="s">
        <v>76</v>
      </c>
      <c r="AY293" s="244" t="s">
        <v>136</v>
      </c>
    </row>
    <row r="294" spans="1:51" s="14" customFormat="1" ht="12">
      <c r="A294" s="14"/>
      <c r="B294" s="245"/>
      <c r="C294" s="246"/>
      <c r="D294" s="235" t="s">
        <v>144</v>
      </c>
      <c r="E294" s="247" t="s">
        <v>1</v>
      </c>
      <c r="F294" s="248" t="s">
        <v>146</v>
      </c>
      <c r="G294" s="246"/>
      <c r="H294" s="249">
        <v>21.85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144</v>
      </c>
      <c r="AU294" s="255" t="s">
        <v>86</v>
      </c>
      <c r="AV294" s="14" t="s">
        <v>142</v>
      </c>
      <c r="AW294" s="14" t="s">
        <v>31</v>
      </c>
      <c r="AX294" s="14" t="s">
        <v>84</v>
      </c>
      <c r="AY294" s="255" t="s">
        <v>136</v>
      </c>
    </row>
    <row r="295" spans="1:65" s="2" customFormat="1" ht="16.5" customHeight="1">
      <c r="A295" s="39"/>
      <c r="B295" s="40"/>
      <c r="C295" s="266" t="s">
        <v>341</v>
      </c>
      <c r="D295" s="266" t="s">
        <v>286</v>
      </c>
      <c r="E295" s="267" t="s">
        <v>708</v>
      </c>
      <c r="F295" s="268" t="s">
        <v>709</v>
      </c>
      <c r="G295" s="269" t="s">
        <v>374</v>
      </c>
      <c r="H295" s="270">
        <v>22.51</v>
      </c>
      <c r="I295" s="271"/>
      <c r="J295" s="270">
        <f>ROUND(I295*H295,2)</f>
        <v>0</v>
      </c>
      <c r="K295" s="272"/>
      <c r="L295" s="273"/>
      <c r="M295" s="274" t="s">
        <v>1</v>
      </c>
      <c r="N295" s="275" t="s">
        <v>41</v>
      </c>
      <c r="O295" s="92"/>
      <c r="P295" s="229">
        <f>O295*H295</f>
        <v>0</v>
      </c>
      <c r="Q295" s="229">
        <v>0.0014</v>
      </c>
      <c r="R295" s="229">
        <f>Q295*H295</f>
        <v>0.031514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181</v>
      </c>
      <c r="AT295" s="231" t="s">
        <v>286</v>
      </c>
      <c r="AU295" s="231" t="s">
        <v>86</v>
      </c>
      <c r="AY295" s="18" t="s">
        <v>136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84</v>
      </c>
      <c r="BK295" s="232">
        <f>ROUND(I295*H295,2)</f>
        <v>0</v>
      </c>
      <c r="BL295" s="18" t="s">
        <v>142</v>
      </c>
      <c r="BM295" s="231" t="s">
        <v>710</v>
      </c>
    </row>
    <row r="296" spans="1:51" s="15" customFormat="1" ht="12">
      <c r="A296" s="15"/>
      <c r="B296" s="256"/>
      <c r="C296" s="257"/>
      <c r="D296" s="235" t="s">
        <v>144</v>
      </c>
      <c r="E296" s="258" t="s">
        <v>1</v>
      </c>
      <c r="F296" s="259" t="s">
        <v>711</v>
      </c>
      <c r="G296" s="257"/>
      <c r="H296" s="258" t="s">
        <v>1</v>
      </c>
      <c r="I296" s="260"/>
      <c r="J296" s="257"/>
      <c r="K296" s="257"/>
      <c r="L296" s="261"/>
      <c r="M296" s="262"/>
      <c r="N296" s="263"/>
      <c r="O296" s="263"/>
      <c r="P296" s="263"/>
      <c r="Q296" s="263"/>
      <c r="R296" s="263"/>
      <c r="S296" s="263"/>
      <c r="T296" s="26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5" t="s">
        <v>144</v>
      </c>
      <c r="AU296" s="265" t="s">
        <v>86</v>
      </c>
      <c r="AV296" s="15" t="s">
        <v>84</v>
      </c>
      <c r="AW296" s="15" t="s">
        <v>31</v>
      </c>
      <c r="AX296" s="15" t="s">
        <v>76</v>
      </c>
      <c r="AY296" s="265" t="s">
        <v>136</v>
      </c>
    </row>
    <row r="297" spans="1:51" s="13" customFormat="1" ht="12">
      <c r="A297" s="13"/>
      <c r="B297" s="233"/>
      <c r="C297" s="234"/>
      <c r="D297" s="235" t="s">
        <v>144</v>
      </c>
      <c r="E297" s="236" t="s">
        <v>1</v>
      </c>
      <c r="F297" s="237" t="s">
        <v>712</v>
      </c>
      <c r="G297" s="234"/>
      <c r="H297" s="238">
        <v>22.51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144</v>
      </c>
      <c r="AU297" s="244" t="s">
        <v>86</v>
      </c>
      <c r="AV297" s="13" t="s">
        <v>86</v>
      </c>
      <c r="AW297" s="13" t="s">
        <v>31</v>
      </c>
      <c r="AX297" s="13" t="s">
        <v>76</v>
      </c>
      <c r="AY297" s="244" t="s">
        <v>136</v>
      </c>
    </row>
    <row r="298" spans="1:51" s="14" customFormat="1" ht="12">
      <c r="A298" s="14"/>
      <c r="B298" s="245"/>
      <c r="C298" s="246"/>
      <c r="D298" s="235" t="s">
        <v>144</v>
      </c>
      <c r="E298" s="247" t="s">
        <v>1</v>
      </c>
      <c r="F298" s="248" t="s">
        <v>146</v>
      </c>
      <c r="G298" s="246"/>
      <c r="H298" s="249">
        <v>22.51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144</v>
      </c>
      <c r="AU298" s="255" t="s">
        <v>86</v>
      </c>
      <c r="AV298" s="14" t="s">
        <v>142</v>
      </c>
      <c r="AW298" s="14" t="s">
        <v>31</v>
      </c>
      <c r="AX298" s="14" t="s">
        <v>84</v>
      </c>
      <c r="AY298" s="255" t="s">
        <v>136</v>
      </c>
    </row>
    <row r="299" spans="1:65" s="2" customFormat="1" ht="33" customHeight="1">
      <c r="A299" s="39"/>
      <c r="B299" s="40"/>
      <c r="C299" s="220" t="s">
        <v>347</v>
      </c>
      <c r="D299" s="220" t="s">
        <v>138</v>
      </c>
      <c r="E299" s="221" t="s">
        <v>713</v>
      </c>
      <c r="F299" s="222" t="s">
        <v>714</v>
      </c>
      <c r="G299" s="223" t="s">
        <v>374</v>
      </c>
      <c r="H299" s="224">
        <v>28.5</v>
      </c>
      <c r="I299" s="225"/>
      <c r="J299" s="224">
        <f>ROUND(I299*H299,2)</f>
        <v>0</v>
      </c>
      <c r="K299" s="226"/>
      <c r="L299" s="45"/>
      <c r="M299" s="227" t="s">
        <v>1</v>
      </c>
      <c r="N299" s="228" t="s">
        <v>41</v>
      </c>
      <c r="O299" s="92"/>
      <c r="P299" s="229">
        <f>O299*H299</f>
        <v>0</v>
      </c>
      <c r="Q299" s="229">
        <v>1E-05</v>
      </c>
      <c r="R299" s="229">
        <f>Q299*H299</f>
        <v>0.00028500000000000004</v>
      </c>
      <c r="S299" s="229">
        <v>0</v>
      </c>
      <c r="T299" s="23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1" t="s">
        <v>142</v>
      </c>
      <c r="AT299" s="231" t="s">
        <v>138</v>
      </c>
      <c r="AU299" s="231" t="s">
        <v>86</v>
      </c>
      <c r="AY299" s="18" t="s">
        <v>136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8" t="s">
        <v>84</v>
      </c>
      <c r="BK299" s="232">
        <f>ROUND(I299*H299,2)</f>
        <v>0</v>
      </c>
      <c r="BL299" s="18" t="s">
        <v>142</v>
      </c>
      <c r="BM299" s="231" t="s">
        <v>715</v>
      </c>
    </row>
    <row r="300" spans="1:51" s="13" customFormat="1" ht="12">
      <c r="A300" s="13"/>
      <c r="B300" s="233"/>
      <c r="C300" s="234"/>
      <c r="D300" s="235" t="s">
        <v>144</v>
      </c>
      <c r="E300" s="236" t="s">
        <v>1</v>
      </c>
      <c r="F300" s="237" t="s">
        <v>716</v>
      </c>
      <c r="G300" s="234"/>
      <c r="H300" s="238">
        <v>28.5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144</v>
      </c>
      <c r="AU300" s="244" t="s">
        <v>86</v>
      </c>
      <c r="AV300" s="13" t="s">
        <v>86</v>
      </c>
      <c r="AW300" s="13" t="s">
        <v>31</v>
      </c>
      <c r="AX300" s="13" t="s">
        <v>76</v>
      </c>
      <c r="AY300" s="244" t="s">
        <v>136</v>
      </c>
    </row>
    <row r="301" spans="1:51" s="14" customFormat="1" ht="12">
      <c r="A301" s="14"/>
      <c r="B301" s="245"/>
      <c r="C301" s="246"/>
      <c r="D301" s="235" t="s">
        <v>144</v>
      </c>
      <c r="E301" s="247" t="s">
        <v>1</v>
      </c>
      <c r="F301" s="248" t="s">
        <v>146</v>
      </c>
      <c r="G301" s="246"/>
      <c r="H301" s="249">
        <v>28.5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144</v>
      </c>
      <c r="AU301" s="255" t="s">
        <v>86</v>
      </c>
      <c r="AV301" s="14" t="s">
        <v>142</v>
      </c>
      <c r="AW301" s="14" t="s">
        <v>31</v>
      </c>
      <c r="AX301" s="14" t="s">
        <v>84</v>
      </c>
      <c r="AY301" s="255" t="s">
        <v>136</v>
      </c>
    </row>
    <row r="302" spans="1:65" s="2" customFormat="1" ht="16.5" customHeight="1">
      <c r="A302" s="39"/>
      <c r="B302" s="40"/>
      <c r="C302" s="266" t="s">
        <v>351</v>
      </c>
      <c r="D302" s="266" t="s">
        <v>286</v>
      </c>
      <c r="E302" s="267" t="s">
        <v>717</v>
      </c>
      <c r="F302" s="268" t="s">
        <v>718</v>
      </c>
      <c r="G302" s="269" t="s">
        <v>374</v>
      </c>
      <c r="H302" s="270">
        <v>29.36</v>
      </c>
      <c r="I302" s="271"/>
      <c r="J302" s="270">
        <f>ROUND(I302*H302,2)</f>
        <v>0</v>
      </c>
      <c r="K302" s="272"/>
      <c r="L302" s="273"/>
      <c r="M302" s="274" t="s">
        <v>1</v>
      </c>
      <c r="N302" s="275" t="s">
        <v>41</v>
      </c>
      <c r="O302" s="92"/>
      <c r="P302" s="229">
        <f>O302*H302</f>
        <v>0</v>
      </c>
      <c r="Q302" s="229">
        <v>0.00259</v>
      </c>
      <c r="R302" s="229">
        <f>Q302*H302</f>
        <v>0.0760424</v>
      </c>
      <c r="S302" s="229">
        <v>0</v>
      </c>
      <c r="T302" s="23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1" t="s">
        <v>181</v>
      </c>
      <c r="AT302" s="231" t="s">
        <v>286</v>
      </c>
      <c r="AU302" s="231" t="s">
        <v>86</v>
      </c>
      <c r="AY302" s="18" t="s">
        <v>136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84</v>
      </c>
      <c r="BK302" s="232">
        <f>ROUND(I302*H302,2)</f>
        <v>0</v>
      </c>
      <c r="BL302" s="18" t="s">
        <v>142</v>
      </c>
      <c r="BM302" s="231" t="s">
        <v>719</v>
      </c>
    </row>
    <row r="303" spans="1:51" s="15" customFormat="1" ht="12">
      <c r="A303" s="15"/>
      <c r="B303" s="256"/>
      <c r="C303" s="257"/>
      <c r="D303" s="235" t="s">
        <v>144</v>
      </c>
      <c r="E303" s="258" t="s">
        <v>1</v>
      </c>
      <c r="F303" s="259" t="s">
        <v>711</v>
      </c>
      <c r="G303" s="257"/>
      <c r="H303" s="258" t="s">
        <v>1</v>
      </c>
      <c r="I303" s="260"/>
      <c r="J303" s="257"/>
      <c r="K303" s="257"/>
      <c r="L303" s="261"/>
      <c r="M303" s="262"/>
      <c r="N303" s="263"/>
      <c r="O303" s="263"/>
      <c r="P303" s="263"/>
      <c r="Q303" s="263"/>
      <c r="R303" s="263"/>
      <c r="S303" s="263"/>
      <c r="T303" s="26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5" t="s">
        <v>144</v>
      </c>
      <c r="AU303" s="265" t="s">
        <v>86</v>
      </c>
      <c r="AV303" s="15" t="s">
        <v>84</v>
      </c>
      <c r="AW303" s="15" t="s">
        <v>31</v>
      </c>
      <c r="AX303" s="15" t="s">
        <v>76</v>
      </c>
      <c r="AY303" s="265" t="s">
        <v>136</v>
      </c>
    </row>
    <row r="304" spans="1:51" s="13" customFormat="1" ht="12">
      <c r="A304" s="13"/>
      <c r="B304" s="233"/>
      <c r="C304" s="234"/>
      <c r="D304" s="235" t="s">
        <v>144</v>
      </c>
      <c r="E304" s="236" t="s">
        <v>1</v>
      </c>
      <c r="F304" s="237" t="s">
        <v>720</v>
      </c>
      <c r="G304" s="234"/>
      <c r="H304" s="238">
        <v>29.36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144</v>
      </c>
      <c r="AU304" s="244" t="s">
        <v>86</v>
      </c>
      <c r="AV304" s="13" t="s">
        <v>86</v>
      </c>
      <c r="AW304" s="13" t="s">
        <v>31</v>
      </c>
      <c r="AX304" s="13" t="s">
        <v>76</v>
      </c>
      <c r="AY304" s="244" t="s">
        <v>136</v>
      </c>
    </row>
    <row r="305" spans="1:51" s="14" customFormat="1" ht="12">
      <c r="A305" s="14"/>
      <c r="B305" s="245"/>
      <c r="C305" s="246"/>
      <c r="D305" s="235" t="s">
        <v>144</v>
      </c>
      <c r="E305" s="247" t="s">
        <v>1</v>
      </c>
      <c r="F305" s="248" t="s">
        <v>146</v>
      </c>
      <c r="G305" s="246"/>
      <c r="H305" s="249">
        <v>29.36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144</v>
      </c>
      <c r="AU305" s="255" t="s">
        <v>86</v>
      </c>
      <c r="AV305" s="14" t="s">
        <v>142</v>
      </c>
      <c r="AW305" s="14" t="s">
        <v>31</v>
      </c>
      <c r="AX305" s="14" t="s">
        <v>84</v>
      </c>
      <c r="AY305" s="255" t="s">
        <v>136</v>
      </c>
    </row>
    <row r="306" spans="1:65" s="2" customFormat="1" ht="21.75" customHeight="1">
      <c r="A306" s="39"/>
      <c r="B306" s="40"/>
      <c r="C306" s="220" t="s">
        <v>357</v>
      </c>
      <c r="D306" s="220" t="s">
        <v>138</v>
      </c>
      <c r="E306" s="221" t="s">
        <v>721</v>
      </c>
      <c r="F306" s="222" t="s">
        <v>722</v>
      </c>
      <c r="G306" s="223" t="s">
        <v>374</v>
      </c>
      <c r="H306" s="224">
        <v>21.85</v>
      </c>
      <c r="I306" s="225"/>
      <c r="J306" s="224">
        <f>ROUND(I306*H306,2)</f>
        <v>0</v>
      </c>
      <c r="K306" s="226"/>
      <c r="L306" s="45"/>
      <c r="M306" s="227" t="s">
        <v>1</v>
      </c>
      <c r="N306" s="228" t="s">
        <v>41</v>
      </c>
      <c r="O306" s="92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1" t="s">
        <v>142</v>
      </c>
      <c r="AT306" s="231" t="s">
        <v>138</v>
      </c>
      <c r="AU306" s="231" t="s">
        <v>86</v>
      </c>
      <c r="AY306" s="18" t="s">
        <v>136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8" t="s">
        <v>84</v>
      </c>
      <c r="BK306" s="232">
        <f>ROUND(I306*H306,2)</f>
        <v>0</v>
      </c>
      <c r="BL306" s="18" t="s">
        <v>142</v>
      </c>
      <c r="BM306" s="231" t="s">
        <v>723</v>
      </c>
    </row>
    <row r="307" spans="1:65" s="2" customFormat="1" ht="21.75" customHeight="1">
      <c r="A307" s="39"/>
      <c r="B307" s="40"/>
      <c r="C307" s="220" t="s">
        <v>361</v>
      </c>
      <c r="D307" s="220" t="s">
        <v>138</v>
      </c>
      <c r="E307" s="221" t="s">
        <v>724</v>
      </c>
      <c r="F307" s="222" t="s">
        <v>725</v>
      </c>
      <c r="G307" s="223" t="s">
        <v>374</v>
      </c>
      <c r="H307" s="224">
        <v>28.5</v>
      </c>
      <c r="I307" s="225"/>
      <c r="J307" s="224">
        <f>ROUND(I307*H307,2)</f>
        <v>0</v>
      </c>
      <c r="K307" s="226"/>
      <c r="L307" s="45"/>
      <c r="M307" s="227" t="s">
        <v>1</v>
      </c>
      <c r="N307" s="228" t="s">
        <v>41</v>
      </c>
      <c r="O307" s="92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1" t="s">
        <v>142</v>
      </c>
      <c r="AT307" s="231" t="s">
        <v>138</v>
      </c>
      <c r="AU307" s="231" t="s">
        <v>86</v>
      </c>
      <c r="AY307" s="18" t="s">
        <v>136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8" t="s">
        <v>84</v>
      </c>
      <c r="BK307" s="232">
        <f>ROUND(I307*H307,2)</f>
        <v>0</v>
      </c>
      <c r="BL307" s="18" t="s">
        <v>142</v>
      </c>
      <c r="BM307" s="231" t="s">
        <v>726</v>
      </c>
    </row>
    <row r="308" spans="1:65" s="2" customFormat="1" ht="24.15" customHeight="1">
      <c r="A308" s="39"/>
      <c r="B308" s="40"/>
      <c r="C308" s="220" t="s">
        <v>366</v>
      </c>
      <c r="D308" s="220" t="s">
        <v>138</v>
      </c>
      <c r="E308" s="221" t="s">
        <v>558</v>
      </c>
      <c r="F308" s="222" t="s">
        <v>559</v>
      </c>
      <c r="G308" s="223" t="s">
        <v>149</v>
      </c>
      <c r="H308" s="224">
        <v>1</v>
      </c>
      <c r="I308" s="225"/>
      <c r="J308" s="224">
        <f>ROUND(I308*H308,2)</f>
        <v>0</v>
      </c>
      <c r="K308" s="226"/>
      <c r="L308" s="45"/>
      <c r="M308" s="227" t="s">
        <v>1</v>
      </c>
      <c r="N308" s="228" t="s">
        <v>41</v>
      </c>
      <c r="O308" s="92"/>
      <c r="P308" s="229">
        <f>O308*H308</f>
        <v>0</v>
      </c>
      <c r="Q308" s="229">
        <v>0.45937</v>
      </c>
      <c r="R308" s="229">
        <f>Q308*H308</f>
        <v>0.45937</v>
      </c>
      <c r="S308" s="229">
        <v>0</v>
      </c>
      <c r="T308" s="23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1" t="s">
        <v>142</v>
      </c>
      <c r="AT308" s="231" t="s">
        <v>138</v>
      </c>
      <c r="AU308" s="231" t="s">
        <v>86</v>
      </c>
      <c r="AY308" s="18" t="s">
        <v>136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84</v>
      </c>
      <c r="BK308" s="232">
        <f>ROUND(I308*H308,2)</f>
        <v>0</v>
      </c>
      <c r="BL308" s="18" t="s">
        <v>142</v>
      </c>
      <c r="BM308" s="231" t="s">
        <v>560</v>
      </c>
    </row>
    <row r="309" spans="1:65" s="2" customFormat="1" ht="24.15" customHeight="1">
      <c r="A309" s="39"/>
      <c r="B309" s="40"/>
      <c r="C309" s="220" t="s">
        <v>371</v>
      </c>
      <c r="D309" s="220" t="s">
        <v>138</v>
      </c>
      <c r="E309" s="221" t="s">
        <v>727</v>
      </c>
      <c r="F309" s="222" t="s">
        <v>728</v>
      </c>
      <c r="G309" s="223" t="s">
        <v>162</v>
      </c>
      <c r="H309" s="224">
        <v>6.03</v>
      </c>
      <c r="I309" s="225"/>
      <c r="J309" s="224">
        <f>ROUND(I309*H309,2)</f>
        <v>0</v>
      </c>
      <c r="K309" s="226"/>
      <c r="L309" s="45"/>
      <c r="M309" s="227" t="s">
        <v>1</v>
      </c>
      <c r="N309" s="228" t="s">
        <v>41</v>
      </c>
      <c r="O309" s="92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1" t="s">
        <v>142</v>
      </c>
      <c r="AT309" s="231" t="s">
        <v>138</v>
      </c>
      <c r="AU309" s="231" t="s">
        <v>86</v>
      </c>
      <c r="AY309" s="18" t="s">
        <v>136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8" t="s">
        <v>84</v>
      </c>
      <c r="BK309" s="232">
        <f>ROUND(I309*H309,2)</f>
        <v>0</v>
      </c>
      <c r="BL309" s="18" t="s">
        <v>142</v>
      </c>
      <c r="BM309" s="231" t="s">
        <v>729</v>
      </c>
    </row>
    <row r="310" spans="1:51" s="15" customFormat="1" ht="12">
      <c r="A310" s="15"/>
      <c r="B310" s="256"/>
      <c r="C310" s="257"/>
      <c r="D310" s="235" t="s">
        <v>144</v>
      </c>
      <c r="E310" s="258" t="s">
        <v>1</v>
      </c>
      <c r="F310" s="259" t="s">
        <v>730</v>
      </c>
      <c r="G310" s="257"/>
      <c r="H310" s="258" t="s">
        <v>1</v>
      </c>
      <c r="I310" s="260"/>
      <c r="J310" s="257"/>
      <c r="K310" s="257"/>
      <c r="L310" s="261"/>
      <c r="M310" s="262"/>
      <c r="N310" s="263"/>
      <c r="O310" s="263"/>
      <c r="P310" s="263"/>
      <c r="Q310" s="263"/>
      <c r="R310" s="263"/>
      <c r="S310" s="263"/>
      <c r="T310" s="264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5" t="s">
        <v>144</v>
      </c>
      <c r="AU310" s="265" t="s">
        <v>86</v>
      </c>
      <c r="AV310" s="15" t="s">
        <v>84</v>
      </c>
      <c r="AW310" s="15" t="s">
        <v>31</v>
      </c>
      <c r="AX310" s="15" t="s">
        <v>76</v>
      </c>
      <c r="AY310" s="265" t="s">
        <v>136</v>
      </c>
    </row>
    <row r="311" spans="1:51" s="13" customFormat="1" ht="12">
      <c r="A311" s="13"/>
      <c r="B311" s="233"/>
      <c r="C311" s="234"/>
      <c r="D311" s="235" t="s">
        <v>144</v>
      </c>
      <c r="E311" s="236" t="s">
        <v>1</v>
      </c>
      <c r="F311" s="237" t="s">
        <v>731</v>
      </c>
      <c r="G311" s="234"/>
      <c r="H311" s="238">
        <v>6.03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144</v>
      </c>
      <c r="AU311" s="244" t="s">
        <v>86</v>
      </c>
      <c r="AV311" s="13" t="s">
        <v>86</v>
      </c>
      <c r="AW311" s="13" t="s">
        <v>31</v>
      </c>
      <c r="AX311" s="13" t="s">
        <v>76</v>
      </c>
      <c r="AY311" s="244" t="s">
        <v>136</v>
      </c>
    </row>
    <row r="312" spans="1:51" s="14" customFormat="1" ht="12">
      <c r="A312" s="14"/>
      <c r="B312" s="245"/>
      <c r="C312" s="246"/>
      <c r="D312" s="235" t="s">
        <v>144</v>
      </c>
      <c r="E312" s="247" t="s">
        <v>1</v>
      </c>
      <c r="F312" s="248" t="s">
        <v>146</v>
      </c>
      <c r="G312" s="246"/>
      <c r="H312" s="249">
        <v>6.03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144</v>
      </c>
      <c r="AU312" s="255" t="s">
        <v>86</v>
      </c>
      <c r="AV312" s="14" t="s">
        <v>142</v>
      </c>
      <c r="AW312" s="14" t="s">
        <v>31</v>
      </c>
      <c r="AX312" s="14" t="s">
        <v>84</v>
      </c>
      <c r="AY312" s="255" t="s">
        <v>136</v>
      </c>
    </row>
    <row r="313" spans="1:65" s="2" customFormat="1" ht="21.75" customHeight="1">
      <c r="A313" s="39"/>
      <c r="B313" s="40"/>
      <c r="C313" s="220" t="s">
        <v>377</v>
      </c>
      <c r="D313" s="220" t="s">
        <v>138</v>
      </c>
      <c r="E313" s="221" t="s">
        <v>732</v>
      </c>
      <c r="F313" s="222" t="s">
        <v>733</v>
      </c>
      <c r="G313" s="223" t="s">
        <v>162</v>
      </c>
      <c r="H313" s="224">
        <v>6.03</v>
      </c>
      <c r="I313" s="225"/>
      <c r="J313" s="224">
        <f>ROUND(I313*H313,2)</f>
        <v>0</v>
      </c>
      <c r="K313" s="226"/>
      <c r="L313" s="45"/>
      <c r="M313" s="227" t="s">
        <v>1</v>
      </c>
      <c r="N313" s="228" t="s">
        <v>41</v>
      </c>
      <c r="O313" s="92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1" t="s">
        <v>142</v>
      </c>
      <c r="AT313" s="231" t="s">
        <v>138</v>
      </c>
      <c r="AU313" s="231" t="s">
        <v>86</v>
      </c>
      <c r="AY313" s="18" t="s">
        <v>136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84</v>
      </c>
      <c r="BK313" s="232">
        <f>ROUND(I313*H313,2)</f>
        <v>0</v>
      </c>
      <c r="BL313" s="18" t="s">
        <v>142</v>
      </c>
      <c r="BM313" s="231" t="s">
        <v>734</v>
      </c>
    </row>
    <row r="314" spans="1:65" s="2" customFormat="1" ht="24.15" customHeight="1">
      <c r="A314" s="39"/>
      <c r="B314" s="40"/>
      <c r="C314" s="220" t="s">
        <v>382</v>
      </c>
      <c r="D314" s="220" t="s">
        <v>138</v>
      </c>
      <c r="E314" s="221" t="s">
        <v>735</v>
      </c>
      <c r="F314" s="222" t="s">
        <v>736</v>
      </c>
      <c r="G314" s="223" t="s">
        <v>141</v>
      </c>
      <c r="H314" s="224">
        <v>35.4</v>
      </c>
      <c r="I314" s="225"/>
      <c r="J314" s="224">
        <f>ROUND(I314*H314,2)</f>
        <v>0</v>
      </c>
      <c r="K314" s="226"/>
      <c r="L314" s="45"/>
      <c r="M314" s="227" t="s">
        <v>1</v>
      </c>
      <c r="N314" s="228" t="s">
        <v>41</v>
      </c>
      <c r="O314" s="92"/>
      <c r="P314" s="229">
        <f>O314*H314</f>
        <v>0</v>
      </c>
      <c r="Q314" s="229">
        <v>0.00232</v>
      </c>
      <c r="R314" s="229">
        <f>Q314*H314</f>
        <v>0.08212799999999999</v>
      </c>
      <c r="S314" s="229">
        <v>0</v>
      </c>
      <c r="T314" s="23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1" t="s">
        <v>142</v>
      </c>
      <c r="AT314" s="231" t="s">
        <v>138</v>
      </c>
      <c r="AU314" s="231" t="s">
        <v>86</v>
      </c>
      <c r="AY314" s="18" t="s">
        <v>136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8" t="s">
        <v>84</v>
      </c>
      <c r="BK314" s="232">
        <f>ROUND(I314*H314,2)</f>
        <v>0</v>
      </c>
      <c r="BL314" s="18" t="s">
        <v>142</v>
      </c>
      <c r="BM314" s="231" t="s">
        <v>737</v>
      </c>
    </row>
    <row r="315" spans="1:51" s="15" customFormat="1" ht="12">
      <c r="A315" s="15"/>
      <c r="B315" s="256"/>
      <c r="C315" s="257"/>
      <c r="D315" s="235" t="s">
        <v>144</v>
      </c>
      <c r="E315" s="258" t="s">
        <v>1</v>
      </c>
      <c r="F315" s="259" t="s">
        <v>730</v>
      </c>
      <c r="G315" s="257"/>
      <c r="H315" s="258" t="s">
        <v>1</v>
      </c>
      <c r="I315" s="260"/>
      <c r="J315" s="257"/>
      <c r="K315" s="257"/>
      <c r="L315" s="261"/>
      <c r="M315" s="262"/>
      <c r="N315" s="263"/>
      <c r="O315" s="263"/>
      <c r="P315" s="263"/>
      <c r="Q315" s="263"/>
      <c r="R315" s="263"/>
      <c r="S315" s="263"/>
      <c r="T315" s="264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5" t="s">
        <v>144</v>
      </c>
      <c r="AU315" s="265" t="s">
        <v>86</v>
      </c>
      <c r="AV315" s="15" t="s">
        <v>84</v>
      </c>
      <c r="AW315" s="15" t="s">
        <v>31</v>
      </c>
      <c r="AX315" s="15" t="s">
        <v>76</v>
      </c>
      <c r="AY315" s="265" t="s">
        <v>136</v>
      </c>
    </row>
    <row r="316" spans="1:51" s="13" customFormat="1" ht="12">
      <c r="A316" s="13"/>
      <c r="B316" s="233"/>
      <c r="C316" s="234"/>
      <c r="D316" s="235" t="s">
        <v>144</v>
      </c>
      <c r="E316" s="236" t="s">
        <v>1</v>
      </c>
      <c r="F316" s="237" t="s">
        <v>738</v>
      </c>
      <c r="G316" s="234"/>
      <c r="H316" s="238">
        <v>35.4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144</v>
      </c>
      <c r="AU316" s="244" t="s">
        <v>86</v>
      </c>
      <c r="AV316" s="13" t="s">
        <v>86</v>
      </c>
      <c r="AW316" s="13" t="s">
        <v>31</v>
      </c>
      <c r="AX316" s="13" t="s">
        <v>76</v>
      </c>
      <c r="AY316" s="244" t="s">
        <v>136</v>
      </c>
    </row>
    <row r="317" spans="1:51" s="14" customFormat="1" ht="12">
      <c r="A317" s="14"/>
      <c r="B317" s="245"/>
      <c r="C317" s="246"/>
      <c r="D317" s="235" t="s">
        <v>144</v>
      </c>
      <c r="E317" s="247" t="s">
        <v>1</v>
      </c>
      <c r="F317" s="248" t="s">
        <v>146</v>
      </c>
      <c r="G317" s="246"/>
      <c r="H317" s="249">
        <v>35.4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144</v>
      </c>
      <c r="AU317" s="255" t="s">
        <v>86</v>
      </c>
      <c r="AV317" s="14" t="s">
        <v>142</v>
      </c>
      <c r="AW317" s="14" t="s">
        <v>31</v>
      </c>
      <c r="AX317" s="14" t="s">
        <v>84</v>
      </c>
      <c r="AY317" s="255" t="s">
        <v>136</v>
      </c>
    </row>
    <row r="318" spans="1:65" s="2" customFormat="1" ht="16.5" customHeight="1">
      <c r="A318" s="39"/>
      <c r="B318" s="40"/>
      <c r="C318" s="220" t="s">
        <v>387</v>
      </c>
      <c r="D318" s="220" t="s">
        <v>138</v>
      </c>
      <c r="E318" s="221" t="s">
        <v>739</v>
      </c>
      <c r="F318" s="222" t="s">
        <v>740</v>
      </c>
      <c r="G318" s="223" t="s">
        <v>253</v>
      </c>
      <c r="H318" s="224">
        <v>0.18</v>
      </c>
      <c r="I318" s="225"/>
      <c r="J318" s="224">
        <f>ROUND(I318*H318,2)</f>
        <v>0</v>
      </c>
      <c r="K318" s="226"/>
      <c r="L318" s="45"/>
      <c r="M318" s="227" t="s">
        <v>1</v>
      </c>
      <c r="N318" s="228" t="s">
        <v>41</v>
      </c>
      <c r="O318" s="92"/>
      <c r="P318" s="229">
        <f>O318*H318</f>
        <v>0</v>
      </c>
      <c r="Q318" s="229">
        <v>0.99735</v>
      </c>
      <c r="R318" s="229">
        <f>Q318*H318</f>
        <v>0.179523</v>
      </c>
      <c r="S318" s="229">
        <v>0</v>
      </c>
      <c r="T318" s="23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1" t="s">
        <v>142</v>
      </c>
      <c r="AT318" s="231" t="s">
        <v>138</v>
      </c>
      <c r="AU318" s="231" t="s">
        <v>86</v>
      </c>
      <c r="AY318" s="18" t="s">
        <v>136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8" t="s">
        <v>84</v>
      </c>
      <c r="BK318" s="232">
        <f>ROUND(I318*H318,2)</f>
        <v>0</v>
      </c>
      <c r="BL318" s="18" t="s">
        <v>142</v>
      </c>
      <c r="BM318" s="231" t="s">
        <v>741</v>
      </c>
    </row>
    <row r="319" spans="1:51" s="15" customFormat="1" ht="12">
      <c r="A319" s="15"/>
      <c r="B319" s="256"/>
      <c r="C319" s="257"/>
      <c r="D319" s="235" t="s">
        <v>144</v>
      </c>
      <c r="E319" s="258" t="s">
        <v>1</v>
      </c>
      <c r="F319" s="259" t="s">
        <v>580</v>
      </c>
      <c r="G319" s="257"/>
      <c r="H319" s="258" t="s">
        <v>1</v>
      </c>
      <c r="I319" s="260"/>
      <c r="J319" s="257"/>
      <c r="K319" s="257"/>
      <c r="L319" s="261"/>
      <c r="M319" s="262"/>
      <c r="N319" s="263"/>
      <c r="O319" s="263"/>
      <c r="P319" s="263"/>
      <c r="Q319" s="263"/>
      <c r="R319" s="263"/>
      <c r="S319" s="263"/>
      <c r="T319" s="26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5" t="s">
        <v>144</v>
      </c>
      <c r="AU319" s="265" t="s">
        <v>86</v>
      </c>
      <c r="AV319" s="15" t="s">
        <v>84</v>
      </c>
      <c r="AW319" s="15" t="s">
        <v>31</v>
      </c>
      <c r="AX319" s="15" t="s">
        <v>76</v>
      </c>
      <c r="AY319" s="265" t="s">
        <v>136</v>
      </c>
    </row>
    <row r="320" spans="1:51" s="13" customFormat="1" ht="12">
      <c r="A320" s="13"/>
      <c r="B320" s="233"/>
      <c r="C320" s="234"/>
      <c r="D320" s="235" t="s">
        <v>144</v>
      </c>
      <c r="E320" s="236" t="s">
        <v>1</v>
      </c>
      <c r="F320" s="237" t="s">
        <v>742</v>
      </c>
      <c r="G320" s="234"/>
      <c r="H320" s="238">
        <v>0.18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144</v>
      </c>
      <c r="AU320" s="244" t="s">
        <v>86</v>
      </c>
      <c r="AV320" s="13" t="s">
        <v>86</v>
      </c>
      <c r="AW320" s="13" t="s">
        <v>31</v>
      </c>
      <c r="AX320" s="13" t="s">
        <v>76</v>
      </c>
      <c r="AY320" s="244" t="s">
        <v>136</v>
      </c>
    </row>
    <row r="321" spans="1:51" s="14" customFormat="1" ht="12">
      <c r="A321" s="14"/>
      <c r="B321" s="245"/>
      <c r="C321" s="246"/>
      <c r="D321" s="235" t="s">
        <v>144</v>
      </c>
      <c r="E321" s="247" t="s">
        <v>1</v>
      </c>
      <c r="F321" s="248" t="s">
        <v>146</v>
      </c>
      <c r="G321" s="246"/>
      <c r="H321" s="249">
        <v>0.18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144</v>
      </c>
      <c r="AU321" s="255" t="s">
        <v>86</v>
      </c>
      <c r="AV321" s="14" t="s">
        <v>142</v>
      </c>
      <c r="AW321" s="14" t="s">
        <v>31</v>
      </c>
      <c r="AX321" s="14" t="s">
        <v>84</v>
      </c>
      <c r="AY321" s="255" t="s">
        <v>136</v>
      </c>
    </row>
    <row r="322" spans="1:65" s="2" customFormat="1" ht="24.15" customHeight="1">
      <c r="A322" s="39"/>
      <c r="B322" s="40"/>
      <c r="C322" s="220" t="s">
        <v>391</v>
      </c>
      <c r="D322" s="220" t="s">
        <v>138</v>
      </c>
      <c r="E322" s="221" t="s">
        <v>743</v>
      </c>
      <c r="F322" s="222" t="s">
        <v>744</v>
      </c>
      <c r="G322" s="223" t="s">
        <v>149</v>
      </c>
      <c r="H322" s="224">
        <v>1</v>
      </c>
      <c r="I322" s="225"/>
      <c r="J322" s="224">
        <f>ROUND(I322*H322,2)</f>
        <v>0</v>
      </c>
      <c r="K322" s="226"/>
      <c r="L322" s="45"/>
      <c r="M322" s="227" t="s">
        <v>1</v>
      </c>
      <c r="N322" s="228" t="s">
        <v>41</v>
      </c>
      <c r="O322" s="92"/>
      <c r="P322" s="229">
        <f>O322*H322</f>
        <v>0</v>
      </c>
      <c r="Q322" s="229">
        <v>0.1056</v>
      </c>
      <c r="R322" s="229">
        <f>Q322*H322</f>
        <v>0.1056</v>
      </c>
      <c r="S322" s="229">
        <v>0</v>
      </c>
      <c r="T322" s="23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1" t="s">
        <v>142</v>
      </c>
      <c r="AT322" s="231" t="s">
        <v>138</v>
      </c>
      <c r="AU322" s="231" t="s">
        <v>86</v>
      </c>
      <c r="AY322" s="18" t="s">
        <v>136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8" t="s">
        <v>84</v>
      </c>
      <c r="BK322" s="232">
        <f>ROUND(I322*H322,2)</f>
        <v>0</v>
      </c>
      <c r="BL322" s="18" t="s">
        <v>142</v>
      </c>
      <c r="BM322" s="231" t="s">
        <v>745</v>
      </c>
    </row>
    <row r="323" spans="1:65" s="2" customFormat="1" ht="24.15" customHeight="1">
      <c r="A323" s="39"/>
      <c r="B323" s="40"/>
      <c r="C323" s="220" t="s">
        <v>395</v>
      </c>
      <c r="D323" s="220" t="s">
        <v>138</v>
      </c>
      <c r="E323" s="221" t="s">
        <v>746</v>
      </c>
      <c r="F323" s="222" t="s">
        <v>747</v>
      </c>
      <c r="G323" s="223" t="s">
        <v>149</v>
      </c>
      <c r="H323" s="224">
        <v>5</v>
      </c>
      <c r="I323" s="225"/>
      <c r="J323" s="224">
        <f>ROUND(I323*H323,2)</f>
        <v>0</v>
      </c>
      <c r="K323" s="226"/>
      <c r="L323" s="45"/>
      <c r="M323" s="227" t="s">
        <v>1</v>
      </c>
      <c r="N323" s="228" t="s">
        <v>41</v>
      </c>
      <c r="O323" s="92"/>
      <c r="P323" s="229">
        <f>O323*H323</f>
        <v>0</v>
      </c>
      <c r="Q323" s="229">
        <v>0.1056</v>
      </c>
      <c r="R323" s="229">
        <f>Q323*H323</f>
        <v>0.528</v>
      </c>
      <c r="S323" s="229">
        <v>0</v>
      </c>
      <c r="T323" s="23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1" t="s">
        <v>142</v>
      </c>
      <c r="AT323" s="231" t="s">
        <v>138</v>
      </c>
      <c r="AU323" s="231" t="s">
        <v>86</v>
      </c>
      <c r="AY323" s="18" t="s">
        <v>136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8" t="s">
        <v>84</v>
      </c>
      <c r="BK323" s="232">
        <f>ROUND(I323*H323,2)</f>
        <v>0</v>
      </c>
      <c r="BL323" s="18" t="s">
        <v>142</v>
      </c>
      <c r="BM323" s="231" t="s">
        <v>748</v>
      </c>
    </row>
    <row r="324" spans="1:65" s="2" customFormat="1" ht="24.15" customHeight="1">
      <c r="A324" s="39"/>
      <c r="B324" s="40"/>
      <c r="C324" s="220" t="s">
        <v>401</v>
      </c>
      <c r="D324" s="220" t="s">
        <v>138</v>
      </c>
      <c r="E324" s="221" t="s">
        <v>749</v>
      </c>
      <c r="F324" s="222" t="s">
        <v>750</v>
      </c>
      <c r="G324" s="223" t="s">
        <v>149</v>
      </c>
      <c r="H324" s="224">
        <v>1</v>
      </c>
      <c r="I324" s="225"/>
      <c r="J324" s="224">
        <f>ROUND(I324*H324,2)</f>
        <v>0</v>
      </c>
      <c r="K324" s="226"/>
      <c r="L324" s="45"/>
      <c r="M324" s="227" t="s">
        <v>1</v>
      </c>
      <c r="N324" s="228" t="s">
        <v>41</v>
      </c>
      <c r="O324" s="92"/>
      <c r="P324" s="229">
        <f>O324*H324</f>
        <v>0</v>
      </c>
      <c r="Q324" s="229">
        <v>0.1056</v>
      </c>
      <c r="R324" s="229">
        <f>Q324*H324</f>
        <v>0.1056</v>
      </c>
      <c r="S324" s="229">
        <v>0</v>
      </c>
      <c r="T324" s="23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1" t="s">
        <v>142</v>
      </c>
      <c r="AT324" s="231" t="s">
        <v>138</v>
      </c>
      <c r="AU324" s="231" t="s">
        <v>86</v>
      </c>
      <c r="AY324" s="18" t="s">
        <v>136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84</v>
      </c>
      <c r="BK324" s="232">
        <f>ROUND(I324*H324,2)</f>
        <v>0</v>
      </c>
      <c r="BL324" s="18" t="s">
        <v>142</v>
      </c>
      <c r="BM324" s="231" t="s">
        <v>751</v>
      </c>
    </row>
    <row r="325" spans="1:65" s="2" customFormat="1" ht="24.15" customHeight="1">
      <c r="A325" s="39"/>
      <c r="B325" s="40"/>
      <c r="C325" s="220" t="s">
        <v>405</v>
      </c>
      <c r="D325" s="220" t="s">
        <v>138</v>
      </c>
      <c r="E325" s="221" t="s">
        <v>752</v>
      </c>
      <c r="F325" s="222" t="s">
        <v>753</v>
      </c>
      <c r="G325" s="223" t="s">
        <v>149</v>
      </c>
      <c r="H325" s="224">
        <v>1</v>
      </c>
      <c r="I325" s="225"/>
      <c r="J325" s="224">
        <f>ROUND(I325*H325,2)</f>
        <v>0</v>
      </c>
      <c r="K325" s="226"/>
      <c r="L325" s="45"/>
      <c r="M325" s="227" t="s">
        <v>1</v>
      </c>
      <c r="N325" s="228" t="s">
        <v>41</v>
      </c>
      <c r="O325" s="92"/>
      <c r="P325" s="229">
        <f>O325*H325</f>
        <v>0</v>
      </c>
      <c r="Q325" s="229">
        <v>0.10661</v>
      </c>
      <c r="R325" s="229">
        <f>Q325*H325</f>
        <v>0.10661</v>
      </c>
      <c r="S325" s="229">
        <v>0</v>
      </c>
      <c r="T325" s="23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1" t="s">
        <v>142</v>
      </c>
      <c r="AT325" s="231" t="s">
        <v>138</v>
      </c>
      <c r="AU325" s="231" t="s">
        <v>86</v>
      </c>
      <c r="AY325" s="18" t="s">
        <v>136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8" t="s">
        <v>84</v>
      </c>
      <c r="BK325" s="232">
        <f>ROUND(I325*H325,2)</f>
        <v>0</v>
      </c>
      <c r="BL325" s="18" t="s">
        <v>142</v>
      </c>
      <c r="BM325" s="231" t="s">
        <v>754</v>
      </c>
    </row>
    <row r="326" spans="1:65" s="2" customFormat="1" ht="24.15" customHeight="1">
      <c r="A326" s="39"/>
      <c r="B326" s="40"/>
      <c r="C326" s="220" t="s">
        <v>409</v>
      </c>
      <c r="D326" s="220" t="s">
        <v>138</v>
      </c>
      <c r="E326" s="221" t="s">
        <v>755</v>
      </c>
      <c r="F326" s="222" t="s">
        <v>756</v>
      </c>
      <c r="G326" s="223" t="s">
        <v>149</v>
      </c>
      <c r="H326" s="224">
        <v>4</v>
      </c>
      <c r="I326" s="225"/>
      <c r="J326" s="224">
        <f>ROUND(I326*H326,2)</f>
        <v>0</v>
      </c>
      <c r="K326" s="226"/>
      <c r="L326" s="45"/>
      <c r="M326" s="227" t="s">
        <v>1</v>
      </c>
      <c r="N326" s="228" t="s">
        <v>41</v>
      </c>
      <c r="O326" s="92"/>
      <c r="P326" s="229">
        <f>O326*H326</f>
        <v>0</v>
      </c>
      <c r="Q326" s="229">
        <v>0.01212</v>
      </c>
      <c r="R326" s="229">
        <f>Q326*H326</f>
        <v>0.04848</v>
      </c>
      <c r="S326" s="229">
        <v>0</v>
      </c>
      <c r="T326" s="23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1" t="s">
        <v>142</v>
      </c>
      <c r="AT326" s="231" t="s">
        <v>138</v>
      </c>
      <c r="AU326" s="231" t="s">
        <v>86</v>
      </c>
      <c r="AY326" s="18" t="s">
        <v>136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8" t="s">
        <v>84</v>
      </c>
      <c r="BK326" s="232">
        <f>ROUND(I326*H326,2)</f>
        <v>0</v>
      </c>
      <c r="BL326" s="18" t="s">
        <v>142</v>
      </c>
      <c r="BM326" s="231" t="s">
        <v>757</v>
      </c>
    </row>
    <row r="327" spans="1:65" s="2" customFormat="1" ht="24.15" customHeight="1">
      <c r="A327" s="39"/>
      <c r="B327" s="40"/>
      <c r="C327" s="220" t="s">
        <v>414</v>
      </c>
      <c r="D327" s="220" t="s">
        <v>138</v>
      </c>
      <c r="E327" s="221" t="s">
        <v>758</v>
      </c>
      <c r="F327" s="222" t="s">
        <v>759</v>
      </c>
      <c r="G327" s="223" t="s">
        <v>149</v>
      </c>
      <c r="H327" s="224">
        <v>4</v>
      </c>
      <c r="I327" s="225"/>
      <c r="J327" s="224">
        <f>ROUND(I327*H327,2)</f>
        <v>0</v>
      </c>
      <c r="K327" s="226"/>
      <c r="L327" s="45"/>
      <c r="M327" s="227" t="s">
        <v>1</v>
      </c>
      <c r="N327" s="228" t="s">
        <v>41</v>
      </c>
      <c r="O327" s="92"/>
      <c r="P327" s="229">
        <f>O327*H327</f>
        <v>0</v>
      </c>
      <c r="Q327" s="229">
        <v>0.02424</v>
      </c>
      <c r="R327" s="229">
        <f>Q327*H327</f>
        <v>0.09696</v>
      </c>
      <c r="S327" s="229">
        <v>0</v>
      </c>
      <c r="T327" s="23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1" t="s">
        <v>142</v>
      </c>
      <c r="AT327" s="231" t="s">
        <v>138</v>
      </c>
      <c r="AU327" s="231" t="s">
        <v>86</v>
      </c>
      <c r="AY327" s="18" t="s">
        <v>136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8" t="s">
        <v>84</v>
      </c>
      <c r="BK327" s="232">
        <f>ROUND(I327*H327,2)</f>
        <v>0</v>
      </c>
      <c r="BL327" s="18" t="s">
        <v>142</v>
      </c>
      <c r="BM327" s="231" t="s">
        <v>760</v>
      </c>
    </row>
    <row r="328" spans="1:65" s="2" customFormat="1" ht="24.15" customHeight="1">
      <c r="A328" s="39"/>
      <c r="B328" s="40"/>
      <c r="C328" s="220" t="s">
        <v>418</v>
      </c>
      <c r="D328" s="220" t="s">
        <v>138</v>
      </c>
      <c r="E328" s="221" t="s">
        <v>761</v>
      </c>
      <c r="F328" s="222" t="s">
        <v>762</v>
      </c>
      <c r="G328" s="223" t="s">
        <v>149</v>
      </c>
      <c r="H328" s="224">
        <v>8</v>
      </c>
      <c r="I328" s="225"/>
      <c r="J328" s="224">
        <f>ROUND(I328*H328,2)</f>
        <v>0</v>
      </c>
      <c r="K328" s="226"/>
      <c r="L328" s="45"/>
      <c r="M328" s="227" t="s">
        <v>1</v>
      </c>
      <c r="N328" s="228" t="s">
        <v>41</v>
      </c>
      <c r="O328" s="92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1" t="s">
        <v>142</v>
      </c>
      <c r="AT328" s="231" t="s">
        <v>138</v>
      </c>
      <c r="AU328" s="231" t="s">
        <v>86</v>
      </c>
      <c r="AY328" s="18" t="s">
        <v>136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8" t="s">
        <v>84</v>
      </c>
      <c r="BK328" s="232">
        <f>ROUND(I328*H328,2)</f>
        <v>0</v>
      </c>
      <c r="BL328" s="18" t="s">
        <v>142</v>
      </c>
      <c r="BM328" s="231" t="s">
        <v>763</v>
      </c>
    </row>
    <row r="329" spans="1:65" s="2" customFormat="1" ht="33" customHeight="1">
      <c r="A329" s="39"/>
      <c r="B329" s="40"/>
      <c r="C329" s="220" t="s">
        <v>423</v>
      </c>
      <c r="D329" s="220" t="s">
        <v>138</v>
      </c>
      <c r="E329" s="221" t="s">
        <v>764</v>
      </c>
      <c r="F329" s="222" t="s">
        <v>765</v>
      </c>
      <c r="G329" s="223" t="s">
        <v>149</v>
      </c>
      <c r="H329" s="224">
        <v>8</v>
      </c>
      <c r="I329" s="225"/>
      <c r="J329" s="224">
        <f>ROUND(I329*H329,2)</f>
        <v>0</v>
      </c>
      <c r="K329" s="226"/>
      <c r="L329" s="45"/>
      <c r="M329" s="227" t="s">
        <v>1</v>
      </c>
      <c r="N329" s="228" t="s">
        <v>41</v>
      </c>
      <c r="O329" s="92"/>
      <c r="P329" s="229">
        <f>O329*H329</f>
        <v>0</v>
      </c>
      <c r="Q329" s="229">
        <v>0.42116</v>
      </c>
      <c r="R329" s="229">
        <f>Q329*H329</f>
        <v>3.36928</v>
      </c>
      <c r="S329" s="229">
        <v>0</v>
      </c>
      <c r="T329" s="23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1" t="s">
        <v>142</v>
      </c>
      <c r="AT329" s="231" t="s">
        <v>138</v>
      </c>
      <c r="AU329" s="231" t="s">
        <v>86</v>
      </c>
      <c r="AY329" s="18" t="s">
        <v>136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8" t="s">
        <v>84</v>
      </c>
      <c r="BK329" s="232">
        <f>ROUND(I329*H329,2)</f>
        <v>0</v>
      </c>
      <c r="BL329" s="18" t="s">
        <v>142</v>
      </c>
      <c r="BM329" s="231" t="s">
        <v>766</v>
      </c>
    </row>
    <row r="330" spans="1:65" s="2" customFormat="1" ht="21.75" customHeight="1">
      <c r="A330" s="39"/>
      <c r="B330" s="40"/>
      <c r="C330" s="220" t="s">
        <v>427</v>
      </c>
      <c r="D330" s="220" t="s">
        <v>138</v>
      </c>
      <c r="E330" s="221" t="s">
        <v>767</v>
      </c>
      <c r="F330" s="222" t="s">
        <v>768</v>
      </c>
      <c r="G330" s="223" t="s">
        <v>374</v>
      </c>
      <c r="H330" s="224">
        <v>50.35</v>
      </c>
      <c r="I330" s="225"/>
      <c r="J330" s="224">
        <f>ROUND(I330*H330,2)</f>
        <v>0</v>
      </c>
      <c r="K330" s="226"/>
      <c r="L330" s="45"/>
      <c r="M330" s="227" t="s">
        <v>1</v>
      </c>
      <c r="N330" s="228" t="s">
        <v>41</v>
      </c>
      <c r="O330" s="92"/>
      <c r="P330" s="229">
        <f>O330*H330</f>
        <v>0</v>
      </c>
      <c r="Q330" s="229">
        <v>0.00013</v>
      </c>
      <c r="R330" s="229">
        <f>Q330*H330</f>
        <v>0.006545499999999999</v>
      </c>
      <c r="S330" s="229">
        <v>0</v>
      </c>
      <c r="T330" s="23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1" t="s">
        <v>142</v>
      </c>
      <c r="AT330" s="231" t="s">
        <v>138</v>
      </c>
      <c r="AU330" s="231" t="s">
        <v>86</v>
      </c>
      <c r="AY330" s="18" t="s">
        <v>136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8" t="s">
        <v>84</v>
      </c>
      <c r="BK330" s="232">
        <f>ROUND(I330*H330,2)</f>
        <v>0</v>
      </c>
      <c r="BL330" s="18" t="s">
        <v>142</v>
      </c>
      <c r="BM330" s="231" t="s">
        <v>769</v>
      </c>
    </row>
    <row r="331" spans="1:51" s="13" customFormat="1" ht="12">
      <c r="A331" s="13"/>
      <c r="B331" s="233"/>
      <c r="C331" s="234"/>
      <c r="D331" s="235" t="s">
        <v>144</v>
      </c>
      <c r="E331" s="236" t="s">
        <v>1</v>
      </c>
      <c r="F331" s="237" t="s">
        <v>770</v>
      </c>
      <c r="G331" s="234"/>
      <c r="H331" s="238">
        <v>50.35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144</v>
      </c>
      <c r="AU331" s="244" t="s">
        <v>86</v>
      </c>
      <c r="AV331" s="13" t="s">
        <v>86</v>
      </c>
      <c r="AW331" s="13" t="s">
        <v>31</v>
      </c>
      <c r="AX331" s="13" t="s">
        <v>84</v>
      </c>
      <c r="AY331" s="244" t="s">
        <v>136</v>
      </c>
    </row>
    <row r="332" spans="1:63" s="12" customFormat="1" ht="22.8" customHeight="1">
      <c r="A332" s="12"/>
      <c r="B332" s="204"/>
      <c r="C332" s="205"/>
      <c r="D332" s="206" t="s">
        <v>75</v>
      </c>
      <c r="E332" s="218" t="s">
        <v>464</v>
      </c>
      <c r="F332" s="218" t="s">
        <v>465</v>
      </c>
      <c r="G332" s="205"/>
      <c r="H332" s="205"/>
      <c r="I332" s="208"/>
      <c r="J332" s="219">
        <f>BK332</f>
        <v>0</v>
      </c>
      <c r="K332" s="205"/>
      <c r="L332" s="210"/>
      <c r="M332" s="211"/>
      <c r="N332" s="212"/>
      <c r="O332" s="212"/>
      <c r="P332" s="213">
        <f>P333</f>
        <v>0</v>
      </c>
      <c r="Q332" s="212"/>
      <c r="R332" s="213">
        <f>R333</f>
        <v>0</v>
      </c>
      <c r="S332" s="212"/>
      <c r="T332" s="214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5" t="s">
        <v>84</v>
      </c>
      <c r="AT332" s="216" t="s">
        <v>75</v>
      </c>
      <c r="AU332" s="216" t="s">
        <v>84</v>
      </c>
      <c r="AY332" s="215" t="s">
        <v>136</v>
      </c>
      <c r="BK332" s="217">
        <f>BK333</f>
        <v>0</v>
      </c>
    </row>
    <row r="333" spans="1:65" s="2" customFormat="1" ht="24.15" customHeight="1">
      <c r="A333" s="39"/>
      <c r="B333" s="40"/>
      <c r="C333" s="220" t="s">
        <v>432</v>
      </c>
      <c r="D333" s="220" t="s">
        <v>138</v>
      </c>
      <c r="E333" s="221" t="s">
        <v>567</v>
      </c>
      <c r="F333" s="222" t="s">
        <v>568</v>
      </c>
      <c r="G333" s="223" t="s">
        <v>253</v>
      </c>
      <c r="H333" s="224">
        <v>110.47</v>
      </c>
      <c r="I333" s="225"/>
      <c r="J333" s="224">
        <f>ROUND(I333*H333,2)</f>
        <v>0</v>
      </c>
      <c r="K333" s="226"/>
      <c r="L333" s="45"/>
      <c r="M333" s="276" t="s">
        <v>1</v>
      </c>
      <c r="N333" s="277" t="s">
        <v>41</v>
      </c>
      <c r="O333" s="278"/>
      <c r="P333" s="279">
        <f>O333*H333</f>
        <v>0</v>
      </c>
      <c r="Q333" s="279">
        <v>0</v>
      </c>
      <c r="R333" s="279">
        <f>Q333*H333</f>
        <v>0</v>
      </c>
      <c r="S333" s="279">
        <v>0</v>
      </c>
      <c r="T333" s="280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1" t="s">
        <v>142</v>
      </c>
      <c r="AT333" s="231" t="s">
        <v>138</v>
      </c>
      <c r="AU333" s="231" t="s">
        <v>86</v>
      </c>
      <c r="AY333" s="18" t="s">
        <v>136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8" t="s">
        <v>84</v>
      </c>
      <c r="BK333" s="232">
        <f>ROUND(I333*H333,2)</f>
        <v>0</v>
      </c>
      <c r="BL333" s="18" t="s">
        <v>142</v>
      </c>
      <c r="BM333" s="231" t="s">
        <v>771</v>
      </c>
    </row>
    <row r="334" spans="1:31" s="2" customFormat="1" ht="6.95" customHeight="1">
      <c r="A334" s="39"/>
      <c r="B334" s="67"/>
      <c r="C334" s="68"/>
      <c r="D334" s="68"/>
      <c r="E334" s="68"/>
      <c r="F334" s="68"/>
      <c r="G334" s="68"/>
      <c r="H334" s="68"/>
      <c r="I334" s="68"/>
      <c r="J334" s="68"/>
      <c r="K334" s="68"/>
      <c r="L334" s="45"/>
      <c r="M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</row>
  </sheetData>
  <sheetProtection password="CC35" sheet="1" objects="1" scenarios="1" formatColumns="0" formatRows="0" autoFilter="0"/>
  <autoFilter ref="C122:K33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15</v>
      </c>
      <c r="L6" s="21"/>
    </row>
    <row r="7" spans="2:12" s="1" customFormat="1" ht="16.5" customHeight="1">
      <c r="B7" s="21"/>
      <c r="E7" s="142" t="str">
        <f>'Rekapitulace stavby'!K6</f>
        <v>Revitalizace kempu Lesík - hygienické zázemí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772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17</v>
      </c>
      <c r="E11" s="39"/>
      <c r="F11" s="144" t="s">
        <v>1</v>
      </c>
      <c r="G11" s="39"/>
      <c r="H11" s="39"/>
      <c r="I11" s="141" t="s">
        <v>18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19</v>
      </c>
      <c r="E12" s="39"/>
      <c r="F12" s="144" t="s">
        <v>33</v>
      </c>
      <c r="G12" s="39"/>
      <c r="H12" s="39"/>
      <c r="I12" s="141" t="s">
        <v>21</v>
      </c>
      <c r="J12" s="145" t="str">
        <f>'Rekapitulace stavby'!AN8</f>
        <v>16. 1. 2023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23</v>
      </c>
      <c r="E14" s="39"/>
      <c r="F14" s="39"/>
      <c r="G14" s="39"/>
      <c r="H14" s="39"/>
      <c r="I14" s="141" t="s">
        <v>24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25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24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24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571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24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ROUND((SUM(BE123:BE300)),2)</f>
        <v>0</v>
      </c>
      <c r="G33" s="39"/>
      <c r="H33" s="39"/>
      <c r="I33" s="156">
        <v>0.21</v>
      </c>
      <c r="J33" s="155">
        <f>ROUND(((SUM(BE123:BE300))*I33),2)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ROUND((SUM(BF123:BF300)),2)</f>
        <v>0</v>
      </c>
      <c r="G34" s="39"/>
      <c r="H34" s="39"/>
      <c r="I34" s="156">
        <v>0.15</v>
      </c>
      <c r="J34" s="155">
        <f>ROUND(((SUM(BF123:BF300))*I34),2)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ROUND((SUM(BG123:BG300)),2)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ROUND((SUM(BH123:BH300)),2)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ROUND((SUM(BI123:BI300)),2)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kempu Lesík - hygienické zázemí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D1.3b - Kanalizace dešťová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19</v>
      </c>
      <c r="D89" s="41"/>
      <c r="E89" s="41"/>
      <c r="F89" s="28" t="str">
        <f>F12</f>
        <v xml:space="preserve"> </v>
      </c>
      <c r="G89" s="41"/>
      <c r="H89" s="41"/>
      <c r="I89" s="33" t="s">
        <v>21</v>
      </c>
      <c r="J89" s="80" t="str">
        <f>IF(J12="","",J12)</f>
        <v>16. 1. 2023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Město Nejdek</v>
      </c>
      <c r="G91" s="41"/>
      <c r="H91" s="41"/>
      <c r="I91" s="33" t="s">
        <v>29</v>
      </c>
      <c r="J91" s="37" t="str">
        <f>E21</f>
        <v>DPT projekty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110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111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112</v>
      </c>
      <c r="E99" s="189"/>
      <c r="F99" s="189"/>
      <c r="G99" s="189"/>
      <c r="H99" s="189"/>
      <c r="I99" s="189"/>
      <c r="J99" s="190">
        <f>J220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113</v>
      </c>
      <c r="E100" s="189"/>
      <c r="F100" s="189"/>
      <c r="G100" s="189"/>
      <c r="H100" s="189"/>
      <c r="I100" s="189"/>
      <c r="J100" s="190">
        <f>J228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114</v>
      </c>
      <c r="E101" s="189"/>
      <c r="F101" s="189"/>
      <c r="G101" s="189"/>
      <c r="H101" s="189"/>
      <c r="I101" s="189"/>
      <c r="J101" s="190">
        <f>J235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493</v>
      </c>
      <c r="E102" s="189"/>
      <c r="F102" s="189"/>
      <c r="G102" s="189"/>
      <c r="H102" s="189"/>
      <c r="I102" s="189"/>
      <c r="J102" s="190">
        <f>J263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118</v>
      </c>
      <c r="E103" s="189"/>
      <c r="F103" s="189"/>
      <c r="G103" s="189"/>
      <c r="H103" s="189"/>
      <c r="I103" s="189"/>
      <c r="J103" s="190">
        <f>J299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121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Revitalizace kempu Lesík - hygienické zázemí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103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D1.3b - Kanalizace dešťová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19</v>
      </c>
      <c r="D117" s="41"/>
      <c r="E117" s="41"/>
      <c r="F117" s="28" t="str">
        <f>F12</f>
        <v xml:space="preserve"> </v>
      </c>
      <c r="G117" s="41"/>
      <c r="H117" s="41"/>
      <c r="I117" s="33" t="s">
        <v>21</v>
      </c>
      <c r="J117" s="80" t="str">
        <f>IF(J12="","",J12)</f>
        <v>16. 1. 2023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23</v>
      </c>
      <c r="D119" s="41"/>
      <c r="E119" s="41"/>
      <c r="F119" s="28" t="str">
        <f>E15</f>
        <v>Město Nejdek</v>
      </c>
      <c r="G119" s="41"/>
      <c r="H119" s="41"/>
      <c r="I119" s="33" t="s">
        <v>29</v>
      </c>
      <c r="J119" s="37" t="str">
        <f>E21</f>
        <v>DPT projekty Ostrov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27</v>
      </c>
      <c r="D120" s="41"/>
      <c r="E120" s="41"/>
      <c r="F120" s="28" t="str">
        <f>IF(E18="","",E18)</f>
        <v>Vyplň údaj</v>
      </c>
      <c r="G120" s="41"/>
      <c r="H120" s="41"/>
      <c r="I120" s="33" t="s">
        <v>32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122</v>
      </c>
      <c r="D122" s="195" t="s">
        <v>61</v>
      </c>
      <c r="E122" s="195" t="s">
        <v>57</v>
      </c>
      <c r="F122" s="195" t="s">
        <v>58</v>
      </c>
      <c r="G122" s="195" t="s">
        <v>123</v>
      </c>
      <c r="H122" s="195" t="s">
        <v>124</v>
      </c>
      <c r="I122" s="195" t="s">
        <v>125</v>
      </c>
      <c r="J122" s="196" t="s">
        <v>107</v>
      </c>
      <c r="K122" s="197" t="s">
        <v>126</v>
      </c>
      <c r="L122" s="198"/>
      <c r="M122" s="101" t="s">
        <v>1</v>
      </c>
      <c r="N122" s="102" t="s">
        <v>40</v>
      </c>
      <c r="O122" s="102" t="s">
        <v>127</v>
      </c>
      <c r="P122" s="102" t="s">
        <v>128</v>
      </c>
      <c r="Q122" s="102" t="s">
        <v>129</v>
      </c>
      <c r="R122" s="102" t="s">
        <v>130</v>
      </c>
      <c r="S122" s="102" t="s">
        <v>131</v>
      </c>
      <c r="T122" s="103" t="s">
        <v>132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133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26.6271253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109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134</v>
      </c>
      <c r="F124" s="207" t="s">
        <v>135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P125+P220+P228+P235+P263+P299</f>
        <v>0</v>
      </c>
      <c r="Q124" s="212"/>
      <c r="R124" s="213">
        <f>R125+R220+R228+R235+R263+R299</f>
        <v>26.6271253</v>
      </c>
      <c r="S124" s="212"/>
      <c r="T124" s="214">
        <f>T125+T220+T228+T235+T263+T299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136</v>
      </c>
      <c r="BK124" s="217">
        <f>BK125+BK220+BK228+BK235+BK263+BK299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137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SUM(P126:P219)</f>
        <v>0</v>
      </c>
      <c r="Q125" s="212"/>
      <c r="R125" s="213">
        <f>SUM(R126:R219)</f>
        <v>11.4617</v>
      </c>
      <c r="S125" s="212"/>
      <c r="T125" s="214">
        <f>SUM(T126:T219)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136</v>
      </c>
      <c r="BK125" s="217">
        <f>SUM(BK126:BK219)</f>
        <v>0</v>
      </c>
    </row>
    <row r="126" spans="1:65" s="2" customFormat="1" ht="24.15" customHeight="1">
      <c r="A126" s="39"/>
      <c r="B126" s="40"/>
      <c r="C126" s="220" t="s">
        <v>84</v>
      </c>
      <c r="D126" s="220" t="s">
        <v>138</v>
      </c>
      <c r="E126" s="221" t="s">
        <v>155</v>
      </c>
      <c r="F126" s="222" t="s">
        <v>156</v>
      </c>
      <c r="G126" s="223" t="s">
        <v>141</v>
      </c>
      <c r="H126" s="224">
        <v>84.8</v>
      </c>
      <c r="I126" s="225"/>
      <c r="J126" s="224">
        <f>ROUND(I126*H126,2)</f>
        <v>0</v>
      </c>
      <c r="K126" s="226"/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142</v>
      </c>
      <c r="AT126" s="231" t="s">
        <v>138</v>
      </c>
      <c r="AU126" s="231" t="s">
        <v>86</v>
      </c>
      <c r="AY126" s="18" t="s">
        <v>136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142</v>
      </c>
      <c r="BM126" s="231" t="s">
        <v>572</v>
      </c>
    </row>
    <row r="127" spans="1:51" s="13" customFormat="1" ht="12">
      <c r="A127" s="13"/>
      <c r="B127" s="233"/>
      <c r="C127" s="234"/>
      <c r="D127" s="235" t="s">
        <v>144</v>
      </c>
      <c r="E127" s="236" t="s">
        <v>1</v>
      </c>
      <c r="F127" s="237" t="s">
        <v>773</v>
      </c>
      <c r="G127" s="234"/>
      <c r="H127" s="238">
        <v>16.8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144</v>
      </c>
      <c r="AU127" s="244" t="s">
        <v>86</v>
      </c>
      <c r="AV127" s="13" t="s">
        <v>86</v>
      </c>
      <c r="AW127" s="13" t="s">
        <v>31</v>
      </c>
      <c r="AX127" s="13" t="s">
        <v>76</v>
      </c>
      <c r="AY127" s="244" t="s">
        <v>136</v>
      </c>
    </row>
    <row r="128" spans="1:51" s="15" customFormat="1" ht="12">
      <c r="A128" s="15"/>
      <c r="B128" s="256"/>
      <c r="C128" s="257"/>
      <c r="D128" s="235" t="s">
        <v>144</v>
      </c>
      <c r="E128" s="258" t="s">
        <v>1</v>
      </c>
      <c r="F128" s="259" t="s">
        <v>591</v>
      </c>
      <c r="G128" s="257"/>
      <c r="H128" s="258" t="s">
        <v>1</v>
      </c>
      <c r="I128" s="260"/>
      <c r="J128" s="257"/>
      <c r="K128" s="257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144</v>
      </c>
      <c r="AU128" s="265" t="s">
        <v>86</v>
      </c>
      <c r="AV128" s="15" t="s">
        <v>84</v>
      </c>
      <c r="AW128" s="15" t="s">
        <v>31</v>
      </c>
      <c r="AX128" s="15" t="s">
        <v>76</v>
      </c>
      <c r="AY128" s="265" t="s">
        <v>136</v>
      </c>
    </row>
    <row r="129" spans="1:51" s="13" customFormat="1" ht="12">
      <c r="A129" s="13"/>
      <c r="B129" s="233"/>
      <c r="C129" s="234"/>
      <c r="D129" s="235" t="s">
        <v>144</v>
      </c>
      <c r="E129" s="236" t="s">
        <v>1</v>
      </c>
      <c r="F129" s="237" t="s">
        <v>774</v>
      </c>
      <c r="G129" s="234"/>
      <c r="H129" s="238">
        <v>1.5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144</v>
      </c>
      <c r="AU129" s="244" t="s">
        <v>86</v>
      </c>
      <c r="AV129" s="13" t="s">
        <v>86</v>
      </c>
      <c r="AW129" s="13" t="s">
        <v>31</v>
      </c>
      <c r="AX129" s="13" t="s">
        <v>76</v>
      </c>
      <c r="AY129" s="244" t="s">
        <v>136</v>
      </c>
    </row>
    <row r="130" spans="1:51" s="16" customFormat="1" ht="12">
      <c r="A130" s="16"/>
      <c r="B130" s="281"/>
      <c r="C130" s="282"/>
      <c r="D130" s="235" t="s">
        <v>144</v>
      </c>
      <c r="E130" s="283" t="s">
        <v>1</v>
      </c>
      <c r="F130" s="284" t="s">
        <v>574</v>
      </c>
      <c r="G130" s="282"/>
      <c r="H130" s="285">
        <v>18.3</v>
      </c>
      <c r="I130" s="286"/>
      <c r="J130" s="282"/>
      <c r="K130" s="282"/>
      <c r="L130" s="287"/>
      <c r="M130" s="288"/>
      <c r="N130" s="289"/>
      <c r="O130" s="289"/>
      <c r="P130" s="289"/>
      <c r="Q130" s="289"/>
      <c r="R130" s="289"/>
      <c r="S130" s="289"/>
      <c r="T130" s="290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91" t="s">
        <v>144</v>
      </c>
      <c r="AU130" s="291" t="s">
        <v>86</v>
      </c>
      <c r="AV130" s="16" t="s">
        <v>151</v>
      </c>
      <c r="AW130" s="16" t="s">
        <v>31</v>
      </c>
      <c r="AX130" s="16" t="s">
        <v>76</v>
      </c>
      <c r="AY130" s="291" t="s">
        <v>136</v>
      </c>
    </row>
    <row r="131" spans="1:51" s="13" customFormat="1" ht="12">
      <c r="A131" s="13"/>
      <c r="B131" s="233"/>
      <c r="C131" s="234"/>
      <c r="D131" s="235" t="s">
        <v>144</v>
      </c>
      <c r="E131" s="236" t="s">
        <v>1</v>
      </c>
      <c r="F131" s="237" t="s">
        <v>775</v>
      </c>
      <c r="G131" s="234"/>
      <c r="H131" s="238">
        <v>49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144</v>
      </c>
      <c r="AU131" s="244" t="s">
        <v>86</v>
      </c>
      <c r="AV131" s="13" t="s">
        <v>86</v>
      </c>
      <c r="AW131" s="13" t="s">
        <v>31</v>
      </c>
      <c r="AX131" s="13" t="s">
        <v>76</v>
      </c>
      <c r="AY131" s="244" t="s">
        <v>136</v>
      </c>
    </row>
    <row r="132" spans="1:51" s="13" customFormat="1" ht="12">
      <c r="A132" s="13"/>
      <c r="B132" s="233"/>
      <c r="C132" s="234"/>
      <c r="D132" s="235" t="s">
        <v>144</v>
      </c>
      <c r="E132" s="236" t="s">
        <v>1</v>
      </c>
      <c r="F132" s="237" t="s">
        <v>776</v>
      </c>
      <c r="G132" s="234"/>
      <c r="H132" s="238">
        <v>17.5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144</v>
      </c>
      <c r="AU132" s="244" t="s">
        <v>86</v>
      </c>
      <c r="AV132" s="13" t="s">
        <v>86</v>
      </c>
      <c r="AW132" s="13" t="s">
        <v>31</v>
      </c>
      <c r="AX132" s="13" t="s">
        <v>76</v>
      </c>
      <c r="AY132" s="244" t="s">
        <v>136</v>
      </c>
    </row>
    <row r="133" spans="1:51" s="16" customFormat="1" ht="12">
      <c r="A133" s="16"/>
      <c r="B133" s="281"/>
      <c r="C133" s="282"/>
      <c r="D133" s="235" t="s">
        <v>144</v>
      </c>
      <c r="E133" s="283" t="s">
        <v>1</v>
      </c>
      <c r="F133" s="284" t="s">
        <v>574</v>
      </c>
      <c r="G133" s="282"/>
      <c r="H133" s="285">
        <v>66.5</v>
      </c>
      <c r="I133" s="286"/>
      <c r="J133" s="282"/>
      <c r="K133" s="282"/>
      <c r="L133" s="287"/>
      <c r="M133" s="288"/>
      <c r="N133" s="289"/>
      <c r="O133" s="289"/>
      <c r="P133" s="289"/>
      <c r="Q133" s="289"/>
      <c r="R133" s="289"/>
      <c r="S133" s="289"/>
      <c r="T133" s="290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91" t="s">
        <v>144</v>
      </c>
      <c r="AU133" s="291" t="s">
        <v>86</v>
      </c>
      <c r="AV133" s="16" t="s">
        <v>151</v>
      </c>
      <c r="AW133" s="16" t="s">
        <v>31</v>
      </c>
      <c r="AX133" s="16" t="s">
        <v>76</v>
      </c>
      <c r="AY133" s="291" t="s">
        <v>136</v>
      </c>
    </row>
    <row r="134" spans="1:51" s="14" customFormat="1" ht="12">
      <c r="A134" s="14"/>
      <c r="B134" s="245"/>
      <c r="C134" s="246"/>
      <c r="D134" s="235" t="s">
        <v>144</v>
      </c>
      <c r="E134" s="247" t="s">
        <v>1</v>
      </c>
      <c r="F134" s="248" t="s">
        <v>146</v>
      </c>
      <c r="G134" s="246"/>
      <c r="H134" s="249">
        <v>84.8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144</v>
      </c>
      <c r="AU134" s="255" t="s">
        <v>86</v>
      </c>
      <c r="AV134" s="14" t="s">
        <v>142</v>
      </c>
      <c r="AW134" s="14" t="s">
        <v>31</v>
      </c>
      <c r="AX134" s="14" t="s">
        <v>84</v>
      </c>
      <c r="AY134" s="255" t="s">
        <v>136</v>
      </c>
    </row>
    <row r="135" spans="1:65" s="2" customFormat="1" ht="33" customHeight="1">
      <c r="A135" s="39"/>
      <c r="B135" s="40"/>
      <c r="C135" s="220" t="s">
        <v>86</v>
      </c>
      <c r="D135" s="220" t="s">
        <v>138</v>
      </c>
      <c r="E135" s="221" t="s">
        <v>777</v>
      </c>
      <c r="F135" s="222" t="s">
        <v>778</v>
      </c>
      <c r="G135" s="223" t="s">
        <v>162</v>
      </c>
      <c r="H135" s="224">
        <v>86.2</v>
      </c>
      <c r="I135" s="225"/>
      <c r="J135" s="224">
        <f>ROUND(I135*H135,2)</f>
        <v>0</v>
      </c>
      <c r="K135" s="226"/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142</v>
      </c>
      <c r="AT135" s="231" t="s">
        <v>138</v>
      </c>
      <c r="AU135" s="231" t="s">
        <v>86</v>
      </c>
      <c r="AY135" s="18" t="s">
        <v>136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142</v>
      </c>
      <c r="BM135" s="231" t="s">
        <v>779</v>
      </c>
    </row>
    <row r="136" spans="1:51" s="15" customFormat="1" ht="12">
      <c r="A136" s="15"/>
      <c r="B136" s="256"/>
      <c r="C136" s="257"/>
      <c r="D136" s="235" t="s">
        <v>144</v>
      </c>
      <c r="E136" s="258" t="s">
        <v>1</v>
      </c>
      <c r="F136" s="259" t="s">
        <v>780</v>
      </c>
      <c r="G136" s="257"/>
      <c r="H136" s="258" t="s">
        <v>1</v>
      </c>
      <c r="I136" s="260"/>
      <c r="J136" s="257"/>
      <c r="K136" s="257"/>
      <c r="L136" s="261"/>
      <c r="M136" s="262"/>
      <c r="N136" s="263"/>
      <c r="O136" s="263"/>
      <c r="P136" s="263"/>
      <c r="Q136" s="263"/>
      <c r="R136" s="263"/>
      <c r="S136" s="263"/>
      <c r="T136" s="26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5" t="s">
        <v>144</v>
      </c>
      <c r="AU136" s="265" t="s">
        <v>86</v>
      </c>
      <c r="AV136" s="15" t="s">
        <v>84</v>
      </c>
      <c r="AW136" s="15" t="s">
        <v>31</v>
      </c>
      <c r="AX136" s="15" t="s">
        <v>76</v>
      </c>
      <c r="AY136" s="265" t="s">
        <v>136</v>
      </c>
    </row>
    <row r="137" spans="1:51" s="13" customFormat="1" ht="12">
      <c r="A137" s="13"/>
      <c r="B137" s="233"/>
      <c r="C137" s="234"/>
      <c r="D137" s="235" t="s">
        <v>144</v>
      </c>
      <c r="E137" s="236" t="s">
        <v>1</v>
      </c>
      <c r="F137" s="237" t="s">
        <v>781</v>
      </c>
      <c r="G137" s="234"/>
      <c r="H137" s="238">
        <v>27.05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144</v>
      </c>
      <c r="AU137" s="244" t="s">
        <v>86</v>
      </c>
      <c r="AV137" s="13" t="s">
        <v>86</v>
      </c>
      <c r="AW137" s="13" t="s">
        <v>31</v>
      </c>
      <c r="AX137" s="13" t="s">
        <v>76</v>
      </c>
      <c r="AY137" s="244" t="s">
        <v>136</v>
      </c>
    </row>
    <row r="138" spans="1:51" s="15" customFormat="1" ht="12">
      <c r="A138" s="15"/>
      <c r="B138" s="256"/>
      <c r="C138" s="257"/>
      <c r="D138" s="235" t="s">
        <v>144</v>
      </c>
      <c r="E138" s="258" t="s">
        <v>1</v>
      </c>
      <c r="F138" s="259" t="s">
        <v>584</v>
      </c>
      <c r="G138" s="257"/>
      <c r="H138" s="258" t="s">
        <v>1</v>
      </c>
      <c r="I138" s="260"/>
      <c r="J138" s="257"/>
      <c r="K138" s="257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144</v>
      </c>
      <c r="AU138" s="265" t="s">
        <v>86</v>
      </c>
      <c r="AV138" s="15" t="s">
        <v>84</v>
      </c>
      <c r="AW138" s="15" t="s">
        <v>31</v>
      </c>
      <c r="AX138" s="15" t="s">
        <v>76</v>
      </c>
      <c r="AY138" s="265" t="s">
        <v>136</v>
      </c>
    </row>
    <row r="139" spans="1:51" s="13" customFormat="1" ht="12">
      <c r="A139" s="13"/>
      <c r="B139" s="233"/>
      <c r="C139" s="234"/>
      <c r="D139" s="235" t="s">
        <v>144</v>
      </c>
      <c r="E139" s="236" t="s">
        <v>1</v>
      </c>
      <c r="F139" s="237" t="s">
        <v>782</v>
      </c>
      <c r="G139" s="234"/>
      <c r="H139" s="238">
        <v>-1.75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144</v>
      </c>
      <c r="AU139" s="244" t="s">
        <v>86</v>
      </c>
      <c r="AV139" s="13" t="s">
        <v>86</v>
      </c>
      <c r="AW139" s="13" t="s">
        <v>31</v>
      </c>
      <c r="AX139" s="13" t="s">
        <v>76</v>
      </c>
      <c r="AY139" s="244" t="s">
        <v>136</v>
      </c>
    </row>
    <row r="140" spans="1:51" s="16" customFormat="1" ht="12">
      <c r="A140" s="16"/>
      <c r="B140" s="281"/>
      <c r="C140" s="282"/>
      <c r="D140" s="235" t="s">
        <v>144</v>
      </c>
      <c r="E140" s="283" t="s">
        <v>1</v>
      </c>
      <c r="F140" s="284" t="s">
        <v>574</v>
      </c>
      <c r="G140" s="282"/>
      <c r="H140" s="285">
        <v>25.3</v>
      </c>
      <c r="I140" s="286"/>
      <c r="J140" s="282"/>
      <c r="K140" s="282"/>
      <c r="L140" s="287"/>
      <c r="M140" s="288"/>
      <c r="N140" s="289"/>
      <c r="O140" s="289"/>
      <c r="P140" s="289"/>
      <c r="Q140" s="289"/>
      <c r="R140" s="289"/>
      <c r="S140" s="289"/>
      <c r="T140" s="290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91" t="s">
        <v>144</v>
      </c>
      <c r="AU140" s="291" t="s">
        <v>86</v>
      </c>
      <c r="AV140" s="16" t="s">
        <v>151</v>
      </c>
      <c r="AW140" s="16" t="s">
        <v>31</v>
      </c>
      <c r="AX140" s="16" t="s">
        <v>76</v>
      </c>
      <c r="AY140" s="291" t="s">
        <v>136</v>
      </c>
    </row>
    <row r="141" spans="1:51" s="15" customFormat="1" ht="12">
      <c r="A141" s="15"/>
      <c r="B141" s="256"/>
      <c r="C141" s="257"/>
      <c r="D141" s="235" t="s">
        <v>144</v>
      </c>
      <c r="E141" s="258" t="s">
        <v>1</v>
      </c>
      <c r="F141" s="259" t="s">
        <v>783</v>
      </c>
      <c r="G141" s="257"/>
      <c r="H141" s="258" t="s">
        <v>1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144</v>
      </c>
      <c r="AU141" s="265" t="s">
        <v>86</v>
      </c>
      <c r="AV141" s="15" t="s">
        <v>84</v>
      </c>
      <c r="AW141" s="15" t="s">
        <v>31</v>
      </c>
      <c r="AX141" s="15" t="s">
        <v>76</v>
      </c>
      <c r="AY141" s="265" t="s">
        <v>136</v>
      </c>
    </row>
    <row r="142" spans="1:51" s="13" customFormat="1" ht="12">
      <c r="A142" s="13"/>
      <c r="B142" s="233"/>
      <c r="C142" s="234"/>
      <c r="D142" s="235" t="s">
        <v>144</v>
      </c>
      <c r="E142" s="236" t="s">
        <v>1</v>
      </c>
      <c r="F142" s="237" t="s">
        <v>784</v>
      </c>
      <c r="G142" s="234"/>
      <c r="H142" s="238">
        <v>65.8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144</v>
      </c>
      <c r="AU142" s="244" t="s">
        <v>86</v>
      </c>
      <c r="AV142" s="13" t="s">
        <v>86</v>
      </c>
      <c r="AW142" s="13" t="s">
        <v>31</v>
      </c>
      <c r="AX142" s="13" t="s">
        <v>76</v>
      </c>
      <c r="AY142" s="244" t="s">
        <v>136</v>
      </c>
    </row>
    <row r="143" spans="1:51" s="15" customFormat="1" ht="12">
      <c r="A143" s="15"/>
      <c r="B143" s="256"/>
      <c r="C143" s="257"/>
      <c r="D143" s="235" t="s">
        <v>144</v>
      </c>
      <c r="E143" s="258" t="s">
        <v>1</v>
      </c>
      <c r="F143" s="259" t="s">
        <v>584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144</v>
      </c>
      <c r="AU143" s="265" t="s">
        <v>86</v>
      </c>
      <c r="AV143" s="15" t="s">
        <v>84</v>
      </c>
      <c r="AW143" s="15" t="s">
        <v>31</v>
      </c>
      <c r="AX143" s="15" t="s">
        <v>76</v>
      </c>
      <c r="AY143" s="265" t="s">
        <v>136</v>
      </c>
    </row>
    <row r="144" spans="1:51" s="13" customFormat="1" ht="12">
      <c r="A144" s="13"/>
      <c r="B144" s="233"/>
      <c r="C144" s="234"/>
      <c r="D144" s="235" t="s">
        <v>144</v>
      </c>
      <c r="E144" s="236" t="s">
        <v>1</v>
      </c>
      <c r="F144" s="237" t="s">
        <v>785</v>
      </c>
      <c r="G144" s="234"/>
      <c r="H144" s="238">
        <v>-4.9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144</v>
      </c>
      <c r="AU144" s="244" t="s">
        <v>86</v>
      </c>
      <c r="AV144" s="13" t="s">
        <v>86</v>
      </c>
      <c r="AW144" s="13" t="s">
        <v>31</v>
      </c>
      <c r="AX144" s="13" t="s">
        <v>76</v>
      </c>
      <c r="AY144" s="244" t="s">
        <v>136</v>
      </c>
    </row>
    <row r="145" spans="1:51" s="16" customFormat="1" ht="12">
      <c r="A145" s="16"/>
      <c r="B145" s="281"/>
      <c r="C145" s="282"/>
      <c r="D145" s="235" t="s">
        <v>144</v>
      </c>
      <c r="E145" s="283" t="s">
        <v>1</v>
      </c>
      <c r="F145" s="284" t="s">
        <v>574</v>
      </c>
      <c r="G145" s="282"/>
      <c r="H145" s="285">
        <v>60.9</v>
      </c>
      <c r="I145" s="286"/>
      <c r="J145" s="282"/>
      <c r="K145" s="282"/>
      <c r="L145" s="287"/>
      <c r="M145" s="288"/>
      <c r="N145" s="289"/>
      <c r="O145" s="289"/>
      <c r="P145" s="289"/>
      <c r="Q145" s="289"/>
      <c r="R145" s="289"/>
      <c r="S145" s="289"/>
      <c r="T145" s="290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91" t="s">
        <v>144</v>
      </c>
      <c r="AU145" s="291" t="s">
        <v>86</v>
      </c>
      <c r="AV145" s="16" t="s">
        <v>151</v>
      </c>
      <c r="AW145" s="16" t="s">
        <v>31</v>
      </c>
      <c r="AX145" s="16" t="s">
        <v>76</v>
      </c>
      <c r="AY145" s="291" t="s">
        <v>136</v>
      </c>
    </row>
    <row r="146" spans="1:51" s="14" customFormat="1" ht="12">
      <c r="A146" s="14"/>
      <c r="B146" s="245"/>
      <c r="C146" s="246"/>
      <c r="D146" s="235" t="s">
        <v>144</v>
      </c>
      <c r="E146" s="247" t="s">
        <v>1</v>
      </c>
      <c r="F146" s="248" t="s">
        <v>146</v>
      </c>
      <c r="G146" s="246"/>
      <c r="H146" s="249">
        <v>86.19999999999999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144</v>
      </c>
      <c r="AU146" s="255" t="s">
        <v>86</v>
      </c>
      <c r="AV146" s="14" t="s">
        <v>142</v>
      </c>
      <c r="AW146" s="14" t="s">
        <v>31</v>
      </c>
      <c r="AX146" s="14" t="s">
        <v>84</v>
      </c>
      <c r="AY146" s="255" t="s">
        <v>136</v>
      </c>
    </row>
    <row r="147" spans="1:65" s="2" customFormat="1" ht="33" customHeight="1">
      <c r="A147" s="39"/>
      <c r="B147" s="40"/>
      <c r="C147" s="220" t="s">
        <v>151</v>
      </c>
      <c r="D147" s="220" t="s">
        <v>138</v>
      </c>
      <c r="E147" s="221" t="s">
        <v>786</v>
      </c>
      <c r="F147" s="222" t="s">
        <v>787</v>
      </c>
      <c r="G147" s="223" t="s">
        <v>162</v>
      </c>
      <c r="H147" s="224">
        <v>14.2</v>
      </c>
      <c r="I147" s="225"/>
      <c r="J147" s="224">
        <f>ROUND(I147*H147,2)</f>
        <v>0</v>
      </c>
      <c r="K147" s="226"/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142</v>
      </c>
      <c r="AT147" s="231" t="s">
        <v>138</v>
      </c>
      <c r="AU147" s="231" t="s">
        <v>86</v>
      </c>
      <c r="AY147" s="18" t="s">
        <v>136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142</v>
      </c>
      <c r="BM147" s="231" t="s">
        <v>788</v>
      </c>
    </row>
    <row r="148" spans="1:51" s="13" customFormat="1" ht="12">
      <c r="A148" s="13"/>
      <c r="B148" s="233"/>
      <c r="C148" s="234"/>
      <c r="D148" s="235" t="s">
        <v>144</v>
      </c>
      <c r="E148" s="236" t="s">
        <v>1</v>
      </c>
      <c r="F148" s="237" t="s">
        <v>789</v>
      </c>
      <c r="G148" s="234"/>
      <c r="H148" s="238">
        <v>1.5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144</v>
      </c>
      <c r="AU148" s="244" t="s">
        <v>86</v>
      </c>
      <c r="AV148" s="13" t="s">
        <v>86</v>
      </c>
      <c r="AW148" s="13" t="s">
        <v>31</v>
      </c>
      <c r="AX148" s="13" t="s">
        <v>76</v>
      </c>
      <c r="AY148" s="244" t="s">
        <v>136</v>
      </c>
    </row>
    <row r="149" spans="1:51" s="13" customFormat="1" ht="12">
      <c r="A149" s="13"/>
      <c r="B149" s="233"/>
      <c r="C149" s="234"/>
      <c r="D149" s="235" t="s">
        <v>144</v>
      </c>
      <c r="E149" s="236" t="s">
        <v>1</v>
      </c>
      <c r="F149" s="237" t="s">
        <v>790</v>
      </c>
      <c r="G149" s="234"/>
      <c r="H149" s="238">
        <v>2.93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144</v>
      </c>
      <c r="AU149" s="244" t="s">
        <v>86</v>
      </c>
      <c r="AV149" s="13" t="s">
        <v>86</v>
      </c>
      <c r="AW149" s="13" t="s">
        <v>31</v>
      </c>
      <c r="AX149" s="13" t="s">
        <v>76</v>
      </c>
      <c r="AY149" s="244" t="s">
        <v>136</v>
      </c>
    </row>
    <row r="150" spans="1:51" s="13" customFormat="1" ht="12">
      <c r="A150" s="13"/>
      <c r="B150" s="233"/>
      <c r="C150" s="234"/>
      <c r="D150" s="235" t="s">
        <v>144</v>
      </c>
      <c r="E150" s="236" t="s">
        <v>1</v>
      </c>
      <c r="F150" s="237" t="s">
        <v>791</v>
      </c>
      <c r="G150" s="234"/>
      <c r="H150" s="238">
        <v>1.18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144</v>
      </c>
      <c r="AU150" s="244" t="s">
        <v>86</v>
      </c>
      <c r="AV150" s="13" t="s">
        <v>86</v>
      </c>
      <c r="AW150" s="13" t="s">
        <v>31</v>
      </c>
      <c r="AX150" s="13" t="s">
        <v>76</v>
      </c>
      <c r="AY150" s="244" t="s">
        <v>136</v>
      </c>
    </row>
    <row r="151" spans="1:51" s="13" customFormat="1" ht="12">
      <c r="A151" s="13"/>
      <c r="B151" s="233"/>
      <c r="C151" s="234"/>
      <c r="D151" s="235" t="s">
        <v>144</v>
      </c>
      <c r="E151" s="236" t="s">
        <v>1</v>
      </c>
      <c r="F151" s="237" t="s">
        <v>792</v>
      </c>
      <c r="G151" s="234"/>
      <c r="H151" s="238">
        <v>6.46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144</v>
      </c>
      <c r="AU151" s="244" t="s">
        <v>86</v>
      </c>
      <c r="AV151" s="13" t="s">
        <v>86</v>
      </c>
      <c r="AW151" s="13" t="s">
        <v>31</v>
      </c>
      <c r="AX151" s="13" t="s">
        <v>76</v>
      </c>
      <c r="AY151" s="244" t="s">
        <v>136</v>
      </c>
    </row>
    <row r="152" spans="1:51" s="13" customFormat="1" ht="12">
      <c r="A152" s="13"/>
      <c r="B152" s="233"/>
      <c r="C152" s="234"/>
      <c r="D152" s="235" t="s">
        <v>144</v>
      </c>
      <c r="E152" s="236" t="s">
        <v>1</v>
      </c>
      <c r="F152" s="237" t="s">
        <v>793</v>
      </c>
      <c r="G152" s="234"/>
      <c r="H152" s="238">
        <v>3.39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144</v>
      </c>
      <c r="AU152" s="244" t="s">
        <v>86</v>
      </c>
      <c r="AV152" s="13" t="s">
        <v>86</v>
      </c>
      <c r="AW152" s="13" t="s">
        <v>31</v>
      </c>
      <c r="AX152" s="13" t="s">
        <v>76</v>
      </c>
      <c r="AY152" s="244" t="s">
        <v>136</v>
      </c>
    </row>
    <row r="153" spans="1:51" s="15" customFormat="1" ht="12">
      <c r="A153" s="15"/>
      <c r="B153" s="256"/>
      <c r="C153" s="257"/>
      <c r="D153" s="235" t="s">
        <v>144</v>
      </c>
      <c r="E153" s="258" t="s">
        <v>1</v>
      </c>
      <c r="F153" s="259" t="s">
        <v>591</v>
      </c>
      <c r="G153" s="257"/>
      <c r="H153" s="258" t="s">
        <v>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5" t="s">
        <v>144</v>
      </c>
      <c r="AU153" s="265" t="s">
        <v>86</v>
      </c>
      <c r="AV153" s="15" t="s">
        <v>84</v>
      </c>
      <c r="AW153" s="15" t="s">
        <v>31</v>
      </c>
      <c r="AX153" s="15" t="s">
        <v>76</v>
      </c>
      <c r="AY153" s="265" t="s">
        <v>136</v>
      </c>
    </row>
    <row r="154" spans="1:51" s="13" customFormat="1" ht="12">
      <c r="A154" s="13"/>
      <c r="B154" s="233"/>
      <c r="C154" s="234"/>
      <c r="D154" s="235" t="s">
        <v>144</v>
      </c>
      <c r="E154" s="236" t="s">
        <v>1</v>
      </c>
      <c r="F154" s="237" t="s">
        <v>794</v>
      </c>
      <c r="G154" s="234"/>
      <c r="H154" s="238">
        <v>0.28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144</v>
      </c>
      <c r="AU154" s="244" t="s">
        <v>86</v>
      </c>
      <c r="AV154" s="13" t="s">
        <v>86</v>
      </c>
      <c r="AW154" s="13" t="s">
        <v>31</v>
      </c>
      <c r="AX154" s="13" t="s">
        <v>76</v>
      </c>
      <c r="AY154" s="244" t="s">
        <v>136</v>
      </c>
    </row>
    <row r="155" spans="1:51" s="16" customFormat="1" ht="12">
      <c r="A155" s="16"/>
      <c r="B155" s="281"/>
      <c r="C155" s="282"/>
      <c r="D155" s="235" t="s">
        <v>144</v>
      </c>
      <c r="E155" s="283" t="s">
        <v>1</v>
      </c>
      <c r="F155" s="284" t="s">
        <v>574</v>
      </c>
      <c r="G155" s="282"/>
      <c r="H155" s="285">
        <v>15.74</v>
      </c>
      <c r="I155" s="286"/>
      <c r="J155" s="282"/>
      <c r="K155" s="282"/>
      <c r="L155" s="287"/>
      <c r="M155" s="288"/>
      <c r="N155" s="289"/>
      <c r="O155" s="289"/>
      <c r="P155" s="289"/>
      <c r="Q155" s="289"/>
      <c r="R155" s="289"/>
      <c r="S155" s="289"/>
      <c r="T155" s="290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91" t="s">
        <v>144</v>
      </c>
      <c r="AU155" s="291" t="s">
        <v>86</v>
      </c>
      <c r="AV155" s="16" t="s">
        <v>151</v>
      </c>
      <c r="AW155" s="16" t="s">
        <v>31</v>
      </c>
      <c r="AX155" s="16" t="s">
        <v>76</v>
      </c>
      <c r="AY155" s="291" t="s">
        <v>136</v>
      </c>
    </row>
    <row r="156" spans="1:51" s="15" customFormat="1" ht="12">
      <c r="A156" s="15"/>
      <c r="B156" s="256"/>
      <c r="C156" s="257"/>
      <c r="D156" s="235" t="s">
        <v>144</v>
      </c>
      <c r="E156" s="258" t="s">
        <v>1</v>
      </c>
      <c r="F156" s="259" t="s">
        <v>584</v>
      </c>
      <c r="G156" s="257"/>
      <c r="H156" s="258" t="s">
        <v>1</v>
      </c>
      <c r="I156" s="260"/>
      <c r="J156" s="257"/>
      <c r="K156" s="257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144</v>
      </c>
      <c r="AU156" s="265" t="s">
        <v>86</v>
      </c>
      <c r="AV156" s="15" t="s">
        <v>84</v>
      </c>
      <c r="AW156" s="15" t="s">
        <v>31</v>
      </c>
      <c r="AX156" s="15" t="s">
        <v>76</v>
      </c>
      <c r="AY156" s="265" t="s">
        <v>136</v>
      </c>
    </row>
    <row r="157" spans="1:51" s="13" customFormat="1" ht="12">
      <c r="A157" s="13"/>
      <c r="B157" s="233"/>
      <c r="C157" s="234"/>
      <c r="D157" s="235" t="s">
        <v>144</v>
      </c>
      <c r="E157" s="236" t="s">
        <v>1</v>
      </c>
      <c r="F157" s="237" t="s">
        <v>795</v>
      </c>
      <c r="G157" s="234"/>
      <c r="H157" s="238">
        <v>-1.54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144</v>
      </c>
      <c r="AU157" s="244" t="s">
        <v>86</v>
      </c>
      <c r="AV157" s="13" t="s">
        <v>86</v>
      </c>
      <c r="AW157" s="13" t="s">
        <v>31</v>
      </c>
      <c r="AX157" s="13" t="s">
        <v>76</v>
      </c>
      <c r="AY157" s="244" t="s">
        <v>136</v>
      </c>
    </row>
    <row r="158" spans="1:51" s="14" customFormat="1" ht="12">
      <c r="A158" s="14"/>
      <c r="B158" s="245"/>
      <c r="C158" s="246"/>
      <c r="D158" s="235" t="s">
        <v>144</v>
      </c>
      <c r="E158" s="247" t="s">
        <v>1</v>
      </c>
      <c r="F158" s="248" t="s">
        <v>146</v>
      </c>
      <c r="G158" s="246"/>
      <c r="H158" s="249">
        <v>14.2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144</v>
      </c>
      <c r="AU158" s="255" t="s">
        <v>86</v>
      </c>
      <c r="AV158" s="14" t="s">
        <v>142</v>
      </c>
      <c r="AW158" s="14" t="s">
        <v>31</v>
      </c>
      <c r="AX158" s="14" t="s">
        <v>84</v>
      </c>
      <c r="AY158" s="255" t="s">
        <v>136</v>
      </c>
    </row>
    <row r="159" spans="1:65" s="2" customFormat="1" ht="33" customHeight="1">
      <c r="A159" s="39"/>
      <c r="B159" s="40"/>
      <c r="C159" s="220" t="s">
        <v>142</v>
      </c>
      <c r="D159" s="220" t="s">
        <v>138</v>
      </c>
      <c r="E159" s="221" t="s">
        <v>796</v>
      </c>
      <c r="F159" s="222" t="s">
        <v>797</v>
      </c>
      <c r="G159" s="223" t="s">
        <v>162</v>
      </c>
      <c r="H159" s="224">
        <v>0.91</v>
      </c>
      <c r="I159" s="225"/>
      <c r="J159" s="224">
        <f>ROUND(I159*H159,2)</f>
        <v>0</v>
      </c>
      <c r="K159" s="226"/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142</v>
      </c>
      <c r="AT159" s="231" t="s">
        <v>138</v>
      </c>
      <c r="AU159" s="231" t="s">
        <v>86</v>
      </c>
      <c r="AY159" s="18" t="s">
        <v>136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142</v>
      </c>
      <c r="BM159" s="231" t="s">
        <v>798</v>
      </c>
    </row>
    <row r="160" spans="1:51" s="15" customFormat="1" ht="12">
      <c r="A160" s="15"/>
      <c r="B160" s="256"/>
      <c r="C160" s="257"/>
      <c r="D160" s="235" t="s">
        <v>144</v>
      </c>
      <c r="E160" s="258" t="s">
        <v>1</v>
      </c>
      <c r="F160" s="259" t="s">
        <v>591</v>
      </c>
      <c r="G160" s="257"/>
      <c r="H160" s="258" t="s">
        <v>1</v>
      </c>
      <c r="I160" s="260"/>
      <c r="J160" s="257"/>
      <c r="K160" s="257"/>
      <c r="L160" s="261"/>
      <c r="M160" s="262"/>
      <c r="N160" s="263"/>
      <c r="O160" s="263"/>
      <c r="P160" s="263"/>
      <c r="Q160" s="263"/>
      <c r="R160" s="263"/>
      <c r="S160" s="263"/>
      <c r="T160" s="26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5" t="s">
        <v>144</v>
      </c>
      <c r="AU160" s="265" t="s">
        <v>86</v>
      </c>
      <c r="AV160" s="15" t="s">
        <v>84</v>
      </c>
      <c r="AW160" s="15" t="s">
        <v>31</v>
      </c>
      <c r="AX160" s="15" t="s">
        <v>76</v>
      </c>
      <c r="AY160" s="265" t="s">
        <v>136</v>
      </c>
    </row>
    <row r="161" spans="1:51" s="13" customFormat="1" ht="12">
      <c r="A161" s="13"/>
      <c r="B161" s="233"/>
      <c r="C161" s="234"/>
      <c r="D161" s="235" t="s">
        <v>144</v>
      </c>
      <c r="E161" s="236" t="s">
        <v>1</v>
      </c>
      <c r="F161" s="237" t="s">
        <v>799</v>
      </c>
      <c r="G161" s="234"/>
      <c r="H161" s="238">
        <v>1.2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144</v>
      </c>
      <c r="AU161" s="244" t="s">
        <v>86</v>
      </c>
      <c r="AV161" s="13" t="s">
        <v>86</v>
      </c>
      <c r="AW161" s="13" t="s">
        <v>31</v>
      </c>
      <c r="AX161" s="13" t="s">
        <v>76</v>
      </c>
      <c r="AY161" s="244" t="s">
        <v>136</v>
      </c>
    </row>
    <row r="162" spans="1:51" s="15" customFormat="1" ht="12">
      <c r="A162" s="15"/>
      <c r="B162" s="256"/>
      <c r="C162" s="257"/>
      <c r="D162" s="235" t="s">
        <v>144</v>
      </c>
      <c r="E162" s="258" t="s">
        <v>1</v>
      </c>
      <c r="F162" s="259" t="s">
        <v>584</v>
      </c>
      <c r="G162" s="257"/>
      <c r="H162" s="258" t="s">
        <v>1</v>
      </c>
      <c r="I162" s="260"/>
      <c r="J162" s="257"/>
      <c r="K162" s="257"/>
      <c r="L162" s="261"/>
      <c r="M162" s="262"/>
      <c r="N162" s="263"/>
      <c r="O162" s="263"/>
      <c r="P162" s="263"/>
      <c r="Q162" s="263"/>
      <c r="R162" s="263"/>
      <c r="S162" s="263"/>
      <c r="T162" s="26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5" t="s">
        <v>144</v>
      </c>
      <c r="AU162" s="265" t="s">
        <v>86</v>
      </c>
      <c r="AV162" s="15" t="s">
        <v>84</v>
      </c>
      <c r="AW162" s="15" t="s">
        <v>31</v>
      </c>
      <c r="AX162" s="15" t="s">
        <v>76</v>
      </c>
      <c r="AY162" s="265" t="s">
        <v>136</v>
      </c>
    </row>
    <row r="163" spans="1:51" s="13" customFormat="1" ht="12">
      <c r="A163" s="13"/>
      <c r="B163" s="233"/>
      <c r="C163" s="234"/>
      <c r="D163" s="235" t="s">
        <v>144</v>
      </c>
      <c r="E163" s="236" t="s">
        <v>1</v>
      </c>
      <c r="F163" s="237" t="s">
        <v>800</v>
      </c>
      <c r="G163" s="234"/>
      <c r="H163" s="238">
        <v>-0.29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144</v>
      </c>
      <c r="AU163" s="244" t="s">
        <v>86</v>
      </c>
      <c r="AV163" s="13" t="s">
        <v>86</v>
      </c>
      <c r="AW163" s="13" t="s">
        <v>31</v>
      </c>
      <c r="AX163" s="13" t="s">
        <v>76</v>
      </c>
      <c r="AY163" s="244" t="s">
        <v>136</v>
      </c>
    </row>
    <row r="164" spans="1:51" s="14" customFormat="1" ht="12">
      <c r="A164" s="14"/>
      <c r="B164" s="245"/>
      <c r="C164" s="246"/>
      <c r="D164" s="235" t="s">
        <v>144</v>
      </c>
      <c r="E164" s="247" t="s">
        <v>1</v>
      </c>
      <c r="F164" s="248" t="s">
        <v>146</v>
      </c>
      <c r="G164" s="246"/>
      <c r="H164" s="249">
        <v>0.9099999999999999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144</v>
      </c>
      <c r="AU164" s="255" t="s">
        <v>86</v>
      </c>
      <c r="AV164" s="14" t="s">
        <v>142</v>
      </c>
      <c r="AW164" s="14" t="s">
        <v>31</v>
      </c>
      <c r="AX164" s="14" t="s">
        <v>84</v>
      </c>
      <c r="AY164" s="255" t="s">
        <v>136</v>
      </c>
    </row>
    <row r="165" spans="1:65" s="2" customFormat="1" ht="37.8" customHeight="1">
      <c r="A165" s="39"/>
      <c r="B165" s="40"/>
      <c r="C165" s="220" t="s">
        <v>159</v>
      </c>
      <c r="D165" s="220" t="s">
        <v>138</v>
      </c>
      <c r="E165" s="221" t="s">
        <v>205</v>
      </c>
      <c r="F165" s="222" t="s">
        <v>206</v>
      </c>
      <c r="G165" s="223" t="s">
        <v>162</v>
      </c>
      <c r="H165" s="224">
        <v>8.48</v>
      </c>
      <c r="I165" s="225"/>
      <c r="J165" s="224">
        <f>ROUND(I165*H165,2)</f>
        <v>0</v>
      </c>
      <c r="K165" s="226"/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142</v>
      </c>
      <c r="AT165" s="231" t="s">
        <v>138</v>
      </c>
      <c r="AU165" s="231" t="s">
        <v>86</v>
      </c>
      <c r="AY165" s="18" t="s">
        <v>136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142</v>
      </c>
      <c r="BM165" s="231" t="s">
        <v>801</v>
      </c>
    </row>
    <row r="166" spans="1:51" s="15" customFormat="1" ht="12">
      <c r="A166" s="15"/>
      <c r="B166" s="256"/>
      <c r="C166" s="257"/>
      <c r="D166" s="235" t="s">
        <v>144</v>
      </c>
      <c r="E166" s="258" t="s">
        <v>1</v>
      </c>
      <c r="F166" s="259" t="s">
        <v>208</v>
      </c>
      <c r="G166" s="257"/>
      <c r="H166" s="258" t="s">
        <v>1</v>
      </c>
      <c r="I166" s="260"/>
      <c r="J166" s="257"/>
      <c r="K166" s="257"/>
      <c r="L166" s="261"/>
      <c r="M166" s="262"/>
      <c r="N166" s="263"/>
      <c r="O166" s="263"/>
      <c r="P166" s="263"/>
      <c r="Q166" s="263"/>
      <c r="R166" s="263"/>
      <c r="S166" s="263"/>
      <c r="T166" s="26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5" t="s">
        <v>144</v>
      </c>
      <c r="AU166" s="265" t="s">
        <v>86</v>
      </c>
      <c r="AV166" s="15" t="s">
        <v>84</v>
      </c>
      <c r="AW166" s="15" t="s">
        <v>31</v>
      </c>
      <c r="AX166" s="15" t="s">
        <v>76</v>
      </c>
      <c r="AY166" s="265" t="s">
        <v>136</v>
      </c>
    </row>
    <row r="167" spans="1:51" s="13" customFormat="1" ht="12">
      <c r="A167" s="13"/>
      <c r="B167" s="233"/>
      <c r="C167" s="234"/>
      <c r="D167" s="235" t="s">
        <v>144</v>
      </c>
      <c r="E167" s="236" t="s">
        <v>1</v>
      </c>
      <c r="F167" s="237" t="s">
        <v>802</v>
      </c>
      <c r="G167" s="234"/>
      <c r="H167" s="238">
        <v>8.48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144</v>
      </c>
      <c r="AU167" s="244" t="s">
        <v>86</v>
      </c>
      <c r="AV167" s="13" t="s">
        <v>86</v>
      </c>
      <c r="AW167" s="13" t="s">
        <v>31</v>
      </c>
      <c r="AX167" s="13" t="s">
        <v>76</v>
      </c>
      <c r="AY167" s="244" t="s">
        <v>136</v>
      </c>
    </row>
    <row r="168" spans="1:51" s="14" customFormat="1" ht="12">
      <c r="A168" s="14"/>
      <c r="B168" s="245"/>
      <c r="C168" s="246"/>
      <c r="D168" s="235" t="s">
        <v>144</v>
      </c>
      <c r="E168" s="247" t="s">
        <v>1</v>
      </c>
      <c r="F168" s="248" t="s">
        <v>146</v>
      </c>
      <c r="G168" s="246"/>
      <c r="H168" s="249">
        <v>8.48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144</v>
      </c>
      <c r="AU168" s="255" t="s">
        <v>86</v>
      </c>
      <c r="AV168" s="14" t="s">
        <v>142</v>
      </c>
      <c r="AW168" s="14" t="s">
        <v>31</v>
      </c>
      <c r="AX168" s="14" t="s">
        <v>84</v>
      </c>
      <c r="AY168" s="255" t="s">
        <v>136</v>
      </c>
    </row>
    <row r="169" spans="1:65" s="2" customFormat="1" ht="37.8" customHeight="1">
      <c r="A169" s="39"/>
      <c r="B169" s="40"/>
      <c r="C169" s="220" t="s">
        <v>169</v>
      </c>
      <c r="D169" s="220" t="s">
        <v>138</v>
      </c>
      <c r="E169" s="221" t="s">
        <v>228</v>
      </c>
      <c r="F169" s="222" t="s">
        <v>229</v>
      </c>
      <c r="G169" s="223" t="s">
        <v>162</v>
      </c>
      <c r="H169" s="224">
        <v>26.48</v>
      </c>
      <c r="I169" s="225"/>
      <c r="J169" s="224">
        <f>ROUND(I169*H169,2)</f>
        <v>0</v>
      </c>
      <c r="K169" s="226"/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142</v>
      </c>
      <c r="AT169" s="231" t="s">
        <v>138</v>
      </c>
      <c r="AU169" s="231" t="s">
        <v>86</v>
      </c>
      <c r="AY169" s="18" t="s">
        <v>136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142</v>
      </c>
      <c r="BM169" s="231" t="s">
        <v>230</v>
      </c>
    </row>
    <row r="170" spans="1:51" s="15" customFormat="1" ht="12">
      <c r="A170" s="15"/>
      <c r="B170" s="256"/>
      <c r="C170" s="257"/>
      <c r="D170" s="235" t="s">
        <v>144</v>
      </c>
      <c r="E170" s="258" t="s">
        <v>1</v>
      </c>
      <c r="F170" s="259" t="s">
        <v>247</v>
      </c>
      <c r="G170" s="257"/>
      <c r="H170" s="258" t="s">
        <v>1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144</v>
      </c>
      <c r="AU170" s="265" t="s">
        <v>86</v>
      </c>
      <c r="AV170" s="15" t="s">
        <v>84</v>
      </c>
      <c r="AW170" s="15" t="s">
        <v>31</v>
      </c>
      <c r="AX170" s="15" t="s">
        <v>76</v>
      </c>
      <c r="AY170" s="265" t="s">
        <v>136</v>
      </c>
    </row>
    <row r="171" spans="1:51" s="15" customFormat="1" ht="12">
      <c r="A171" s="15"/>
      <c r="B171" s="256"/>
      <c r="C171" s="257"/>
      <c r="D171" s="235" t="s">
        <v>144</v>
      </c>
      <c r="E171" s="258" t="s">
        <v>1</v>
      </c>
      <c r="F171" s="259" t="s">
        <v>612</v>
      </c>
      <c r="G171" s="257"/>
      <c r="H171" s="258" t="s">
        <v>1</v>
      </c>
      <c r="I171" s="260"/>
      <c r="J171" s="257"/>
      <c r="K171" s="257"/>
      <c r="L171" s="261"/>
      <c r="M171" s="262"/>
      <c r="N171" s="263"/>
      <c r="O171" s="263"/>
      <c r="P171" s="263"/>
      <c r="Q171" s="263"/>
      <c r="R171" s="263"/>
      <c r="S171" s="263"/>
      <c r="T171" s="26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5" t="s">
        <v>144</v>
      </c>
      <c r="AU171" s="265" t="s">
        <v>86</v>
      </c>
      <c r="AV171" s="15" t="s">
        <v>84</v>
      </c>
      <c r="AW171" s="15" t="s">
        <v>31</v>
      </c>
      <c r="AX171" s="15" t="s">
        <v>76</v>
      </c>
      <c r="AY171" s="265" t="s">
        <v>136</v>
      </c>
    </row>
    <row r="172" spans="1:51" s="13" customFormat="1" ht="12">
      <c r="A172" s="13"/>
      <c r="B172" s="233"/>
      <c r="C172" s="234"/>
      <c r="D172" s="235" t="s">
        <v>144</v>
      </c>
      <c r="E172" s="236" t="s">
        <v>1</v>
      </c>
      <c r="F172" s="237" t="s">
        <v>803</v>
      </c>
      <c r="G172" s="234"/>
      <c r="H172" s="238">
        <v>10.11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144</v>
      </c>
      <c r="AU172" s="244" t="s">
        <v>86</v>
      </c>
      <c r="AV172" s="13" t="s">
        <v>86</v>
      </c>
      <c r="AW172" s="13" t="s">
        <v>31</v>
      </c>
      <c r="AX172" s="13" t="s">
        <v>76</v>
      </c>
      <c r="AY172" s="244" t="s">
        <v>136</v>
      </c>
    </row>
    <row r="173" spans="1:51" s="15" customFormat="1" ht="12">
      <c r="A173" s="15"/>
      <c r="B173" s="256"/>
      <c r="C173" s="257"/>
      <c r="D173" s="235" t="s">
        <v>144</v>
      </c>
      <c r="E173" s="258" t="s">
        <v>1</v>
      </c>
      <c r="F173" s="259" t="s">
        <v>591</v>
      </c>
      <c r="G173" s="257"/>
      <c r="H173" s="258" t="s">
        <v>1</v>
      </c>
      <c r="I173" s="260"/>
      <c r="J173" s="257"/>
      <c r="K173" s="257"/>
      <c r="L173" s="261"/>
      <c r="M173" s="262"/>
      <c r="N173" s="263"/>
      <c r="O173" s="263"/>
      <c r="P173" s="263"/>
      <c r="Q173" s="263"/>
      <c r="R173" s="263"/>
      <c r="S173" s="263"/>
      <c r="T173" s="26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5" t="s">
        <v>144</v>
      </c>
      <c r="AU173" s="265" t="s">
        <v>86</v>
      </c>
      <c r="AV173" s="15" t="s">
        <v>84</v>
      </c>
      <c r="AW173" s="15" t="s">
        <v>31</v>
      </c>
      <c r="AX173" s="15" t="s">
        <v>76</v>
      </c>
      <c r="AY173" s="265" t="s">
        <v>136</v>
      </c>
    </row>
    <row r="174" spans="1:51" s="13" customFormat="1" ht="12">
      <c r="A174" s="13"/>
      <c r="B174" s="233"/>
      <c r="C174" s="234"/>
      <c r="D174" s="235" t="s">
        <v>144</v>
      </c>
      <c r="E174" s="236" t="s">
        <v>1</v>
      </c>
      <c r="F174" s="237" t="s">
        <v>804</v>
      </c>
      <c r="G174" s="234"/>
      <c r="H174" s="238">
        <v>0.39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144</v>
      </c>
      <c r="AU174" s="244" t="s">
        <v>86</v>
      </c>
      <c r="AV174" s="13" t="s">
        <v>86</v>
      </c>
      <c r="AW174" s="13" t="s">
        <v>31</v>
      </c>
      <c r="AX174" s="13" t="s">
        <v>76</v>
      </c>
      <c r="AY174" s="244" t="s">
        <v>136</v>
      </c>
    </row>
    <row r="175" spans="1:51" s="15" customFormat="1" ht="12">
      <c r="A175" s="15"/>
      <c r="B175" s="256"/>
      <c r="C175" s="257"/>
      <c r="D175" s="235" t="s">
        <v>144</v>
      </c>
      <c r="E175" s="258" t="s">
        <v>1</v>
      </c>
      <c r="F175" s="259" t="s">
        <v>783</v>
      </c>
      <c r="G175" s="257"/>
      <c r="H175" s="258" t="s">
        <v>1</v>
      </c>
      <c r="I175" s="260"/>
      <c r="J175" s="257"/>
      <c r="K175" s="257"/>
      <c r="L175" s="261"/>
      <c r="M175" s="262"/>
      <c r="N175" s="263"/>
      <c r="O175" s="263"/>
      <c r="P175" s="263"/>
      <c r="Q175" s="263"/>
      <c r="R175" s="263"/>
      <c r="S175" s="263"/>
      <c r="T175" s="26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5" t="s">
        <v>144</v>
      </c>
      <c r="AU175" s="265" t="s">
        <v>86</v>
      </c>
      <c r="AV175" s="15" t="s">
        <v>84</v>
      </c>
      <c r="AW175" s="15" t="s">
        <v>31</v>
      </c>
      <c r="AX175" s="15" t="s">
        <v>76</v>
      </c>
      <c r="AY175" s="265" t="s">
        <v>136</v>
      </c>
    </row>
    <row r="176" spans="1:51" s="13" customFormat="1" ht="12">
      <c r="A176" s="13"/>
      <c r="B176" s="233"/>
      <c r="C176" s="234"/>
      <c r="D176" s="235" t="s">
        <v>144</v>
      </c>
      <c r="E176" s="236" t="s">
        <v>1</v>
      </c>
      <c r="F176" s="237" t="s">
        <v>805</v>
      </c>
      <c r="G176" s="234"/>
      <c r="H176" s="238">
        <v>6.38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144</v>
      </c>
      <c r="AU176" s="244" t="s">
        <v>86</v>
      </c>
      <c r="AV176" s="13" t="s">
        <v>86</v>
      </c>
      <c r="AW176" s="13" t="s">
        <v>31</v>
      </c>
      <c r="AX176" s="13" t="s">
        <v>76</v>
      </c>
      <c r="AY176" s="244" t="s">
        <v>136</v>
      </c>
    </row>
    <row r="177" spans="1:51" s="15" customFormat="1" ht="12">
      <c r="A177" s="15"/>
      <c r="B177" s="256"/>
      <c r="C177" s="257"/>
      <c r="D177" s="235" t="s">
        <v>144</v>
      </c>
      <c r="E177" s="258" t="s">
        <v>1</v>
      </c>
      <c r="F177" s="259" t="s">
        <v>780</v>
      </c>
      <c r="G177" s="257"/>
      <c r="H177" s="258" t="s">
        <v>1</v>
      </c>
      <c r="I177" s="260"/>
      <c r="J177" s="257"/>
      <c r="K177" s="257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144</v>
      </c>
      <c r="AU177" s="265" t="s">
        <v>86</v>
      </c>
      <c r="AV177" s="15" t="s">
        <v>84</v>
      </c>
      <c r="AW177" s="15" t="s">
        <v>31</v>
      </c>
      <c r="AX177" s="15" t="s">
        <v>76</v>
      </c>
      <c r="AY177" s="265" t="s">
        <v>136</v>
      </c>
    </row>
    <row r="178" spans="1:51" s="13" customFormat="1" ht="12">
      <c r="A178" s="13"/>
      <c r="B178" s="233"/>
      <c r="C178" s="234"/>
      <c r="D178" s="235" t="s">
        <v>144</v>
      </c>
      <c r="E178" s="236" t="s">
        <v>1</v>
      </c>
      <c r="F178" s="237" t="s">
        <v>806</v>
      </c>
      <c r="G178" s="234"/>
      <c r="H178" s="238">
        <v>9.6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144</v>
      </c>
      <c r="AU178" s="244" t="s">
        <v>86</v>
      </c>
      <c r="AV178" s="13" t="s">
        <v>86</v>
      </c>
      <c r="AW178" s="13" t="s">
        <v>31</v>
      </c>
      <c r="AX178" s="13" t="s">
        <v>76</v>
      </c>
      <c r="AY178" s="244" t="s">
        <v>136</v>
      </c>
    </row>
    <row r="179" spans="1:51" s="14" customFormat="1" ht="12">
      <c r="A179" s="14"/>
      <c r="B179" s="245"/>
      <c r="C179" s="246"/>
      <c r="D179" s="235" t="s">
        <v>144</v>
      </c>
      <c r="E179" s="247" t="s">
        <v>1</v>
      </c>
      <c r="F179" s="248" t="s">
        <v>146</v>
      </c>
      <c r="G179" s="246"/>
      <c r="H179" s="249">
        <v>26.479999999999997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144</v>
      </c>
      <c r="AU179" s="255" t="s">
        <v>86</v>
      </c>
      <c r="AV179" s="14" t="s">
        <v>142</v>
      </c>
      <c r="AW179" s="14" t="s">
        <v>31</v>
      </c>
      <c r="AX179" s="14" t="s">
        <v>84</v>
      </c>
      <c r="AY179" s="255" t="s">
        <v>136</v>
      </c>
    </row>
    <row r="180" spans="1:65" s="2" customFormat="1" ht="24.15" customHeight="1">
      <c r="A180" s="39"/>
      <c r="B180" s="40"/>
      <c r="C180" s="220" t="s">
        <v>176</v>
      </c>
      <c r="D180" s="220" t="s">
        <v>138</v>
      </c>
      <c r="E180" s="221" t="s">
        <v>240</v>
      </c>
      <c r="F180" s="222" t="s">
        <v>241</v>
      </c>
      <c r="G180" s="223" t="s">
        <v>162</v>
      </c>
      <c r="H180" s="224">
        <v>8.48</v>
      </c>
      <c r="I180" s="225"/>
      <c r="J180" s="224">
        <f>ROUND(I180*H180,2)</f>
        <v>0</v>
      </c>
      <c r="K180" s="226"/>
      <c r="L180" s="45"/>
      <c r="M180" s="227" t="s">
        <v>1</v>
      </c>
      <c r="N180" s="228" t="s">
        <v>41</v>
      </c>
      <c r="O180" s="9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142</v>
      </c>
      <c r="AT180" s="231" t="s">
        <v>138</v>
      </c>
      <c r="AU180" s="231" t="s">
        <v>86</v>
      </c>
      <c r="AY180" s="18" t="s">
        <v>136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84</v>
      </c>
      <c r="BK180" s="232">
        <f>ROUND(I180*H180,2)</f>
        <v>0</v>
      </c>
      <c r="BL180" s="18" t="s">
        <v>142</v>
      </c>
      <c r="BM180" s="231" t="s">
        <v>807</v>
      </c>
    </row>
    <row r="181" spans="1:51" s="15" customFormat="1" ht="12">
      <c r="A181" s="15"/>
      <c r="B181" s="256"/>
      <c r="C181" s="257"/>
      <c r="D181" s="235" t="s">
        <v>144</v>
      </c>
      <c r="E181" s="258" t="s">
        <v>1</v>
      </c>
      <c r="F181" s="259" t="s">
        <v>808</v>
      </c>
      <c r="G181" s="257"/>
      <c r="H181" s="258" t="s">
        <v>1</v>
      </c>
      <c r="I181" s="260"/>
      <c r="J181" s="257"/>
      <c r="K181" s="257"/>
      <c r="L181" s="261"/>
      <c r="M181" s="262"/>
      <c r="N181" s="263"/>
      <c r="O181" s="263"/>
      <c r="P181" s="263"/>
      <c r="Q181" s="263"/>
      <c r="R181" s="263"/>
      <c r="S181" s="263"/>
      <c r="T181" s="26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5" t="s">
        <v>144</v>
      </c>
      <c r="AU181" s="265" t="s">
        <v>86</v>
      </c>
      <c r="AV181" s="15" t="s">
        <v>84</v>
      </c>
      <c r="AW181" s="15" t="s">
        <v>31</v>
      </c>
      <c r="AX181" s="15" t="s">
        <v>76</v>
      </c>
      <c r="AY181" s="265" t="s">
        <v>136</v>
      </c>
    </row>
    <row r="182" spans="1:51" s="13" customFormat="1" ht="12">
      <c r="A182" s="13"/>
      <c r="B182" s="233"/>
      <c r="C182" s="234"/>
      <c r="D182" s="235" t="s">
        <v>144</v>
      </c>
      <c r="E182" s="236" t="s">
        <v>1</v>
      </c>
      <c r="F182" s="237" t="s">
        <v>802</v>
      </c>
      <c r="G182" s="234"/>
      <c r="H182" s="238">
        <v>8.48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144</v>
      </c>
      <c r="AU182" s="244" t="s">
        <v>86</v>
      </c>
      <c r="AV182" s="13" t="s">
        <v>86</v>
      </c>
      <c r="AW182" s="13" t="s">
        <v>31</v>
      </c>
      <c r="AX182" s="13" t="s">
        <v>76</v>
      </c>
      <c r="AY182" s="244" t="s">
        <v>136</v>
      </c>
    </row>
    <row r="183" spans="1:51" s="14" customFormat="1" ht="12">
      <c r="A183" s="14"/>
      <c r="B183" s="245"/>
      <c r="C183" s="246"/>
      <c r="D183" s="235" t="s">
        <v>144</v>
      </c>
      <c r="E183" s="247" t="s">
        <v>1</v>
      </c>
      <c r="F183" s="248" t="s">
        <v>146</v>
      </c>
      <c r="G183" s="246"/>
      <c r="H183" s="249">
        <v>8.48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144</v>
      </c>
      <c r="AU183" s="255" t="s">
        <v>86</v>
      </c>
      <c r="AV183" s="14" t="s">
        <v>142</v>
      </c>
      <c r="AW183" s="14" t="s">
        <v>31</v>
      </c>
      <c r="AX183" s="14" t="s">
        <v>84</v>
      </c>
      <c r="AY183" s="255" t="s">
        <v>136</v>
      </c>
    </row>
    <row r="184" spans="1:65" s="2" customFormat="1" ht="16.5" customHeight="1">
      <c r="A184" s="39"/>
      <c r="B184" s="40"/>
      <c r="C184" s="220" t="s">
        <v>181</v>
      </c>
      <c r="D184" s="220" t="s">
        <v>138</v>
      </c>
      <c r="E184" s="221" t="s">
        <v>244</v>
      </c>
      <c r="F184" s="222" t="s">
        <v>245</v>
      </c>
      <c r="G184" s="223" t="s">
        <v>162</v>
      </c>
      <c r="H184" s="224">
        <v>34.96</v>
      </c>
      <c r="I184" s="225"/>
      <c r="J184" s="224">
        <f>ROUND(I184*H184,2)</f>
        <v>0</v>
      </c>
      <c r="K184" s="226"/>
      <c r="L184" s="45"/>
      <c r="M184" s="227" t="s">
        <v>1</v>
      </c>
      <c r="N184" s="228" t="s">
        <v>41</v>
      </c>
      <c r="O184" s="9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142</v>
      </c>
      <c r="AT184" s="231" t="s">
        <v>138</v>
      </c>
      <c r="AU184" s="231" t="s">
        <v>86</v>
      </c>
      <c r="AY184" s="18" t="s">
        <v>136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84</v>
      </c>
      <c r="BK184" s="232">
        <f>ROUND(I184*H184,2)</f>
        <v>0</v>
      </c>
      <c r="BL184" s="18" t="s">
        <v>142</v>
      </c>
      <c r="BM184" s="231" t="s">
        <v>619</v>
      </c>
    </row>
    <row r="185" spans="1:51" s="15" customFormat="1" ht="12">
      <c r="A185" s="15"/>
      <c r="B185" s="256"/>
      <c r="C185" s="257"/>
      <c r="D185" s="235" t="s">
        <v>144</v>
      </c>
      <c r="E185" s="258" t="s">
        <v>1</v>
      </c>
      <c r="F185" s="259" t="s">
        <v>809</v>
      </c>
      <c r="G185" s="257"/>
      <c r="H185" s="258" t="s">
        <v>1</v>
      </c>
      <c r="I185" s="260"/>
      <c r="J185" s="257"/>
      <c r="K185" s="257"/>
      <c r="L185" s="261"/>
      <c r="M185" s="262"/>
      <c r="N185" s="263"/>
      <c r="O185" s="263"/>
      <c r="P185" s="263"/>
      <c r="Q185" s="263"/>
      <c r="R185" s="263"/>
      <c r="S185" s="263"/>
      <c r="T185" s="26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5" t="s">
        <v>144</v>
      </c>
      <c r="AU185" s="265" t="s">
        <v>86</v>
      </c>
      <c r="AV185" s="15" t="s">
        <v>84</v>
      </c>
      <c r="AW185" s="15" t="s">
        <v>31</v>
      </c>
      <c r="AX185" s="15" t="s">
        <v>76</v>
      </c>
      <c r="AY185" s="265" t="s">
        <v>136</v>
      </c>
    </row>
    <row r="186" spans="1:51" s="13" customFormat="1" ht="12">
      <c r="A186" s="13"/>
      <c r="B186" s="233"/>
      <c r="C186" s="234"/>
      <c r="D186" s="235" t="s">
        <v>144</v>
      </c>
      <c r="E186" s="236" t="s">
        <v>1</v>
      </c>
      <c r="F186" s="237" t="s">
        <v>810</v>
      </c>
      <c r="G186" s="234"/>
      <c r="H186" s="238">
        <v>26.48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144</v>
      </c>
      <c r="AU186" s="244" t="s">
        <v>86</v>
      </c>
      <c r="AV186" s="13" t="s">
        <v>86</v>
      </c>
      <c r="AW186" s="13" t="s">
        <v>31</v>
      </c>
      <c r="AX186" s="13" t="s">
        <v>76</v>
      </c>
      <c r="AY186" s="244" t="s">
        <v>136</v>
      </c>
    </row>
    <row r="187" spans="1:51" s="15" customFormat="1" ht="12">
      <c r="A187" s="15"/>
      <c r="B187" s="256"/>
      <c r="C187" s="257"/>
      <c r="D187" s="235" t="s">
        <v>144</v>
      </c>
      <c r="E187" s="258" t="s">
        <v>1</v>
      </c>
      <c r="F187" s="259" t="s">
        <v>208</v>
      </c>
      <c r="G187" s="257"/>
      <c r="H187" s="258" t="s">
        <v>1</v>
      </c>
      <c r="I187" s="260"/>
      <c r="J187" s="257"/>
      <c r="K187" s="257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144</v>
      </c>
      <c r="AU187" s="265" t="s">
        <v>86</v>
      </c>
      <c r="AV187" s="15" t="s">
        <v>84</v>
      </c>
      <c r="AW187" s="15" t="s">
        <v>31</v>
      </c>
      <c r="AX187" s="15" t="s">
        <v>76</v>
      </c>
      <c r="AY187" s="265" t="s">
        <v>136</v>
      </c>
    </row>
    <row r="188" spans="1:51" s="13" customFormat="1" ht="12">
      <c r="A188" s="13"/>
      <c r="B188" s="233"/>
      <c r="C188" s="234"/>
      <c r="D188" s="235" t="s">
        <v>144</v>
      </c>
      <c r="E188" s="236" t="s">
        <v>1</v>
      </c>
      <c r="F188" s="237" t="s">
        <v>802</v>
      </c>
      <c r="G188" s="234"/>
      <c r="H188" s="238">
        <v>8.48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144</v>
      </c>
      <c r="AU188" s="244" t="s">
        <v>86</v>
      </c>
      <c r="AV188" s="13" t="s">
        <v>86</v>
      </c>
      <c r="AW188" s="13" t="s">
        <v>31</v>
      </c>
      <c r="AX188" s="13" t="s">
        <v>76</v>
      </c>
      <c r="AY188" s="244" t="s">
        <v>136</v>
      </c>
    </row>
    <row r="189" spans="1:51" s="14" customFormat="1" ht="12">
      <c r="A189" s="14"/>
      <c r="B189" s="245"/>
      <c r="C189" s="246"/>
      <c r="D189" s="235" t="s">
        <v>144</v>
      </c>
      <c r="E189" s="247" t="s">
        <v>1</v>
      </c>
      <c r="F189" s="248" t="s">
        <v>146</v>
      </c>
      <c r="G189" s="246"/>
      <c r="H189" s="249">
        <v>34.96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144</v>
      </c>
      <c r="AU189" s="255" t="s">
        <v>86</v>
      </c>
      <c r="AV189" s="14" t="s">
        <v>142</v>
      </c>
      <c r="AW189" s="14" t="s">
        <v>31</v>
      </c>
      <c r="AX189" s="14" t="s">
        <v>84</v>
      </c>
      <c r="AY189" s="255" t="s">
        <v>136</v>
      </c>
    </row>
    <row r="190" spans="1:65" s="2" customFormat="1" ht="33" customHeight="1">
      <c r="A190" s="39"/>
      <c r="B190" s="40"/>
      <c r="C190" s="220" t="s">
        <v>187</v>
      </c>
      <c r="D190" s="220" t="s">
        <v>138</v>
      </c>
      <c r="E190" s="221" t="s">
        <v>251</v>
      </c>
      <c r="F190" s="222" t="s">
        <v>252</v>
      </c>
      <c r="G190" s="223" t="s">
        <v>253</v>
      </c>
      <c r="H190" s="224">
        <v>52.96</v>
      </c>
      <c r="I190" s="225"/>
      <c r="J190" s="224">
        <f>ROUND(I190*H190,2)</f>
        <v>0</v>
      </c>
      <c r="K190" s="226"/>
      <c r="L190" s="45"/>
      <c r="M190" s="227" t="s">
        <v>1</v>
      </c>
      <c r="N190" s="228" t="s">
        <v>41</v>
      </c>
      <c r="O190" s="92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142</v>
      </c>
      <c r="AT190" s="231" t="s">
        <v>138</v>
      </c>
      <c r="AU190" s="231" t="s">
        <v>86</v>
      </c>
      <c r="AY190" s="18" t="s">
        <v>136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84</v>
      </c>
      <c r="BK190" s="232">
        <f>ROUND(I190*H190,2)</f>
        <v>0</v>
      </c>
      <c r="BL190" s="18" t="s">
        <v>142</v>
      </c>
      <c r="BM190" s="231" t="s">
        <v>624</v>
      </c>
    </row>
    <row r="191" spans="1:51" s="13" customFormat="1" ht="12">
      <c r="A191" s="13"/>
      <c r="B191" s="233"/>
      <c r="C191" s="234"/>
      <c r="D191" s="235" t="s">
        <v>144</v>
      </c>
      <c r="E191" s="236" t="s">
        <v>1</v>
      </c>
      <c r="F191" s="237" t="s">
        <v>811</v>
      </c>
      <c r="G191" s="234"/>
      <c r="H191" s="238">
        <v>52.96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144</v>
      </c>
      <c r="AU191" s="244" t="s">
        <v>86</v>
      </c>
      <c r="AV191" s="13" t="s">
        <v>86</v>
      </c>
      <c r="AW191" s="13" t="s">
        <v>31</v>
      </c>
      <c r="AX191" s="13" t="s">
        <v>76</v>
      </c>
      <c r="AY191" s="244" t="s">
        <v>136</v>
      </c>
    </row>
    <row r="192" spans="1:51" s="14" customFormat="1" ht="12">
      <c r="A192" s="14"/>
      <c r="B192" s="245"/>
      <c r="C192" s="246"/>
      <c r="D192" s="235" t="s">
        <v>144</v>
      </c>
      <c r="E192" s="247" t="s">
        <v>1</v>
      </c>
      <c r="F192" s="248" t="s">
        <v>146</v>
      </c>
      <c r="G192" s="246"/>
      <c r="H192" s="249">
        <v>52.96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144</v>
      </c>
      <c r="AU192" s="255" t="s">
        <v>86</v>
      </c>
      <c r="AV192" s="14" t="s">
        <v>142</v>
      </c>
      <c r="AW192" s="14" t="s">
        <v>31</v>
      </c>
      <c r="AX192" s="14" t="s">
        <v>84</v>
      </c>
      <c r="AY192" s="255" t="s">
        <v>136</v>
      </c>
    </row>
    <row r="193" spans="1:65" s="2" customFormat="1" ht="21.75" customHeight="1">
      <c r="A193" s="39"/>
      <c r="B193" s="40"/>
      <c r="C193" s="220" t="s">
        <v>192</v>
      </c>
      <c r="D193" s="220" t="s">
        <v>138</v>
      </c>
      <c r="E193" s="221" t="s">
        <v>626</v>
      </c>
      <c r="F193" s="222" t="s">
        <v>627</v>
      </c>
      <c r="G193" s="223" t="s">
        <v>162</v>
      </c>
      <c r="H193" s="224">
        <v>70.22</v>
      </c>
      <c r="I193" s="225"/>
      <c r="J193" s="224">
        <f>ROUND(I193*H193,2)</f>
        <v>0</v>
      </c>
      <c r="K193" s="226"/>
      <c r="L193" s="45"/>
      <c r="M193" s="227" t="s">
        <v>1</v>
      </c>
      <c r="N193" s="228" t="s">
        <v>41</v>
      </c>
      <c r="O193" s="9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142</v>
      </c>
      <c r="AT193" s="231" t="s">
        <v>138</v>
      </c>
      <c r="AU193" s="231" t="s">
        <v>86</v>
      </c>
      <c r="AY193" s="18" t="s">
        <v>136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142</v>
      </c>
      <c r="BM193" s="231" t="s">
        <v>628</v>
      </c>
    </row>
    <row r="194" spans="1:51" s="15" customFormat="1" ht="12">
      <c r="A194" s="15"/>
      <c r="B194" s="256"/>
      <c r="C194" s="257"/>
      <c r="D194" s="235" t="s">
        <v>144</v>
      </c>
      <c r="E194" s="258" t="s">
        <v>1</v>
      </c>
      <c r="F194" s="259" t="s">
        <v>783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144</v>
      </c>
      <c r="AU194" s="265" t="s">
        <v>86</v>
      </c>
      <c r="AV194" s="15" t="s">
        <v>84</v>
      </c>
      <c r="AW194" s="15" t="s">
        <v>31</v>
      </c>
      <c r="AX194" s="15" t="s">
        <v>76</v>
      </c>
      <c r="AY194" s="265" t="s">
        <v>136</v>
      </c>
    </row>
    <row r="195" spans="1:51" s="13" customFormat="1" ht="12">
      <c r="A195" s="13"/>
      <c r="B195" s="233"/>
      <c r="C195" s="234"/>
      <c r="D195" s="235" t="s">
        <v>144</v>
      </c>
      <c r="E195" s="236" t="s">
        <v>1</v>
      </c>
      <c r="F195" s="237" t="s">
        <v>812</v>
      </c>
      <c r="G195" s="234"/>
      <c r="H195" s="238">
        <v>60.9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144</v>
      </c>
      <c r="AU195" s="244" t="s">
        <v>86</v>
      </c>
      <c r="AV195" s="13" t="s">
        <v>86</v>
      </c>
      <c r="AW195" s="13" t="s">
        <v>31</v>
      </c>
      <c r="AX195" s="13" t="s">
        <v>76</v>
      </c>
      <c r="AY195" s="244" t="s">
        <v>136</v>
      </c>
    </row>
    <row r="196" spans="1:51" s="13" customFormat="1" ht="12">
      <c r="A196" s="13"/>
      <c r="B196" s="233"/>
      <c r="C196" s="234"/>
      <c r="D196" s="235" t="s">
        <v>144</v>
      </c>
      <c r="E196" s="236" t="s">
        <v>1</v>
      </c>
      <c r="F196" s="237" t="s">
        <v>813</v>
      </c>
      <c r="G196" s="234"/>
      <c r="H196" s="238">
        <v>-6.38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144</v>
      </c>
      <c r="AU196" s="244" t="s">
        <v>86</v>
      </c>
      <c r="AV196" s="13" t="s">
        <v>86</v>
      </c>
      <c r="AW196" s="13" t="s">
        <v>31</v>
      </c>
      <c r="AX196" s="13" t="s">
        <v>76</v>
      </c>
      <c r="AY196" s="244" t="s">
        <v>136</v>
      </c>
    </row>
    <row r="197" spans="1:51" s="15" customFormat="1" ht="12">
      <c r="A197" s="15"/>
      <c r="B197" s="256"/>
      <c r="C197" s="257"/>
      <c r="D197" s="235" t="s">
        <v>144</v>
      </c>
      <c r="E197" s="258" t="s">
        <v>1</v>
      </c>
      <c r="F197" s="259" t="s">
        <v>780</v>
      </c>
      <c r="G197" s="257"/>
      <c r="H197" s="258" t="s">
        <v>1</v>
      </c>
      <c r="I197" s="260"/>
      <c r="J197" s="257"/>
      <c r="K197" s="257"/>
      <c r="L197" s="261"/>
      <c r="M197" s="262"/>
      <c r="N197" s="263"/>
      <c r="O197" s="263"/>
      <c r="P197" s="263"/>
      <c r="Q197" s="263"/>
      <c r="R197" s="263"/>
      <c r="S197" s="263"/>
      <c r="T197" s="26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5" t="s">
        <v>144</v>
      </c>
      <c r="AU197" s="265" t="s">
        <v>86</v>
      </c>
      <c r="AV197" s="15" t="s">
        <v>84</v>
      </c>
      <c r="AW197" s="15" t="s">
        <v>31</v>
      </c>
      <c r="AX197" s="15" t="s">
        <v>76</v>
      </c>
      <c r="AY197" s="265" t="s">
        <v>136</v>
      </c>
    </row>
    <row r="198" spans="1:51" s="13" customFormat="1" ht="12">
      <c r="A198" s="13"/>
      <c r="B198" s="233"/>
      <c r="C198" s="234"/>
      <c r="D198" s="235" t="s">
        <v>144</v>
      </c>
      <c r="E198" s="236" t="s">
        <v>1</v>
      </c>
      <c r="F198" s="237" t="s">
        <v>814</v>
      </c>
      <c r="G198" s="234"/>
      <c r="H198" s="238">
        <v>15.7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144</v>
      </c>
      <c r="AU198" s="244" t="s">
        <v>86</v>
      </c>
      <c r="AV198" s="13" t="s">
        <v>86</v>
      </c>
      <c r="AW198" s="13" t="s">
        <v>31</v>
      </c>
      <c r="AX198" s="13" t="s">
        <v>76</v>
      </c>
      <c r="AY198" s="244" t="s">
        <v>136</v>
      </c>
    </row>
    <row r="199" spans="1:51" s="14" customFormat="1" ht="12">
      <c r="A199" s="14"/>
      <c r="B199" s="245"/>
      <c r="C199" s="246"/>
      <c r="D199" s="235" t="s">
        <v>144</v>
      </c>
      <c r="E199" s="247" t="s">
        <v>1</v>
      </c>
      <c r="F199" s="248" t="s">
        <v>146</v>
      </c>
      <c r="G199" s="246"/>
      <c r="H199" s="249">
        <v>70.22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144</v>
      </c>
      <c r="AU199" s="255" t="s">
        <v>86</v>
      </c>
      <c r="AV199" s="14" t="s">
        <v>142</v>
      </c>
      <c r="AW199" s="14" t="s">
        <v>31</v>
      </c>
      <c r="AX199" s="14" t="s">
        <v>84</v>
      </c>
      <c r="AY199" s="255" t="s">
        <v>136</v>
      </c>
    </row>
    <row r="200" spans="1:65" s="2" customFormat="1" ht="24.15" customHeight="1">
      <c r="A200" s="39"/>
      <c r="B200" s="40"/>
      <c r="C200" s="220" t="s">
        <v>196</v>
      </c>
      <c r="D200" s="220" t="s">
        <v>138</v>
      </c>
      <c r="E200" s="221" t="s">
        <v>267</v>
      </c>
      <c r="F200" s="222" t="s">
        <v>268</v>
      </c>
      <c r="G200" s="223" t="s">
        <v>162</v>
      </c>
      <c r="H200" s="224">
        <v>59.13</v>
      </c>
      <c r="I200" s="225"/>
      <c r="J200" s="224">
        <f>ROUND(I200*H200,2)</f>
        <v>0</v>
      </c>
      <c r="K200" s="226"/>
      <c r="L200" s="45"/>
      <c r="M200" s="227" t="s">
        <v>1</v>
      </c>
      <c r="N200" s="228" t="s">
        <v>41</v>
      </c>
      <c r="O200" s="9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1" t="s">
        <v>142</v>
      </c>
      <c r="AT200" s="231" t="s">
        <v>138</v>
      </c>
      <c r="AU200" s="231" t="s">
        <v>86</v>
      </c>
      <c r="AY200" s="18" t="s">
        <v>136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84</v>
      </c>
      <c r="BK200" s="232">
        <f>ROUND(I200*H200,2)</f>
        <v>0</v>
      </c>
      <c r="BL200" s="18" t="s">
        <v>142</v>
      </c>
      <c r="BM200" s="231" t="s">
        <v>634</v>
      </c>
    </row>
    <row r="201" spans="1:51" s="15" customFormat="1" ht="12">
      <c r="A201" s="15"/>
      <c r="B201" s="256"/>
      <c r="C201" s="257"/>
      <c r="D201" s="235" t="s">
        <v>144</v>
      </c>
      <c r="E201" s="258" t="s">
        <v>1</v>
      </c>
      <c r="F201" s="259" t="s">
        <v>528</v>
      </c>
      <c r="G201" s="257"/>
      <c r="H201" s="258" t="s">
        <v>1</v>
      </c>
      <c r="I201" s="260"/>
      <c r="J201" s="257"/>
      <c r="K201" s="257"/>
      <c r="L201" s="261"/>
      <c r="M201" s="262"/>
      <c r="N201" s="263"/>
      <c r="O201" s="263"/>
      <c r="P201" s="263"/>
      <c r="Q201" s="263"/>
      <c r="R201" s="263"/>
      <c r="S201" s="263"/>
      <c r="T201" s="26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5" t="s">
        <v>144</v>
      </c>
      <c r="AU201" s="265" t="s">
        <v>86</v>
      </c>
      <c r="AV201" s="15" t="s">
        <v>84</v>
      </c>
      <c r="AW201" s="15" t="s">
        <v>31</v>
      </c>
      <c r="AX201" s="15" t="s">
        <v>76</v>
      </c>
      <c r="AY201" s="265" t="s">
        <v>136</v>
      </c>
    </row>
    <row r="202" spans="1:51" s="13" customFormat="1" ht="12">
      <c r="A202" s="13"/>
      <c r="B202" s="233"/>
      <c r="C202" s="234"/>
      <c r="D202" s="235" t="s">
        <v>144</v>
      </c>
      <c r="E202" s="236" t="s">
        <v>1</v>
      </c>
      <c r="F202" s="237" t="s">
        <v>815</v>
      </c>
      <c r="G202" s="234"/>
      <c r="H202" s="238">
        <v>74.83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144</v>
      </c>
      <c r="AU202" s="244" t="s">
        <v>86</v>
      </c>
      <c r="AV202" s="13" t="s">
        <v>86</v>
      </c>
      <c r="AW202" s="13" t="s">
        <v>31</v>
      </c>
      <c r="AX202" s="13" t="s">
        <v>76</v>
      </c>
      <c r="AY202" s="244" t="s">
        <v>136</v>
      </c>
    </row>
    <row r="203" spans="1:51" s="13" customFormat="1" ht="12">
      <c r="A203" s="13"/>
      <c r="B203" s="233"/>
      <c r="C203" s="234"/>
      <c r="D203" s="235" t="s">
        <v>144</v>
      </c>
      <c r="E203" s="236" t="s">
        <v>1</v>
      </c>
      <c r="F203" s="237" t="s">
        <v>816</v>
      </c>
      <c r="G203" s="234"/>
      <c r="H203" s="238">
        <v>-15.7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144</v>
      </c>
      <c r="AU203" s="244" t="s">
        <v>86</v>
      </c>
      <c r="AV203" s="13" t="s">
        <v>86</v>
      </c>
      <c r="AW203" s="13" t="s">
        <v>31</v>
      </c>
      <c r="AX203" s="13" t="s">
        <v>76</v>
      </c>
      <c r="AY203" s="244" t="s">
        <v>136</v>
      </c>
    </row>
    <row r="204" spans="1:51" s="14" customFormat="1" ht="12">
      <c r="A204" s="14"/>
      <c r="B204" s="245"/>
      <c r="C204" s="246"/>
      <c r="D204" s="235" t="s">
        <v>144</v>
      </c>
      <c r="E204" s="247" t="s">
        <v>1</v>
      </c>
      <c r="F204" s="248" t="s">
        <v>146</v>
      </c>
      <c r="G204" s="246"/>
      <c r="H204" s="249">
        <v>59.129999999999995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144</v>
      </c>
      <c r="AU204" s="255" t="s">
        <v>86</v>
      </c>
      <c r="AV204" s="14" t="s">
        <v>142</v>
      </c>
      <c r="AW204" s="14" t="s">
        <v>31</v>
      </c>
      <c r="AX204" s="14" t="s">
        <v>84</v>
      </c>
      <c r="AY204" s="255" t="s">
        <v>136</v>
      </c>
    </row>
    <row r="205" spans="1:65" s="2" customFormat="1" ht="24.15" customHeight="1">
      <c r="A205" s="39"/>
      <c r="B205" s="40"/>
      <c r="C205" s="220" t="s">
        <v>200</v>
      </c>
      <c r="D205" s="220" t="s">
        <v>138</v>
      </c>
      <c r="E205" s="221" t="s">
        <v>636</v>
      </c>
      <c r="F205" s="222" t="s">
        <v>637</v>
      </c>
      <c r="G205" s="223" t="s">
        <v>162</v>
      </c>
      <c r="H205" s="224">
        <v>15.7</v>
      </c>
      <c r="I205" s="225"/>
      <c r="J205" s="224">
        <f>ROUND(I205*H205,2)</f>
        <v>0</v>
      </c>
      <c r="K205" s="226"/>
      <c r="L205" s="45"/>
      <c r="M205" s="227" t="s">
        <v>1</v>
      </c>
      <c r="N205" s="228" t="s">
        <v>41</v>
      </c>
      <c r="O205" s="92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142</v>
      </c>
      <c r="AT205" s="231" t="s">
        <v>138</v>
      </c>
      <c r="AU205" s="231" t="s">
        <v>86</v>
      </c>
      <c r="AY205" s="18" t="s">
        <v>136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84</v>
      </c>
      <c r="BK205" s="232">
        <f>ROUND(I205*H205,2)</f>
        <v>0</v>
      </c>
      <c r="BL205" s="18" t="s">
        <v>142</v>
      </c>
      <c r="BM205" s="231" t="s">
        <v>638</v>
      </c>
    </row>
    <row r="206" spans="1:51" s="15" customFormat="1" ht="12">
      <c r="A206" s="15"/>
      <c r="B206" s="256"/>
      <c r="C206" s="257"/>
      <c r="D206" s="235" t="s">
        <v>144</v>
      </c>
      <c r="E206" s="258" t="s">
        <v>1</v>
      </c>
      <c r="F206" s="259" t="s">
        <v>780</v>
      </c>
      <c r="G206" s="257"/>
      <c r="H206" s="258" t="s">
        <v>1</v>
      </c>
      <c r="I206" s="260"/>
      <c r="J206" s="257"/>
      <c r="K206" s="257"/>
      <c r="L206" s="261"/>
      <c r="M206" s="262"/>
      <c r="N206" s="263"/>
      <c r="O206" s="263"/>
      <c r="P206" s="263"/>
      <c r="Q206" s="263"/>
      <c r="R206" s="263"/>
      <c r="S206" s="263"/>
      <c r="T206" s="26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5" t="s">
        <v>144</v>
      </c>
      <c r="AU206" s="265" t="s">
        <v>86</v>
      </c>
      <c r="AV206" s="15" t="s">
        <v>84</v>
      </c>
      <c r="AW206" s="15" t="s">
        <v>31</v>
      </c>
      <c r="AX206" s="15" t="s">
        <v>76</v>
      </c>
      <c r="AY206" s="265" t="s">
        <v>136</v>
      </c>
    </row>
    <row r="207" spans="1:51" s="13" customFormat="1" ht="12">
      <c r="A207" s="13"/>
      <c r="B207" s="233"/>
      <c r="C207" s="234"/>
      <c r="D207" s="235" t="s">
        <v>144</v>
      </c>
      <c r="E207" s="236" t="s">
        <v>1</v>
      </c>
      <c r="F207" s="237" t="s">
        <v>814</v>
      </c>
      <c r="G207" s="234"/>
      <c r="H207" s="238">
        <v>15.7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144</v>
      </c>
      <c r="AU207" s="244" t="s">
        <v>86</v>
      </c>
      <c r="AV207" s="13" t="s">
        <v>86</v>
      </c>
      <c r="AW207" s="13" t="s">
        <v>31</v>
      </c>
      <c r="AX207" s="13" t="s">
        <v>76</v>
      </c>
      <c r="AY207" s="244" t="s">
        <v>136</v>
      </c>
    </row>
    <row r="208" spans="1:51" s="14" customFormat="1" ht="12">
      <c r="A208" s="14"/>
      <c r="B208" s="245"/>
      <c r="C208" s="246"/>
      <c r="D208" s="235" t="s">
        <v>144</v>
      </c>
      <c r="E208" s="247" t="s">
        <v>1</v>
      </c>
      <c r="F208" s="248" t="s">
        <v>146</v>
      </c>
      <c r="G208" s="246"/>
      <c r="H208" s="249">
        <v>15.7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144</v>
      </c>
      <c r="AU208" s="255" t="s">
        <v>86</v>
      </c>
      <c r="AV208" s="14" t="s">
        <v>142</v>
      </c>
      <c r="AW208" s="14" t="s">
        <v>31</v>
      </c>
      <c r="AX208" s="14" t="s">
        <v>84</v>
      </c>
      <c r="AY208" s="255" t="s">
        <v>136</v>
      </c>
    </row>
    <row r="209" spans="1:65" s="2" customFormat="1" ht="24.15" customHeight="1">
      <c r="A209" s="39"/>
      <c r="B209" s="40"/>
      <c r="C209" s="220" t="s">
        <v>204</v>
      </c>
      <c r="D209" s="220" t="s">
        <v>138</v>
      </c>
      <c r="E209" s="221" t="s">
        <v>530</v>
      </c>
      <c r="F209" s="222" t="s">
        <v>531</v>
      </c>
      <c r="G209" s="223" t="s">
        <v>162</v>
      </c>
      <c r="H209" s="224">
        <v>5.72</v>
      </c>
      <c r="I209" s="225"/>
      <c r="J209" s="224">
        <f>ROUND(I209*H209,2)</f>
        <v>0</v>
      </c>
      <c r="K209" s="226"/>
      <c r="L209" s="45"/>
      <c r="M209" s="227" t="s">
        <v>1</v>
      </c>
      <c r="N209" s="228" t="s">
        <v>41</v>
      </c>
      <c r="O209" s="92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1" t="s">
        <v>142</v>
      </c>
      <c r="AT209" s="231" t="s">
        <v>138</v>
      </c>
      <c r="AU209" s="231" t="s">
        <v>86</v>
      </c>
      <c r="AY209" s="18" t="s">
        <v>136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84</v>
      </c>
      <c r="BK209" s="232">
        <f>ROUND(I209*H209,2)</f>
        <v>0</v>
      </c>
      <c r="BL209" s="18" t="s">
        <v>142</v>
      </c>
      <c r="BM209" s="231" t="s">
        <v>532</v>
      </c>
    </row>
    <row r="210" spans="1:51" s="13" customFormat="1" ht="12">
      <c r="A210" s="13"/>
      <c r="B210" s="233"/>
      <c r="C210" s="234"/>
      <c r="D210" s="235" t="s">
        <v>144</v>
      </c>
      <c r="E210" s="236" t="s">
        <v>1</v>
      </c>
      <c r="F210" s="237" t="s">
        <v>817</v>
      </c>
      <c r="G210" s="234"/>
      <c r="H210" s="238">
        <v>0.52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144</v>
      </c>
      <c r="AU210" s="244" t="s">
        <v>86</v>
      </c>
      <c r="AV210" s="13" t="s">
        <v>86</v>
      </c>
      <c r="AW210" s="13" t="s">
        <v>31</v>
      </c>
      <c r="AX210" s="13" t="s">
        <v>76</v>
      </c>
      <c r="AY210" s="244" t="s">
        <v>136</v>
      </c>
    </row>
    <row r="211" spans="1:51" s="13" customFormat="1" ht="12">
      <c r="A211" s="13"/>
      <c r="B211" s="233"/>
      <c r="C211" s="234"/>
      <c r="D211" s="235" t="s">
        <v>144</v>
      </c>
      <c r="E211" s="236" t="s">
        <v>1</v>
      </c>
      <c r="F211" s="237" t="s">
        <v>818</v>
      </c>
      <c r="G211" s="234"/>
      <c r="H211" s="238">
        <v>5.2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144</v>
      </c>
      <c r="AU211" s="244" t="s">
        <v>86</v>
      </c>
      <c r="AV211" s="13" t="s">
        <v>86</v>
      </c>
      <c r="AW211" s="13" t="s">
        <v>31</v>
      </c>
      <c r="AX211" s="13" t="s">
        <v>76</v>
      </c>
      <c r="AY211" s="244" t="s">
        <v>136</v>
      </c>
    </row>
    <row r="212" spans="1:51" s="14" customFormat="1" ht="12">
      <c r="A212" s="14"/>
      <c r="B212" s="245"/>
      <c r="C212" s="246"/>
      <c r="D212" s="235" t="s">
        <v>144</v>
      </c>
      <c r="E212" s="247" t="s">
        <v>1</v>
      </c>
      <c r="F212" s="248" t="s">
        <v>146</v>
      </c>
      <c r="G212" s="246"/>
      <c r="H212" s="249">
        <v>5.720000000000001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144</v>
      </c>
      <c r="AU212" s="255" t="s">
        <v>86</v>
      </c>
      <c r="AV212" s="14" t="s">
        <v>142</v>
      </c>
      <c r="AW212" s="14" t="s">
        <v>31</v>
      </c>
      <c r="AX212" s="14" t="s">
        <v>84</v>
      </c>
      <c r="AY212" s="255" t="s">
        <v>136</v>
      </c>
    </row>
    <row r="213" spans="1:65" s="2" customFormat="1" ht="16.5" customHeight="1">
      <c r="A213" s="39"/>
      <c r="B213" s="40"/>
      <c r="C213" s="266" t="s">
        <v>210</v>
      </c>
      <c r="D213" s="266" t="s">
        <v>286</v>
      </c>
      <c r="E213" s="267" t="s">
        <v>534</v>
      </c>
      <c r="F213" s="268" t="s">
        <v>535</v>
      </c>
      <c r="G213" s="269" t="s">
        <v>253</v>
      </c>
      <c r="H213" s="270">
        <v>11.46</v>
      </c>
      <c r="I213" s="271"/>
      <c r="J213" s="270">
        <f>ROUND(I213*H213,2)</f>
        <v>0</v>
      </c>
      <c r="K213" s="272"/>
      <c r="L213" s="273"/>
      <c r="M213" s="274" t="s">
        <v>1</v>
      </c>
      <c r="N213" s="275" t="s">
        <v>41</v>
      </c>
      <c r="O213" s="92"/>
      <c r="P213" s="229">
        <f>O213*H213</f>
        <v>0</v>
      </c>
      <c r="Q213" s="229">
        <v>1</v>
      </c>
      <c r="R213" s="229">
        <f>Q213*H213</f>
        <v>11.46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181</v>
      </c>
      <c r="AT213" s="231" t="s">
        <v>286</v>
      </c>
      <c r="AU213" s="231" t="s">
        <v>86</v>
      </c>
      <c r="AY213" s="18" t="s">
        <v>136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84</v>
      </c>
      <c r="BK213" s="232">
        <f>ROUND(I213*H213,2)</f>
        <v>0</v>
      </c>
      <c r="BL213" s="18" t="s">
        <v>142</v>
      </c>
      <c r="BM213" s="231" t="s">
        <v>536</v>
      </c>
    </row>
    <row r="214" spans="1:51" s="13" customFormat="1" ht="12">
      <c r="A214" s="13"/>
      <c r="B214" s="233"/>
      <c r="C214" s="234"/>
      <c r="D214" s="235" t="s">
        <v>144</v>
      </c>
      <c r="E214" s="236" t="s">
        <v>1</v>
      </c>
      <c r="F214" s="237" t="s">
        <v>819</v>
      </c>
      <c r="G214" s="234"/>
      <c r="H214" s="238">
        <v>11.46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144</v>
      </c>
      <c r="AU214" s="244" t="s">
        <v>86</v>
      </c>
      <c r="AV214" s="13" t="s">
        <v>86</v>
      </c>
      <c r="AW214" s="13" t="s">
        <v>31</v>
      </c>
      <c r="AX214" s="13" t="s">
        <v>76</v>
      </c>
      <c r="AY214" s="244" t="s">
        <v>136</v>
      </c>
    </row>
    <row r="215" spans="1:51" s="14" customFormat="1" ht="12">
      <c r="A215" s="14"/>
      <c r="B215" s="245"/>
      <c r="C215" s="246"/>
      <c r="D215" s="235" t="s">
        <v>144</v>
      </c>
      <c r="E215" s="247" t="s">
        <v>1</v>
      </c>
      <c r="F215" s="248" t="s">
        <v>146</v>
      </c>
      <c r="G215" s="246"/>
      <c r="H215" s="249">
        <v>11.46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144</v>
      </c>
      <c r="AU215" s="255" t="s">
        <v>86</v>
      </c>
      <c r="AV215" s="14" t="s">
        <v>142</v>
      </c>
      <c r="AW215" s="14" t="s">
        <v>31</v>
      </c>
      <c r="AX215" s="14" t="s">
        <v>84</v>
      </c>
      <c r="AY215" s="255" t="s">
        <v>136</v>
      </c>
    </row>
    <row r="216" spans="1:65" s="2" customFormat="1" ht="24.15" customHeight="1">
      <c r="A216" s="39"/>
      <c r="B216" s="40"/>
      <c r="C216" s="220" t="s">
        <v>8</v>
      </c>
      <c r="D216" s="220" t="s">
        <v>138</v>
      </c>
      <c r="E216" s="221" t="s">
        <v>276</v>
      </c>
      <c r="F216" s="222" t="s">
        <v>277</v>
      </c>
      <c r="G216" s="223" t="s">
        <v>141</v>
      </c>
      <c r="H216" s="224">
        <v>84.8</v>
      </c>
      <c r="I216" s="225"/>
      <c r="J216" s="224">
        <f>ROUND(I216*H216,2)</f>
        <v>0</v>
      </c>
      <c r="K216" s="226"/>
      <c r="L216" s="45"/>
      <c r="M216" s="227" t="s">
        <v>1</v>
      </c>
      <c r="N216" s="228" t="s">
        <v>41</v>
      </c>
      <c r="O216" s="92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142</v>
      </c>
      <c r="AT216" s="231" t="s">
        <v>138</v>
      </c>
      <c r="AU216" s="231" t="s">
        <v>86</v>
      </c>
      <c r="AY216" s="18" t="s">
        <v>136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84</v>
      </c>
      <c r="BK216" s="232">
        <f>ROUND(I216*H216,2)</f>
        <v>0</v>
      </c>
      <c r="BL216" s="18" t="s">
        <v>142</v>
      </c>
      <c r="BM216" s="231" t="s">
        <v>278</v>
      </c>
    </row>
    <row r="217" spans="1:65" s="2" customFormat="1" ht="24.15" customHeight="1">
      <c r="A217" s="39"/>
      <c r="B217" s="40"/>
      <c r="C217" s="220" t="s">
        <v>219</v>
      </c>
      <c r="D217" s="220" t="s">
        <v>138</v>
      </c>
      <c r="E217" s="221" t="s">
        <v>282</v>
      </c>
      <c r="F217" s="222" t="s">
        <v>283</v>
      </c>
      <c r="G217" s="223" t="s">
        <v>141</v>
      </c>
      <c r="H217" s="224">
        <v>84.8</v>
      </c>
      <c r="I217" s="225"/>
      <c r="J217" s="224">
        <f>ROUND(I217*H217,2)</f>
        <v>0</v>
      </c>
      <c r="K217" s="226"/>
      <c r="L217" s="45"/>
      <c r="M217" s="227" t="s">
        <v>1</v>
      </c>
      <c r="N217" s="228" t="s">
        <v>41</v>
      </c>
      <c r="O217" s="92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1" t="s">
        <v>142</v>
      </c>
      <c r="AT217" s="231" t="s">
        <v>138</v>
      </c>
      <c r="AU217" s="231" t="s">
        <v>86</v>
      </c>
      <c r="AY217" s="18" t="s">
        <v>136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84</v>
      </c>
      <c r="BK217" s="232">
        <f>ROUND(I217*H217,2)</f>
        <v>0</v>
      </c>
      <c r="BL217" s="18" t="s">
        <v>142</v>
      </c>
      <c r="BM217" s="231" t="s">
        <v>284</v>
      </c>
    </row>
    <row r="218" spans="1:65" s="2" customFormat="1" ht="16.5" customHeight="1">
      <c r="A218" s="39"/>
      <c r="B218" s="40"/>
      <c r="C218" s="266" t="s">
        <v>223</v>
      </c>
      <c r="D218" s="266" t="s">
        <v>286</v>
      </c>
      <c r="E218" s="267" t="s">
        <v>287</v>
      </c>
      <c r="F218" s="268" t="s">
        <v>288</v>
      </c>
      <c r="G218" s="269" t="s">
        <v>289</v>
      </c>
      <c r="H218" s="270">
        <v>1.7</v>
      </c>
      <c r="I218" s="271"/>
      <c r="J218" s="270">
        <f>ROUND(I218*H218,2)</f>
        <v>0</v>
      </c>
      <c r="K218" s="272"/>
      <c r="L218" s="273"/>
      <c r="M218" s="274" t="s">
        <v>1</v>
      </c>
      <c r="N218" s="275" t="s">
        <v>41</v>
      </c>
      <c r="O218" s="92"/>
      <c r="P218" s="229">
        <f>O218*H218</f>
        <v>0</v>
      </c>
      <c r="Q218" s="229">
        <v>0.001</v>
      </c>
      <c r="R218" s="229">
        <f>Q218*H218</f>
        <v>0.0017</v>
      </c>
      <c r="S218" s="229">
        <v>0</v>
      </c>
      <c r="T218" s="23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1" t="s">
        <v>181</v>
      </c>
      <c r="AT218" s="231" t="s">
        <v>286</v>
      </c>
      <c r="AU218" s="231" t="s">
        <v>86</v>
      </c>
      <c r="AY218" s="18" t="s">
        <v>136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84</v>
      </c>
      <c r="BK218" s="232">
        <f>ROUND(I218*H218,2)</f>
        <v>0</v>
      </c>
      <c r="BL218" s="18" t="s">
        <v>142</v>
      </c>
      <c r="BM218" s="231" t="s">
        <v>290</v>
      </c>
    </row>
    <row r="219" spans="1:51" s="13" customFormat="1" ht="12">
      <c r="A219" s="13"/>
      <c r="B219" s="233"/>
      <c r="C219" s="234"/>
      <c r="D219" s="235" t="s">
        <v>144</v>
      </c>
      <c r="E219" s="234"/>
      <c r="F219" s="237" t="s">
        <v>820</v>
      </c>
      <c r="G219" s="234"/>
      <c r="H219" s="238">
        <v>1.7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144</v>
      </c>
      <c r="AU219" s="244" t="s">
        <v>86</v>
      </c>
      <c r="AV219" s="13" t="s">
        <v>86</v>
      </c>
      <c r="AW219" s="13" t="s">
        <v>4</v>
      </c>
      <c r="AX219" s="13" t="s">
        <v>84</v>
      </c>
      <c r="AY219" s="244" t="s">
        <v>136</v>
      </c>
    </row>
    <row r="220" spans="1:63" s="12" customFormat="1" ht="22.8" customHeight="1">
      <c r="A220" s="12"/>
      <c r="B220" s="204"/>
      <c r="C220" s="205"/>
      <c r="D220" s="206" t="s">
        <v>75</v>
      </c>
      <c r="E220" s="218" t="s">
        <v>86</v>
      </c>
      <c r="F220" s="218" t="s">
        <v>298</v>
      </c>
      <c r="G220" s="205"/>
      <c r="H220" s="205"/>
      <c r="I220" s="208"/>
      <c r="J220" s="219">
        <f>BK220</f>
        <v>0</v>
      </c>
      <c r="K220" s="205"/>
      <c r="L220" s="210"/>
      <c r="M220" s="211"/>
      <c r="N220" s="212"/>
      <c r="O220" s="212"/>
      <c r="P220" s="213">
        <f>SUM(P221:P227)</f>
        <v>0</v>
      </c>
      <c r="Q220" s="212"/>
      <c r="R220" s="213">
        <f>SUM(R221:R227)</f>
        <v>1.134765</v>
      </c>
      <c r="S220" s="212"/>
      <c r="T220" s="214">
        <f>SUM(T221:T227)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5" t="s">
        <v>84</v>
      </c>
      <c r="AT220" s="216" t="s">
        <v>75</v>
      </c>
      <c r="AU220" s="216" t="s">
        <v>84</v>
      </c>
      <c r="AY220" s="215" t="s">
        <v>136</v>
      </c>
      <c r="BK220" s="217">
        <f>SUM(BK221:BK227)</f>
        <v>0</v>
      </c>
    </row>
    <row r="221" spans="1:65" s="2" customFormat="1" ht="37.8" customHeight="1">
      <c r="A221" s="39"/>
      <c r="B221" s="40"/>
      <c r="C221" s="220" t="s">
        <v>227</v>
      </c>
      <c r="D221" s="220" t="s">
        <v>138</v>
      </c>
      <c r="E221" s="221" t="s">
        <v>821</v>
      </c>
      <c r="F221" s="222" t="s">
        <v>822</v>
      </c>
      <c r="G221" s="223" t="s">
        <v>374</v>
      </c>
      <c r="H221" s="224">
        <v>5.5</v>
      </c>
      <c r="I221" s="225"/>
      <c r="J221" s="224">
        <f>ROUND(I221*H221,2)</f>
        <v>0</v>
      </c>
      <c r="K221" s="226"/>
      <c r="L221" s="45"/>
      <c r="M221" s="227" t="s">
        <v>1</v>
      </c>
      <c r="N221" s="228" t="s">
        <v>41</v>
      </c>
      <c r="O221" s="92"/>
      <c r="P221" s="229">
        <f>O221*H221</f>
        <v>0</v>
      </c>
      <c r="Q221" s="229">
        <v>0.20449</v>
      </c>
      <c r="R221" s="229">
        <f>Q221*H221</f>
        <v>1.124695</v>
      </c>
      <c r="S221" s="229">
        <v>0</v>
      </c>
      <c r="T221" s="23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1" t="s">
        <v>142</v>
      </c>
      <c r="AT221" s="231" t="s">
        <v>138</v>
      </c>
      <c r="AU221" s="231" t="s">
        <v>86</v>
      </c>
      <c r="AY221" s="18" t="s">
        <v>136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84</v>
      </c>
      <c r="BK221" s="232">
        <f>ROUND(I221*H221,2)</f>
        <v>0</v>
      </c>
      <c r="BL221" s="18" t="s">
        <v>142</v>
      </c>
      <c r="BM221" s="231" t="s">
        <v>823</v>
      </c>
    </row>
    <row r="222" spans="1:65" s="2" customFormat="1" ht="24.15" customHeight="1">
      <c r="A222" s="39"/>
      <c r="B222" s="40"/>
      <c r="C222" s="220" t="s">
        <v>239</v>
      </c>
      <c r="D222" s="220" t="s">
        <v>138</v>
      </c>
      <c r="E222" s="221" t="s">
        <v>653</v>
      </c>
      <c r="F222" s="222" t="s">
        <v>654</v>
      </c>
      <c r="G222" s="223" t="s">
        <v>141</v>
      </c>
      <c r="H222" s="224">
        <v>13.75</v>
      </c>
      <c r="I222" s="225"/>
      <c r="J222" s="224">
        <f>ROUND(I222*H222,2)</f>
        <v>0</v>
      </c>
      <c r="K222" s="226"/>
      <c r="L222" s="45"/>
      <c r="M222" s="227" t="s">
        <v>1</v>
      </c>
      <c r="N222" s="228" t="s">
        <v>41</v>
      </c>
      <c r="O222" s="92"/>
      <c r="P222" s="229">
        <f>O222*H222</f>
        <v>0</v>
      </c>
      <c r="Q222" s="229">
        <v>0.00014</v>
      </c>
      <c r="R222" s="229">
        <f>Q222*H222</f>
        <v>0.0019249999999999998</v>
      </c>
      <c r="S222" s="229">
        <v>0</v>
      </c>
      <c r="T222" s="23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1" t="s">
        <v>142</v>
      </c>
      <c r="AT222" s="231" t="s">
        <v>138</v>
      </c>
      <c r="AU222" s="231" t="s">
        <v>86</v>
      </c>
      <c r="AY222" s="18" t="s">
        <v>136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84</v>
      </c>
      <c r="BK222" s="232">
        <f>ROUND(I222*H222,2)</f>
        <v>0</v>
      </c>
      <c r="BL222" s="18" t="s">
        <v>142</v>
      </c>
      <c r="BM222" s="231" t="s">
        <v>655</v>
      </c>
    </row>
    <row r="223" spans="1:51" s="15" customFormat="1" ht="12">
      <c r="A223" s="15"/>
      <c r="B223" s="256"/>
      <c r="C223" s="257"/>
      <c r="D223" s="235" t="s">
        <v>144</v>
      </c>
      <c r="E223" s="258" t="s">
        <v>1</v>
      </c>
      <c r="F223" s="259" t="s">
        <v>780</v>
      </c>
      <c r="G223" s="257"/>
      <c r="H223" s="258" t="s">
        <v>1</v>
      </c>
      <c r="I223" s="260"/>
      <c r="J223" s="257"/>
      <c r="K223" s="257"/>
      <c r="L223" s="261"/>
      <c r="M223" s="262"/>
      <c r="N223" s="263"/>
      <c r="O223" s="263"/>
      <c r="P223" s="263"/>
      <c r="Q223" s="263"/>
      <c r="R223" s="263"/>
      <c r="S223" s="263"/>
      <c r="T223" s="26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5" t="s">
        <v>144</v>
      </c>
      <c r="AU223" s="265" t="s">
        <v>86</v>
      </c>
      <c r="AV223" s="15" t="s">
        <v>84</v>
      </c>
      <c r="AW223" s="15" t="s">
        <v>31</v>
      </c>
      <c r="AX223" s="15" t="s">
        <v>76</v>
      </c>
      <c r="AY223" s="265" t="s">
        <v>136</v>
      </c>
    </row>
    <row r="224" spans="1:51" s="13" customFormat="1" ht="12">
      <c r="A224" s="13"/>
      <c r="B224" s="233"/>
      <c r="C224" s="234"/>
      <c r="D224" s="235" t="s">
        <v>144</v>
      </c>
      <c r="E224" s="236" t="s">
        <v>1</v>
      </c>
      <c r="F224" s="237" t="s">
        <v>824</v>
      </c>
      <c r="G224" s="234"/>
      <c r="H224" s="238">
        <v>13.75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144</v>
      </c>
      <c r="AU224" s="244" t="s">
        <v>86</v>
      </c>
      <c r="AV224" s="13" t="s">
        <v>86</v>
      </c>
      <c r="AW224" s="13" t="s">
        <v>31</v>
      </c>
      <c r="AX224" s="13" t="s">
        <v>76</v>
      </c>
      <c r="AY224" s="244" t="s">
        <v>136</v>
      </c>
    </row>
    <row r="225" spans="1:51" s="14" customFormat="1" ht="12">
      <c r="A225" s="14"/>
      <c r="B225" s="245"/>
      <c r="C225" s="246"/>
      <c r="D225" s="235" t="s">
        <v>144</v>
      </c>
      <c r="E225" s="247" t="s">
        <v>1</v>
      </c>
      <c r="F225" s="248" t="s">
        <v>146</v>
      </c>
      <c r="G225" s="246"/>
      <c r="H225" s="249">
        <v>13.75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144</v>
      </c>
      <c r="AU225" s="255" t="s">
        <v>86</v>
      </c>
      <c r="AV225" s="14" t="s">
        <v>142</v>
      </c>
      <c r="AW225" s="14" t="s">
        <v>31</v>
      </c>
      <c r="AX225" s="14" t="s">
        <v>84</v>
      </c>
      <c r="AY225" s="255" t="s">
        <v>136</v>
      </c>
    </row>
    <row r="226" spans="1:65" s="2" customFormat="1" ht="24.15" customHeight="1">
      <c r="A226" s="39"/>
      <c r="B226" s="40"/>
      <c r="C226" s="266" t="s">
        <v>243</v>
      </c>
      <c r="D226" s="266" t="s">
        <v>286</v>
      </c>
      <c r="E226" s="267" t="s">
        <v>657</v>
      </c>
      <c r="F226" s="268" t="s">
        <v>658</v>
      </c>
      <c r="G226" s="269" t="s">
        <v>141</v>
      </c>
      <c r="H226" s="270">
        <v>16.29</v>
      </c>
      <c r="I226" s="271"/>
      <c r="J226" s="270">
        <f>ROUND(I226*H226,2)</f>
        <v>0</v>
      </c>
      <c r="K226" s="272"/>
      <c r="L226" s="273"/>
      <c r="M226" s="274" t="s">
        <v>1</v>
      </c>
      <c r="N226" s="275" t="s">
        <v>41</v>
      </c>
      <c r="O226" s="92"/>
      <c r="P226" s="229">
        <f>O226*H226</f>
        <v>0</v>
      </c>
      <c r="Q226" s="229">
        <v>0.0005</v>
      </c>
      <c r="R226" s="229">
        <f>Q226*H226</f>
        <v>0.008145</v>
      </c>
      <c r="S226" s="229">
        <v>0</v>
      </c>
      <c r="T226" s="23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1" t="s">
        <v>181</v>
      </c>
      <c r="AT226" s="231" t="s">
        <v>286</v>
      </c>
      <c r="AU226" s="231" t="s">
        <v>86</v>
      </c>
      <c r="AY226" s="18" t="s">
        <v>136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84</v>
      </c>
      <c r="BK226" s="232">
        <f>ROUND(I226*H226,2)</f>
        <v>0</v>
      </c>
      <c r="BL226" s="18" t="s">
        <v>142</v>
      </c>
      <c r="BM226" s="231" t="s">
        <v>659</v>
      </c>
    </row>
    <row r="227" spans="1:51" s="13" customFormat="1" ht="12">
      <c r="A227" s="13"/>
      <c r="B227" s="233"/>
      <c r="C227" s="234"/>
      <c r="D227" s="235" t="s">
        <v>144</v>
      </c>
      <c r="E227" s="234"/>
      <c r="F227" s="237" t="s">
        <v>825</v>
      </c>
      <c r="G227" s="234"/>
      <c r="H227" s="238">
        <v>16.29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144</v>
      </c>
      <c r="AU227" s="244" t="s">
        <v>86</v>
      </c>
      <c r="AV227" s="13" t="s">
        <v>86</v>
      </c>
      <c r="AW227" s="13" t="s">
        <v>4</v>
      </c>
      <c r="AX227" s="13" t="s">
        <v>84</v>
      </c>
      <c r="AY227" s="244" t="s">
        <v>136</v>
      </c>
    </row>
    <row r="228" spans="1:63" s="12" customFormat="1" ht="22.8" customHeight="1">
      <c r="A228" s="12"/>
      <c r="B228" s="204"/>
      <c r="C228" s="205"/>
      <c r="D228" s="206" t="s">
        <v>75</v>
      </c>
      <c r="E228" s="218" t="s">
        <v>151</v>
      </c>
      <c r="F228" s="218" t="s">
        <v>356</v>
      </c>
      <c r="G228" s="205"/>
      <c r="H228" s="205"/>
      <c r="I228" s="208"/>
      <c r="J228" s="219">
        <f>BK228</f>
        <v>0</v>
      </c>
      <c r="K228" s="205"/>
      <c r="L228" s="210"/>
      <c r="M228" s="211"/>
      <c r="N228" s="212"/>
      <c r="O228" s="212"/>
      <c r="P228" s="213">
        <f>SUM(P229:P234)</f>
        <v>0</v>
      </c>
      <c r="Q228" s="212"/>
      <c r="R228" s="213">
        <f>SUM(R229:R234)</f>
        <v>0.41800000000000004</v>
      </c>
      <c r="S228" s="212"/>
      <c r="T228" s="214">
        <f>SUM(T229:T234)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5" t="s">
        <v>84</v>
      </c>
      <c r="AT228" s="216" t="s">
        <v>75</v>
      </c>
      <c r="AU228" s="216" t="s">
        <v>84</v>
      </c>
      <c r="AY228" s="215" t="s">
        <v>136</v>
      </c>
      <c r="BK228" s="217">
        <f>SUM(BK229:BK234)</f>
        <v>0</v>
      </c>
    </row>
    <row r="229" spans="1:65" s="2" customFormat="1" ht="24.15" customHeight="1">
      <c r="A229" s="39"/>
      <c r="B229" s="40"/>
      <c r="C229" s="220" t="s">
        <v>7</v>
      </c>
      <c r="D229" s="220" t="s">
        <v>138</v>
      </c>
      <c r="E229" s="221" t="s">
        <v>826</v>
      </c>
      <c r="F229" s="222" t="s">
        <v>827</v>
      </c>
      <c r="G229" s="223" t="s">
        <v>149</v>
      </c>
      <c r="H229" s="224">
        <v>1</v>
      </c>
      <c r="I229" s="225"/>
      <c r="J229" s="224">
        <f>ROUND(I229*H229,2)</f>
        <v>0</v>
      </c>
      <c r="K229" s="226"/>
      <c r="L229" s="45"/>
      <c r="M229" s="227" t="s">
        <v>1</v>
      </c>
      <c r="N229" s="228" t="s">
        <v>41</v>
      </c>
      <c r="O229" s="92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1" t="s">
        <v>142</v>
      </c>
      <c r="AT229" s="231" t="s">
        <v>138</v>
      </c>
      <c r="AU229" s="231" t="s">
        <v>86</v>
      </c>
      <c r="AY229" s="18" t="s">
        <v>136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84</v>
      </c>
      <c r="BK229" s="232">
        <f>ROUND(I229*H229,2)</f>
        <v>0</v>
      </c>
      <c r="BL229" s="18" t="s">
        <v>142</v>
      </c>
      <c r="BM229" s="231" t="s">
        <v>828</v>
      </c>
    </row>
    <row r="230" spans="1:51" s="15" customFormat="1" ht="12">
      <c r="A230" s="15"/>
      <c r="B230" s="256"/>
      <c r="C230" s="257"/>
      <c r="D230" s="235" t="s">
        <v>144</v>
      </c>
      <c r="E230" s="258" t="s">
        <v>1</v>
      </c>
      <c r="F230" s="259" t="s">
        <v>783</v>
      </c>
      <c r="G230" s="257"/>
      <c r="H230" s="258" t="s">
        <v>1</v>
      </c>
      <c r="I230" s="260"/>
      <c r="J230" s="257"/>
      <c r="K230" s="257"/>
      <c r="L230" s="261"/>
      <c r="M230" s="262"/>
      <c r="N230" s="263"/>
      <c r="O230" s="263"/>
      <c r="P230" s="263"/>
      <c r="Q230" s="263"/>
      <c r="R230" s="263"/>
      <c r="S230" s="263"/>
      <c r="T230" s="26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5" t="s">
        <v>144</v>
      </c>
      <c r="AU230" s="265" t="s">
        <v>86</v>
      </c>
      <c r="AV230" s="15" t="s">
        <v>84</v>
      </c>
      <c r="AW230" s="15" t="s">
        <v>31</v>
      </c>
      <c r="AX230" s="15" t="s">
        <v>76</v>
      </c>
      <c r="AY230" s="265" t="s">
        <v>136</v>
      </c>
    </row>
    <row r="231" spans="1:51" s="13" customFormat="1" ht="12">
      <c r="A231" s="13"/>
      <c r="B231" s="233"/>
      <c r="C231" s="234"/>
      <c r="D231" s="235" t="s">
        <v>144</v>
      </c>
      <c r="E231" s="236" t="s">
        <v>1</v>
      </c>
      <c r="F231" s="237" t="s">
        <v>84</v>
      </c>
      <c r="G231" s="234"/>
      <c r="H231" s="238">
        <v>1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144</v>
      </c>
      <c r="AU231" s="244" t="s">
        <v>86</v>
      </c>
      <c r="AV231" s="13" t="s">
        <v>86</v>
      </c>
      <c r="AW231" s="13" t="s">
        <v>31</v>
      </c>
      <c r="AX231" s="13" t="s">
        <v>76</v>
      </c>
      <c r="AY231" s="244" t="s">
        <v>136</v>
      </c>
    </row>
    <row r="232" spans="1:51" s="14" customFormat="1" ht="12">
      <c r="A232" s="14"/>
      <c r="B232" s="245"/>
      <c r="C232" s="246"/>
      <c r="D232" s="235" t="s">
        <v>144</v>
      </c>
      <c r="E232" s="247" t="s">
        <v>1</v>
      </c>
      <c r="F232" s="248" t="s">
        <v>146</v>
      </c>
      <c r="G232" s="246"/>
      <c r="H232" s="249">
        <v>1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144</v>
      </c>
      <c r="AU232" s="255" t="s">
        <v>86</v>
      </c>
      <c r="AV232" s="14" t="s">
        <v>142</v>
      </c>
      <c r="AW232" s="14" t="s">
        <v>31</v>
      </c>
      <c r="AX232" s="14" t="s">
        <v>84</v>
      </c>
      <c r="AY232" s="255" t="s">
        <v>136</v>
      </c>
    </row>
    <row r="233" spans="1:65" s="2" customFormat="1" ht="21.75" customHeight="1">
      <c r="A233" s="39"/>
      <c r="B233" s="40"/>
      <c r="C233" s="266" t="s">
        <v>256</v>
      </c>
      <c r="D233" s="266" t="s">
        <v>286</v>
      </c>
      <c r="E233" s="267" t="s">
        <v>829</v>
      </c>
      <c r="F233" s="268" t="s">
        <v>830</v>
      </c>
      <c r="G233" s="269" t="s">
        <v>149</v>
      </c>
      <c r="H233" s="270">
        <v>1</v>
      </c>
      <c r="I233" s="271"/>
      <c r="J233" s="270">
        <f>ROUND(I233*H233,2)</f>
        <v>0</v>
      </c>
      <c r="K233" s="272"/>
      <c r="L233" s="273"/>
      <c r="M233" s="274" t="s">
        <v>1</v>
      </c>
      <c r="N233" s="275" t="s">
        <v>41</v>
      </c>
      <c r="O233" s="92"/>
      <c r="P233" s="229">
        <f>O233*H233</f>
        <v>0</v>
      </c>
      <c r="Q233" s="229">
        <v>0.19</v>
      </c>
      <c r="R233" s="229">
        <f>Q233*H233</f>
        <v>0.19</v>
      </c>
      <c r="S233" s="229">
        <v>0</v>
      </c>
      <c r="T233" s="23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1" t="s">
        <v>181</v>
      </c>
      <c r="AT233" s="231" t="s">
        <v>286</v>
      </c>
      <c r="AU233" s="231" t="s">
        <v>86</v>
      </c>
      <c r="AY233" s="18" t="s">
        <v>136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84</v>
      </c>
      <c r="BK233" s="232">
        <f>ROUND(I233*H233,2)</f>
        <v>0</v>
      </c>
      <c r="BL233" s="18" t="s">
        <v>142</v>
      </c>
      <c r="BM233" s="231" t="s">
        <v>831</v>
      </c>
    </row>
    <row r="234" spans="1:65" s="2" customFormat="1" ht="16.5" customHeight="1">
      <c r="A234" s="39"/>
      <c r="B234" s="40"/>
      <c r="C234" s="266" t="s">
        <v>266</v>
      </c>
      <c r="D234" s="266" t="s">
        <v>286</v>
      </c>
      <c r="E234" s="267" t="s">
        <v>670</v>
      </c>
      <c r="F234" s="268" t="s">
        <v>832</v>
      </c>
      <c r="G234" s="269" t="s">
        <v>672</v>
      </c>
      <c r="H234" s="270">
        <v>1</v>
      </c>
      <c r="I234" s="271"/>
      <c r="J234" s="270">
        <f>ROUND(I234*H234,2)</f>
        <v>0</v>
      </c>
      <c r="K234" s="272"/>
      <c r="L234" s="273"/>
      <c r="M234" s="274" t="s">
        <v>1</v>
      </c>
      <c r="N234" s="275" t="s">
        <v>41</v>
      </c>
      <c r="O234" s="92"/>
      <c r="P234" s="229">
        <f>O234*H234</f>
        <v>0</v>
      </c>
      <c r="Q234" s="229">
        <v>0.228</v>
      </c>
      <c r="R234" s="229">
        <f>Q234*H234</f>
        <v>0.228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181</v>
      </c>
      <c r="AT234" s="231" t="s">
        <v>286</v>
      </c>
      <c r="AU234" s="231" t="s">
        <v>86</v>
      </c>
      <c r="AY234" s="18" t="s">
        <v>136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84</v>
      </c>
      <c r="BK234" s="232">
        <f>ROUND(I234*H234,2)</f>
        <v>0</v>
      </c>
      <c r="BL234" s="18" t="s">
        <v>142</v>
      </c>
      <c r="BM234" s="231" t="s">
        <v>673</v>
      </c>
    </row>
    <row r="235" spans="1:63" s="12" customFormat="1" ht="22.8" customHeight="1">
      <c r="A235" s="12"/>
      <c r="B235" s="204"/>
      <c r="C235" s="205"/>
      <c r="D235" s="206" t="s">
        <v>75</v>
      </c>
      <c r="E235" s="218" t="s">
        <v>142</v>
      </c>
      <c r="F235" s="218" t="s">
        <v>370</v>
      </c>
      <c r="G235" s="205"/>
      <c r="H235" s="205"/>
      <c r="I235" s="208"/>
      <c r="J235" s="219">
        <f>BK235</f>
        <v>0</v>
      </c>
      <c r="K235" s="205"/>
      <c r="L235" s="210"/>
      <c r="M235" s="211"/>
      <c r="N235" s="212"/>
      <c r="O235" s="212"/>
      <c r="P235" s="213">
        <f>SUM(P236:P262)</f>
        <v>0</v>
      </c>
      <c r="Q235" s="212"/>
      <c r="R235" s="213">
        <f>SUM(R236:R262)</f>
        <v>12.2731663</v>
      </c>
      <c r="S235" s="212"/>
      <c r="T235" s="214">
        <f>SUM(T236:T262)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5" t="s">
        <v>84</v>
      </c>
      <c r="AT235" s="216" t="s">
        <v>75</v>
      </c>
      <c r="AU235" s="216" t="s">
        <v>84</v>
      </c>
      <c r="AY235" s="215" t="s">
        <v>136</v>
      </c>
      <c r="BK235" s="217">
        <f>SUM(BK236:BK262)</f>
        <v>0</v>
      </c>
    </row>
    <row r="236" spans="1:65" s="2" customFormat="1" ht="24.15" customHeight="1">
      <c r="A236" s="39"/>
      <c r="B236" s="40"/>
      <c r="C236" s="220" t="s">
        <v>275</v>
      </c>
      <c r="D236" s="220" t="s">
        <v>138</v>
      </c>
      <c r="E236" s="221" t="s">
        <v>539</v>
      </c>
      <c r="F236" s="222" t="s">
        <v>540</v>
      </c>
      <c r="G236" s="223" t="s">
        <v>162</v>
      </c>
      <c r="H236" s="224">
        <v>3.75</v>
      </c>
      <c r="I236" s="225"/>
      <c r="J236" s="224">
        <f>ROUND(I236*H236,2)</f>
        <v>0</v>
      </c>
      <c r="K236" s="226"/>
      <c r="L236" s="45"/>
      <c r="M236" s="227" t="s">
        <v>1</v>
      </c>
      <c r="N236" s="228" t="s">
        <v>41</v>
      </c>
      <c r="O236" s="92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1" t="s">
        <v>142</v>
      </c>
      <c r="AT236" s="231" t="s">
        <v>138</v>
      </c>
      <c r="AU236" s="231" t="s">
        <v>86</v>
      </c>
      <c r="AY236" s="18" t="s">
        <v>136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84</v>
      </c>
      <c r="BK236" s="232">
        <f>ROUND(I236*H236,2)</f>
        <v>0</v>
      </c>
      <c r="BL236" s="18" t="s">
        <v>142</v>
      </c>
      <c r="BM236" s="231" t="s">
        <v>833</v>
      </c>
    </row>
    <row r="237" spans="1:51" s="15" customFormat="1" ht="12">
      <c r="A237" s="15"/>
      <c r="B237" s="256"/>
      <c r="C237" s="257"/>
      <c r="D237" s="235" t="s">
        <v>144</v>
      </c>
      <c r="E237" s="258" t="s">
        <v>1</v>
      </c>
      <c r="F237" s="259" t="s">
        <v>780</v>
      </c>
      <c r="G237" s="257"/>
      <c r="H237" s="258" t="s">
        <v>1</v>
      </c>
      <c r="I237" s="260"/>
      <c r="J237" s="257"/>
      <c r="K237" s="257"/>
      <c r="L237" s="261"/>
      <c r="M237" s="262"/>
      <c r="N237" s="263"/>
      <c r="O237" s="263"/>
      <c r="P237" s="263"/>
      <c r="Q237" s="263"/>
      <c r="R237" s="263"/>
      <c r="S237" s="263"/>
      <c r="T237" s="26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5" t="s">
        <v>144</v>
      </c>
      <c r="AU237" s="265" t="s">
        <v>86</v>
      </c>
      <c r="AV237" s="15" t="s">
        <v>84</v>
      </c>
      <c r="AW237" s="15" t="s">
        <v>31</v>
      </c>
      <c r="AX237" s="15" t="s">
        <v>76</v>
      </c>
      <c r="AY237" s="265" t="s">
        <v>136</v>
      </c>
    </row>
    <row r="238" spans="1:51" s="13" customFormat="1" ht="12">
      <c r="A238" s="13"/>
      <c r="B238" s="233"/>
      <c r="C238" s="234"/>
      <c r="D238" s="235" t="s">
        <v>144</v>
      </c>
      <c r="E238" s="236" t="s">
        <v>1</v>
      </c>
      <c r="F238" s="237" t="s">
        <v>834</v>
      </c>
      <c r="G238" s="234"/>
      <c r="H238" s="238">
        <v>3.75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144</v>
      </c>
      <c r="AU238" s="244" t="s">
        <v>86</v>
      </c>
      <c r="AV238" s="13" t="s">
        <v>86</v>
      </c>
      <c r="AW238" s="13" t="s">
        <v>31</v>
      </c>
      <c r="AX238" s="13" t="s">
        <v>76</v>
      </c>
      <c r="AY238" s="244" t="s">
        <v>136</v>
      </c>
    </row>
    <row r="239" spans="1:51" s="14" customFormat="1" ht="12">
      <c r="A239" s="14"/>
      <c r="B239" s="245"/>
      <c r="C239" s="246"/>
      <c r="D239" s="235" t="s">
        <v>144</v>
      </c>
      <c r="E239" s="247" t="s">
        <v>1</v>
      </c>
      <c r="F239" s="248" t="s">
        <v>146</v>
      </c>
      <c r="G239" s="246"/>
      <c r="H239" s="249">
        <v>3.75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144</v>
      </c>
      <c r="AU239" s="255" t="s">
        <v>86</v>
      </c>
      <c r="AV239" s="14" t="s">
        <v>142</v>
      </c>
      <c r="AW239" s="14" t="s">
        <v>31</v>
      </c>
      <c r="AX239" s="14" t="s">
        <v>84</v>
      </c>
      <c r="AY239" s="255" t="s">
        <v>136</v>
      </c>
    </row>
    <row r="240" spans="1:65" s="2" customFormat="1" ht="16.5" customHeight="1">
      <c r="A240" s="39"/>
      <c r="B240" s="40"/>
      <c r="C240" s="220" t="s">
        <v>281</v>
      </c>
      <c r="D240" s="220" t="s">
        <v>138</v>
      </c>
      <c r="E240" s="221" t="s">
        <v>835</v>
      </c>
      <c r="F240" s="222" t="s">
        <v>836</v>
      </c>
      <c r="G240" s="223" t="s">
        <v>162</v>
      </c>
      <c r="H240" s="224">
        <v>3.7</v>
      </c>
      <c r="I240" s="225"/>
      <c r="J240" s="224">
        <f>ROUND(I240*H240,2)</f>
        <v>0</v>
      </c>
      <c r="K240" s="226"/>
      <c r="L240" s="45"/>
      <c r="M240" s="227" t="s">
        <v>1</v>
      </c>
      <c r="N240" s="228" t="s">
        <v>41</v>
      </c>
      <c r="O240" s="92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1" t="s">
        <v>142</v>
      </c>
      <c r="AT240" s="231" t="s">
        <v>138</v>
      </c>
      <c r="AU240" s="231" t="s">
        <v>86</v>
      </c>
      <c r="AY240" s="18" t="s">
        <v>136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84</v>
      </c>
      <c r="BK240" s="232">
        <f>ROUND(I240*H240,2)</f>
        <v>0</v>
      </c>
      <c r="BL240" s="18" t="s">
        <v>142</v>
      </c>
      <c r="BM240" s="231" t="s">
        <v>837</v>
      </c>
    </row>
    <row r="241" spans="1:51" s="15" customFormat="1" ht="12">
      <c r="A241" s="15"/>
      <c r="B241" s="256"/>
      <c r="C241" s="257"/>
      <c r="D241" s="235" t="s">
        <v>144</v>
      </c>
      <c r="E241" s="258" t="s">
        <v>1</v>
      </c>
      <c r="F241" s="259" t="s">
        <v>838</v>
      </c>
      <c r="G241" s="257"/>
      <c r="H241" s="258" t="s">
        <v>1</v>
      </c>
      <c r="I241" s="260"/>
      <c r="J241" s="257"/>
      <c r="K241" s="257"/>
      <c r="L241" s="261"/>
      <c r="M241" s="262"/>
      <c r="N241" s="263"/>
      <c r="O241" s="263"/>
      <c r="P241" s="263"/>
      <c r="Q241" s="263"/>
      <c r="R241" s="263"/>
      <c r="S241" s="263"/>
      <c r="T241" s="26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5" t="s">
        <v>144</v>
      </c>
      <c r="AU241" s="265" t="s">
        <v>86</v>
      </c>
      <c r="AV241" s="15" t="s">
        <v>84</v>
      </c>
      <c r="AW241" s="15" t="s">
        <v>31</v>
      </c>
      <c r="AX241" s="15" t="s">
        <v>76</v>
      </c>
      <c r="AY241" s="265" t="s">
        <v>136</v>
      </c>
    </row>
    <row r="242" spans="1:51" s="13" customFormat="1" ht="12">
      <c r="A242" s="13"/>
      <c r="B242" s="233"/>
      <c r="C242" s="234"/>
      <c r="D242" s="235" t="s">
        <v>144</v>
      </c>
      <c r="E242" s="236" t="s">
        <v>1</v>
      </c>
      <c r="F242" s="237" t="s">
        <v>839</v>
      </c>
      <c r="G242" s="234"/>
      <c r="H242" s="238">
        <v>2.67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144</v>
      </c>
      <c r="AU242" s="244" t="s">
        <v>86</v>
      </c>
      <c r="AV242" s="13" t="s">
        <v>86</v>
      </c>
      <c r="AW242" s="13" t="s">
        <v>31</v>
      </c>
      <c r="AX242" s="13" t="s">
        <v>76</v>
      </c>
      <c r="AY242" s="244" t="s">
        <v>136</v>
      </c>
    </row>
    <row r="243" spans="1:51" s="15" customFormat="1" ht="12">
      <c r="A243" s="15"/>
      <c r="B243" s="256"/>
      <c r="C243" s="257"/>
      <c r="D243" s="235" t="s">
        <v>144</v>
      </c>
      <c r="E243" s="258" t="s">
        <v>1</v>
      </c>
      <c r="F243" s="259" t="s">
        <v>783</v>
      </c>
      <c r="G243" s="257"/>
      <c r="H243" s="258" t="s">
        <v>1</v>
      </c>
      <c r="I243" s="260"/>
      <c r="J243" s="257"/>
      <c r="K243" s="257"/>
      <c r="L243" s="261"/>
      <c r="M243" s="262"/>
      <c r="N243" s="263"/>
      <c r="O243" s="263"/>
      <c r="P243" s="263"/>
      <c r="Q243" s="263"/>
      <c r="R243" s="263"/>
      <c r="S243" s="263"/>
      <c r="T243" s="26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5" t="s">
        <v>144</v>
      </c>
      <c r="AU243" s="265" t="s">
        <v>86</v>
      </c>
      <c r="AV243" s="15" t="s">
        <v>84</v>
      </c>
      <c r="AW243" s="15" t="s">
        <v>31</v>
      </c>
      <c r="AX243" s="15" t="s">
        <v>76</v>
      </c>
      <c r="AY243" s="265" t="s">
        <v>136</v>
      </c>
    </row>
    <row r="244" spans="1:51" s="13" customFormat="1" ht="12">
      <c r="A244" s="13"/>
      <c r="B244" s="233"/>
      <c r="C244" s="234"/>
      <c r="D244" s="235" t="s">
        <v>144</v>
      </c>
      <c r="E244" s="236" t="s">
        <v>1</v>
      </c>
      <c r="F244" s="237" t="s">
        <v>840</v>
      </c>
      <c r="G244" s="234"/>
      <c r="H244" s="238">
        <v>1.03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144</v>
      </c>
      <c r="AU244" s="244" t="s">
        <v>86</v>
      </c>
      <c r="AV244" s="13" t="s">
        <v>86</v>
      </c>
      <c r="AW244" s="13" t="s">
        <v>31</v>
      </c>
      <c r="AX244" s="13" t="s">
        <v>76</v>
      </c>
      <c r="AY244" s="244" t="s">
        <v>136</v>
      </c>
    </row>
    <row r="245" spans="1:51" s="14" customFormat="1" ht="12">
      <c r="A245" s="14"/>
      <c r="B245" s="245"/>
      <c r="C245" s="246"/>
      <c r="D245" s="235" t="s">
        <v>144</v>
      </c>
      <c r="E245" s="247" t="s">
        <v>1</v>
      </c>
      <c r="F245" s="248" t="s">
        <v>146</v>
      </c>
      <c r="G245" s="246"/>
      <c r="H245" s="249">
        <v>3.7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144</v>
      </c>
      <c r="AU245" s="255" t="s">
        <v>86</v>
      </c>
      <c r="AV245" s="14" t="s">
        <v>142</v>
      </c>
      <c r="AW245" s="14" t="s">
        <v>31</v>
      </c>
      <c r="AX245" s="14" t="s">
        <v>84</v>
      </c>
      <c r="AY245" s="255" t="s">
        <v>136</v>
      </c>
    </row>
    <row r="246" spans="1:65" s="2" customFormat="1" ht="21.75" customHeight="1">
      <c r="A246" s="39"/>
      <c r="B246" s="40"/>
      <c r="C246" s="220" t="s">
        <v>285</v>
      </c>
      <c r="D246" s="220" t="s">
        <v>138</v>
      </c>
      <c r="E246" s="221" t="s">
        <v>678</v>
      </c>
      <c r="F246" s="222" t="s">
        <v>679</v>
      </c>
      <c r="G246" s="223" t="s">
        <v>162</v>
      </c>
      <c r="H246" s="224">
        <v>0.69</v>
      </c>
      <c r="I246" s="225"/>
      <c r="J246" s="224">
        <f>ROUND(I246*H246,2)</f>
        <v>0</v>
      </c>
      <c r="K246" s="226"/>
      <c r="L246" s="45"/>
      <c r="M246" s="227" t="s">
        <v>1</v>
      </c>
      <c r="N246" s="228" t="s">
        <v>41</v>
      </c>
      <c r="O246" s="92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1" t="s">
        <v>142</v>
      </c>
      <c r="AT246" s="231" t="s">
        <v>138</v>
      </c>
      <c r="AU246" s="231" t="s">
        <v>86</v>
      </c>
      <c r="AY246" s="18" t="s">
        <v>136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84</v>
      </c>
      <c r="BK246" s="232">
        <f>ROUND(I246*H246,2)</f>
        <v>0</v>
      </c>
      <c r="BL246" s="18" t="s">
        <v>142</v>
      </c>
      <c r="BM246" s="231" t="s">
        <v>680</v>
      </c>
    </row>
    <row r="247" spans="1:51" s="15" customFormat="1" ht="12">
      <c r="A247" s="15"/>
      <c r="B247" s="256"/>
      <c r="C247" s="257"/>
      <c r="D247" s="235" t="s">
        <v>144</v>
      </c>
      <c r="E247" s="258" t="s">
        <v>1</v>
      </c>
      <c r="F247" s="259" t="s">
        <v>783</v>
      </c>
      <c r="G247" s="257"/>
      <c r="H247" s="258" t="s">
        <v>1</v>
      </c>
      <c r="I247" s="260"/>
      <c r="J247" s="257"/>
      <c r="K247" s="257"/>
      <c r="L247" s="261"/>
      <c r="M247" s="262"/>
      <c r="N247" s="263"/>
      <c r="O247" s="263"/>
      <c r="P247" s="263"/>
      <c r="Q247" s="263"/>
      <c r="R247" s="263"/>
      <c r="S247" s="263"/>
      <c r="T247" s="26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5" t="s">
        <v>144</v>
      </c>
      <c r="AU247" s="265" t="s">
        <v>86</v>
      </c>
      <c r="AV247" s="15" t="s">
        <v>84</v>
      </c>
      <c r="AW247" s="15" t="s">
        <v>31</v>
      </c>
      <c r="AX247" s="15" t="s">
        <v>76</v>
      </c>
      <c r="AY247" s="265" t="s">
        <v>136</v>
      </c>
    </row>
    <row r="248" spans="1:51" s="13" customFormat="1" ht="12">
      <c r="A248" s="13"/>
      <c r="B248" s="233"/>
      <c r="C248" s="234"/>
      <c r="D248" s="235" t="s">
        <v>144</v>
      </c>
      <c r="E248" s="236" t="s">
        <v>1</v>
      </c>
      <c r="F248" s="237" t="s">
        <v>841</v>
      </c>
      <c r="G248" s="234"/>
      <c r="H248" s="238">
        <v>0.69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144</v>
      </c>
      <c r="AU248" s="244" t="s">
        <v>86</v>
      </c>
      <c r="AV248" s="13" t="s">
        <v>86</v>
      </c>
      <c r="AW248" s="13" t="s">
        <v>31</v>
      </c>
      <c r="AX248" s="13" t="s">
        <v>76</v>
      </c>
      <c r="AY248" s="244" t="s">
        <v>136</v>
      </c>
    </row>
    <row r="249" spans="1:51" s="14" customFormat="1" ht="12">
      <c r="A249" s="14"/>
      <c r="B249" s="245"/>
      <c r="C249" s="246"/>
      <c r="D249" s="235" t="s">
        <v>144</v>
      </c>
      <c r="E249" s="247" t="s">
        <v>1</v>
      </c>
      <c r="F249" s="248" t="s">
        <v>146</v>
      </c>
      <c r="G249" s="246"/>
      <c r="H249" s="249">
        <v>0.69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144</v>
      </c>
      <c r="AU249" s="255" t="s">
        <v>86</v>
      </c>
      <c r="AV249" s="14" t="s">
        <v>142</v>
      </c>
      <c r="AW249" s="14" t="s">
        <v>31</v>
      </c>
      <c r="AX249" s="14" t="s">
        <v>84</v>
      </c>
      <c r="AY249" s="255" t="s">
        <v>136</v>
      </c>
    </row>
    <row r="250" spans="1:65" s="2" customFormat="1" ht="24.15" customHeight="1">
      <c r="A250" s="39"/>
      <c r="B250" s="40"/>
      <c r="C250" s="220" t="s">
        <v>292</v>
      </c>
      <c r="D250" s="220" t="s">
        <v>138</v>
      </c>
      <c r="E250" s="221" t="s">
        <v>683</v>
      </c>
      <c r="F250" s="222" t="s">
        <v>684</v>
      </c>
      <c r="G250" s="223" t="s">
        <v>141</v>
      </c>
      <c r="H250" s="224">
        <v>1.29</v>
      </c>
      <c r="I250" s="225"/>
      <c r="J250" s="224">
        <f>ROUND(I250*H250,2)</f>
        <v>0</v>
      </c>
      <c r="K250" s="226"/>
      <c r="L250" s="45"/>
      <c r="M250" s="227" t="s">
        <v>1</v>
      </c>
      <c r="N250" s="228" t="s">
        <v>41</v>
      </c>
      <c r="O250" s="92"/>
      <c r="P250" s="229">
        <f>O250*H250</f>
        <v>0</v>
      </c>
      <c r="Q250" s="229">
        <v>0.00632</v>
      </c>
      <c r="R250" s="229">
        <f>Q250*H250</f>
        <v>0.0081528</v>
      </c>
      <c r="S250" s="229">
        <v>0</v>
      </c>
      <c r="T250" s="23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1" t="s">
        <v>142</v>
      </c>
      <c r="AT250" s="231" t="s">
        <v>138</v>
      </c>
      <c r="AU250" s="231" t="s">
        <v>86</v>
      </c>
      <c r="AY250" s="18" t="s">
        <v>136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84</v>
      </c>
      <c r="BK250" s="232">
        <f>ROUND(I250*H250,2)</f>
        <v>0</v>
      </c>
      <c r="BL250" s="18" t="s">
        <v>142</v>
      </c>
      <c r="BM250" s="231" t="s">
        <v>685</v>
      </c>
    </row>
    <row r="251" spans="1:51" s="15" customFormat="1" ht="12">
      <c r="A251" s="15"/>
      <c r="B251" s="256"/>
      <c r="C251" s="257"/>
      <c r="D251" s="235" t="s">
        <v>144</v>
      </c>
      <c r="E251" s="258" t="s">
        <v>1</v>
      </c>
      <c r="F251" s="259" t="s">
        <v>783</v>
      </c>
      <c r="G251" s="257"/>
      <c r="H251" s="258" t="s">
        <v>1</v>
      </c>
      <c r="I251" s="260"/>
      <c r="J251" s="257"/>
      <c r="K251" s="257"/>
      <c r="L251" s="261"/>
      <c r="M251" s="262"/>
      <c r="N251" s="263"/>
      <c r="O251" s="263"/>
      <c r="P251" s="263"/>
      <c r="Q251" s="263"/>
      <c r="R251" s="263"/>
      <c r="S251" s="263"/>
      <c r="T251" s="26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5" t="s">
        <v>144</v>
      </c>
      <c r="AU251" s="265" t="s">
        <v>86</v>
      </c>
      <c r="AV251" s="15" t="s">
        <v>84</v>
      </c>
      <c r="AW251" s="15" t="s">
        <v>31</v>
      </c>
      <c r="AX251" s="15" t="s">
        <v>76</v>
      </c>
      <c r="AY251" s="265" t="s">
        <v>136</v>
      </c>
    </row>
    <row r="252" spans="1:51" s="13" customFormat="1" ht="12">
      <c r="A252" s="13"/>
      <c r="B252" s="233"/>
      <c r="C252" s="234"/>
      <c r="D252" s="235" t="s">
        <v>144</v>
      </c>
      <c r="E252" s="236" t="s">
        <v>1</v>
      </c>
      <c r="F252" s="237" t="s">
        <v>842</v>
      </c>
      <c r="G252" s="234"/>
      <c r="H252" s="238">
        <v>1.29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144</v>
      </c>
      <c r="AU252" s="244" t="s">
        <v>86</v>
      </c>
      <c r="AV252" s="13" t="s">
        <v>86</v>
      </c>
      <c r="AW252" s="13" t="s">
        <v>31</v>
      </c>
      <c r="AX252" s="13" t="s">
        <v>76</v>
      </c>
      <c r="AY252" s="244" t="s">
        <v>136</v>
      </c>
    </row>
    <row r="253" spans="1:51" s="14" customFormat="1" ht="12">
      <c r="A253" s="14"/>
      <c r="B253" s="245"/>
      <c r="C253" s="246"/>
      <c r="D253" s="235" t="s">
        <v>144</v>
      </c>
      <c r="E253" s="247" t="s">
        <v>1</v>
      </c>
      <c r="F253" s="248" t="s">
        <v>146</v>
      </c>
      <c r="G253" s="246"/>
      <c r="H253" s="249">
        <v>1.29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144</v>
      </c>
      <c r="AU253" s="255" t="s">
        <v>86</v>
      </c>
      <c r="AV253" s="14" t="s">
        <v>142</v>
      </c>
      <c r="AW253" s="14" t="s">
        <v>31</v>
      </c>
      <c r="AX253" s="14" t="s">
        <v>84</v>
      </c>
      <c r="AY253" s="255" t="s">
        <v>136</v>
      </c>
    </row>
    <row r="254" spans="1:65" s="2" customFormat="1" ht="24.15" customHeight="1">
      <c r="A254" s="39"/>
      <c r="B254" s="40"/>
      <c r="C254" s="220" t="s">
        <v>299</v>
      </c>
      <c r="D254" s="220" t="s">
        <v>138</v>
      </c>
      <c r="E254" s="221" t="s">
        <v>690</v>
      </c>
      <c r="F254" s="222" t="s">
        <v>691</v>
      </c>
      <c r="G254" s="223" t="s">
        <v>253</v>
      </c>
      <c r="H254" s="224">
        <v>0.05</v>
      </c>
      <c r="I254" s="225"/>
      <c r="J254" s="224">
        <f>ROUND(I254*H254,2)</f>
        <v>0</v>
      </c>
      <c r="K254" s="226"/>
      <c r="L254" s="45"/>
      <c r="M254" s="227" t="s">
        <v>1</v>
      </c>
      <c r="N254" s="228" t="s">
        <v>41</v>
      </c>
      <c r="O254" s="92"/>
      <c r="P254" s="229">
        <f>O254*H254</f>
        <v>0</v>
      </c>
      <c r="Q254" s="229">
        <v>1.06277</v>
      </c>
      <c r="R254" s="229">
        <f>Q254*H254</f>
        <v>0.053138500000000005</v>
      </c>
      <c r="S254" s="229">
        <v>0</v>
      </c>
      <c r="T254" s="23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1" t="s">
        <v>142</v>
      </c>
      <c r="AT254" s="231" t="s">
        <v>138</v>
      </c>
      <c r="AU254" s="231" t="s">
        <v>86</v>
      </c>
      <c r="AY254" s="18" t="s">
        <v>136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84</v>
      </c>
      <c r="BK254" s="232">
        <f>ROUND(I254*H254,2)</f>
        <v>0</v>
      </c>
      <c r="BL254" s="18" t="s">
        <v>142</v>
      </c>
      <c r="BM254" s="231" t="s">
        <v>692</v>
      </c>
    </row>
    <row r="255" spans="1:51" s="15" customFormat="1" ht="12">
      <c r="A255" s="15"/>
      <c r="B255" s="256"/>
      <c r="C255" s="257"/>
      <c r="D255" s="235" t="s">
        <v>144</v>
      </c>
      <c r="E255" s="258" t="s">
        <v>1</v>
      </c>
      <c r="F255" s="259" t="s">
        <v>783</v>
      </c>
      <c r="G255" s="257"/>
      <c r="H255" s="258" t="s">
        <v>1</v>
      </c>
      <c r="I255" s="260"/>
      <c r="J255" s="257"/>
      <c r="K255" s="257"/>
      <c r="L255" s="261"/>
      <c r="M255" s="262"/>
      <c r="N255" s="263"/>
      <c r="O255" s="263"/>
      <c r="P255" s="263"/>
      <c r="Q255" s="263"/>
      <c r="R255" s="263"/>
      <c r="S255" s="263"/>
      <c r="T255" s="264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5" t="s">
        <v>144</v>
      </c>
      <c r="AU255" s="265" t="s">
        <v>86</v>
      </c>
      <c r="AV255" s="15" t="s">
        <v>84</v>
      </c>
      <c r="AW255" s="15" t="s">
        <v>31</v>
      </c>
      <c r="AX255" s="15" t="s">
        <v>76</v>
      </c>
      <c r="AY255" s="265" t="s">
        <v>136</v>
      </c>
    </row>
    <row r="256" spans="1:51" s="13" customFormat="1" ht="12">
      <c r="A256" s="13"/>
      <c r="B256" s="233"/>
      <c r="C256" s="234"/>
      <c r="D256" s="235" t="s">
        <v>144</v>
      </c>
      <c r="E256" s="236" t="s">
        <v>1</v>
      </c>
      <c r="F256" s="237" t="s">
        <v>843</v>
      </c>
      <c r="G256" s="234"/>
      <c r="H256" s="238">
        <v>0.05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144</v>
      </c>
      <c r="AU256" s="244" t="s">
        <v>86</v>
      </c>
      <c r="AV256" s="13" t="s">
        <v>86</v>
      </c>
      <c r="AW256" s="13" t="s">
        <v>31</v>
      </c>
      <c r="AX256" s="13" t="s">
        <v>76</v>
      </c>
      <c r="AY256" s="244" t="s">
        <v>136</v>
      </c>
    </row>
    <row r="257" spans="1:51" s="14" customFormat="1" ht="12">
      <c r="A257" s="14"/>
      <c r="B257" s="245"/>
      <c r="C257" s="246"/>
      <c r="D257" s="235" t="s">
        <v>144</v>
      </c>
      <c r="E257" s="247" t="s">
        <v>1</v>
      </c>
      <c r="F257" s="248" t="s">
        <v>146</v>
      </c>
      <c r="G257" s="246"/>
      <c r="H257" s="249">
        <v>0.05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144</v>
      </c>
      <c r="AU257" s="255" t="s">
        <v>86</v>
      </c>
      <c r="AV257" s="14" t="s">
        <v>142</v>
      </c>
      <c r="AW257" s="14" t="s">
        <v>31</v>
      </c>
      <c r="AX257" s="14" t="s">
        <v>84</v>
      </c>
      <c r="AY257" s="255" t="s">
        <v>136</v>
      </c>
    </row>
    <row r="258" spans="1:65" s="2" customFormat="1" ht="24.15" customHeight="1">
      <c r="A258" s="39"/>
      <c r="B258" s="40"/>
      <c r="C258" s="220" t="s">
        <v>306</v>
      </c>
      <c r="D258" s="220" t="s">
        <v>138</v>
      </c>
      <c r="E258" s="221" t="s">
        <v>844</v>
      </c>
      <c r="F258" s="222" t="s">
        <v>845</v>
      </c>
      <c r="G258" s="223" t="s">
        <v>162</v>
      </c>
      <c r="H258" s="224">
        <v>5.85</v>
      </c>
      <c r="I258" s="225"/>
      <c r="J258" s="224">
        <f>ROUND(I258*H258,2)</f>
        <v>0</v>
      </c>
      <c r="K258" s="226"/>
      <c r="L258" s="45"/>
      <c r="M258" s="227" t="s">
        <v>1</v>
      </c>
      <c r="N258" s="228" t="s">
        <v>41</v>
      </c>
      <c r="O258" s="92"/>
      <c r="P258" s="229">
        <f>O258*H258</f>
        <v>0</v>
      </c>
      <c r="Q258" s="229">
        <v>2.0875</v>
      </c>
      <c r="R258" s="229">
        <f>Q258*H258</f>
        <v>12.211875</v>
      </c>
      <c r="S258" s="229">
        <v>0</v>
      </c>
      <c r="T258" s="23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1" t="s">
        <v>142</v>
      </c>
      <c r="AT258" s="231" t="s">
        <v>138</v>
      </c>
      <c r="AU258" s="231" t="s">
        <v>86</v>
      </c>
      <c r="AY258" s="18" t="s">
        <v>136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84</v>
      </c>
      <c r="BK258" s="232">
        <f>ROUND(I258*H258,2)</f>
        <v>0</v>
      </c>
      <c r="BL258" s="18" t="s">
        <v>142</v>
      </c>
      <c r="BM258" s="231" t="s">
        <v>846</v>
      </c>
    </row>
    <row r="259" spans="1:51" s="15" customFormat="1" ht="12">
      <c r="A259" s="15"/>
      <c r="B259" s="256"/>
      <c r="C259" s="257"/>
      <c r="D259" s="235" t="s">
        <v>144</v>
      </c>
      <c r="E259" s="258" t="s">
        <v>1</v>
      </c>
      <c r="F259" s="259" t="s">
        <v>780</v>
      </c>
      <c r="G259" s="257"/>
      <c r="H259" s="258" t="s">
        <v>1</v>
      </c>
      <c r="I259" s="260"/>
      <c r="J259" s="257"/>
      <c r="K259" s="257"/>
      <c r="L259" s="261"/>
      <c r="M259" s="262"/>
      <c r="N259" s="263"/>
      <c r="O259" s="263"/>
      <c r="P259" s="263"/>
      <c r="Q259" s="263"/>
      <c r="R259" s="263"/>
      <c r="S259" s="263"/>
      <c r="T259" s="26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5" t="s">
        <v>144</v>
      </c>
      <c r="AU259" s="265" t="s">
        <v>86</v>
      </c>
      <c r="AV259" s="15" t="s">
        <v>84</v>
      </c>
      <c r="AW259" s="15" t="s">
        <v>31</v>
      </c>
      <c r="AX259" s="15" t="s">
        <v>76</v>
      </c>
      <c r="AY259" s="265" t="s">
        <v>136</v>
      </c>
    </row>
    <row r="260" spans="1:51" s="13" customFormat="1" ht="12">
      <c r="A260" s="13"/>
      <c r="B260" s="233"/>
      <c r="C260" s="234"/>
      <c r="D260" s="235" t="s">
        <v>144</v>
      </c>
      <c r="E260" s="236" t="s">
        <v>1</v>
      </c>
      <c r="F260" s="237" t="s">
        <v>847</v>
      </c>
      <c r="G260" s="234"/>
      <c r="H260" s="238">
        <v>3.65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144</v>
      </c>
      <c r="AU260" s="244" t="s">
        <v>86</v>
      </c>
      <c r="AV260" s="13" t="s">
        <v>86</v>
      </c>
      <c r="AW260" s="13" t="s">
        <v>31</v>
      </c>
      <c r="AX260" s="13" t="s">
        <v>76</v>
      </c>
      <c r="AY260" s="244" t="s">
        <v>136</v>
      </c>
    </row>
    <row r="261" spans="1:51" s="13" customFormat="1" ht="12">
      <c r="A261" s="13"/>
      <c r="B261" s="233"/>
      <c r="C261" s="234"/>
      <c r="D261" s="235" t="s">
        <v>144</v>
      </c>
      <c r="E261" s="236" t="s">
        <v>1</v>
      </c>
      <c r="F261" s="237" t="s">
        <v>848</v>
      </c>
      <c r="G261" s="234"/>
      <c r="H261" s="238">
        <v>2.2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144</v>
      </c>
      <c r="AU261" s="244" t="s">
        <v>86</v>
      </c>
      <c r="AV261" s="13" t="s">
        <v>86</v>
      </c>
      <c r="AW261" s="13" t="s">
        <v>31</v>
      </c>
      <c r="AX261" s="13" t="s">
        <v>76</v>
      </c>
      <c r="AY261" s="244" t="s">
        <v>136</v>
      </c>
    </row>
    <row r="262" spans="1:51" s="14" customFormat="1" ht="12">
      <c r="A262" s="14"/>
      <c r="B262" s="245"/>
      <c r="C262" s="246"/>
      <c r="D262" s="235" t="s">
        <v>144</v>
      </c>
      <c r="E262" s="247" t="s">
        <v>1</v>
      </c>
      <c r="F262" s="248" t="s">
        <v>146</v>
      </c>
      <c r="G262" s="246"/>
      <c r="H262" s="249">
        <v>5.85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144</v>
      </c>
      <c r="AU262" s="255" t="s">
        <v>86</v>
      </c>
      <c r="AV262" s="14" t="s">
        <v>142</v>
      </c>
      <c r="AW262" s="14" t="s">
        <v>31</v>
      </c>
      <c r="AX262" s="14" t="s">
        <v>84</v>
      </c>
      <c r="AY262" s="255" t="s">
        <v>136</v>
      </c>
    </row>
    <row r="263" spans="1:63" s="12" customFormat="1" ht="22.8" customHeight="1">
      <c r="A263" s="12"/>
      <c r="B263" s="204"/>
      <c r="C263" s="205"/>
      <c r="D263" s="206" t="s">
        <v>75</v>
      </c>
      <c r="E263" s="218" t="s">
        <v>181</v>
      </c>
      <c r="F263" s="218" t="s">
        <v>543</v>
      </c>
      <c r="G263" s="205"/>
      <c r="H263" s="205"/>
      <c r="I263" s="208"/>
      <c r="J263" s="219">
        <f>BK263</f>
        <v>0</v>
      </c>
      <c r="K263" s="205"/>
      <c r="L263" s="210"/>
      <c r="M263" s="211"/>
      <c r="N263" s="212"/>
      <c r="O263" s="212"/>
      <c r="P263" s="213">
        <f>SUM(P264:P298)</f>
        <v>0</v>
      </c>
      <c r="Q263" s="212"/>
      <c r="R263" s="213">
        <f>SUM(R264:R298)</f>
        <v>1.339494</v>
      </c>
      <c r="S263" s="212"/>
      <c r="T263" s="214">
        <f>SUM(T264:T298)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5" t="s">
        <v>84</v>
      </c>
      <c r="AT263" s="216" t="s">
        <v>75</v>
      </c>
      <c r="AU263" s="216" t="s">
        <v>84</v>
      </c>
      <c r="AY263" s="215" t="s">
        <v>136</v>
      </c>
      <c r="BK263" s="217">
        <f>SUM(BK264:BK298)</f>
        <v>0</v>
      </c>
    </row>
    <row r="264" spans="1:65" s="2" customFormat="1" ht="33" customHeight="1">
      <c r="A264" s="39"/>
      <c r="B264" s="40"/>
      <c r="C264" s="220" t="s">
        <v>311</v>
      </c>
      <c r="D264" s="220" t="s">
        <v>138</v>
      </c>
      <c r="E264" s="221" t="s">
        <v>703</v>
      </c>
      <c r="F264" s="222" t="s">
        <v>704</v>
      </c>
      <c r="G264" s="223" t="s">
        <v>374</v>
      </c>
      <c r="H264" s="224">
        <v>3</v>
      </c>
      <c r="I264" s="225"/>
      <c r="J264" s="224">
        <f>ROUND(I264*H264,2)</f>
        <v>0</v>
      </c>
      <c r="K264" s="226"/>
      <c r="L264" s="45"/>
      <c r="M264" s="227" t="s">
        <v>1</v>
      </c>
      <c r="N264" s="228" t="s">
        <v>41</v>
      </c>
      <c r="O264" s="92"/>
      <c r="P264" s="229">
        <f>O264*H264</f>
        <v>0</v>
      </c>
      <c r="Q264" s="229">
        <v>1E-05</v>
      </c>
      <c r="R264" s="229">
        <f>Q264*H264</f>
        <v>3.0000000000000004E-05</v>
      </c>
      <c r="S264" s="229">
        <v>0</v>
      </c>
      <c r="T264" s="23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1" t="s">
        <v>142</v>
      </c>
      <c r="AT264" s="231" t="s">
        <v>138</v>
      </c>
      <c r="AU264" s="231" t="s">
        <v>86</v>
      </c>
      <c r="AY264" s="18" t="s">
        <v>136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84</v>
      </c>
      <c r="BK264" s="232">
        <f>ROUND(I264*H264,2)</f>
        <v>0</v>
      </c>
      <c r="BL264" s="18" t="s">
        <v>142</v>
      </c>
      <c r="BM264" s="231" t="s">
        <v>705</v>
      </c>
    </row>
    <row r="265" spans="1:65" s="2" customFormat="1" ht="16.5" customHeight="1">
      <c r="A265" s="39"/>
      <c r="B265" s="40"/>
      <c r="C265" s="266" t="s">
        <v>320</v>
      </c>
      <c r="D265" s="266" t="s">
        <v>286</v>
      </c>
      <c r="E265" s="267" t="s">
        <v>708</v>
      </c>
      <c r="F265" s="268" t="s">
        <v>709</v>
      </c>
      <c r="G265" s="269" t="s">
        <v>374</v>
      </c>
      <c r="H265" s="270">
        <v>3.09</v>
      </c>
      <c r="I265" s="271"/>
      <c r="J265" s="270">
        <f>ROUND(I265*H265,2)</f>
        <v>0</v>
      </c>
      <c r="K265" s="272"/>
      <c r="L265" s="273"/>
      <c r="M265" s="274" t="s">
        <v>1</v>
      </c>
      <c r="N265" s="275" t="s">
        <v>41</v>
      </c>
      <c r="O265" s="92"/>
      <c r="P265" s="229">
        <f>O265*H265</f>
        <v>0</v>
      </c>
      <c r="Q265" s="229">
        <v>0.0014</v>
      </c>
      <c r="R265" s="229">
        <f>Q265*H265</f>
        <v>0.004326</v>
      </c>
      <c r="S265" s="229">
        <v>0</v>
      </c>
      <c r="T265" s="23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1" t="s">
        <v>181</v>
      </c>
      <c r="AT265" s="231" t="s">
        <v>286</v>
      </c>
      <c r="AU265" s="231" t="s">
        <v>86</v>
      </c>
      <c r="AY265" s="18" t="s">
        <v>136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84</v>
      </c>
      <c r="BK265" s="232">
        <f>ROUND(I265*H265,2)</f>
        <v>0</v>
      </c>
      <c r="BL265" s="18" t="s">
        <v>142</v>
      </c>
      <c r="BM265" s="231" t="s">
        <v>710</v>
      </c>
    </row>
    <row r="266" spans="1:51" s="15" customFormat="1" ht="12">
      <c r="A266" s="15"/>
      <c r="B266" s="256"/>
      <c r="C266" s="257"/>
      <c r="D266" s="235" t="s">
        <v>144</v>
      </c>
      <c r="E266" s="258" t="s">
        <v>1</v>
      </c>
      <c r="F266" s="259" t="s">
        <v>711</v>
      </c>
      <c r="G266" s="257"/>
      <c r="H266" s="258" t="s">
        <v>1</v>
      </c>
      <c r="I266" s="260"/>
      <c r="J266" s="257"/>
      <c r="K266" s="257"/>
      <c r="L266" s="261"/>
      <c r="M266" s="262"/>
      <c r="N266" s="263"/>
      <c r="O266" s="263"/>
      <c r="P266" s="263"/>
      <c r="Q266" s="263"/>
      <c r="R266" s="263"/>
      <c r="S266" s="263"/>
      <c r="T266" s="26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5" t="s">
        <v>144</v>
      </c>
      <c r="AU266" s="265" t="s">
        <v>86</v>
      </c>
      <c r="AV266" s="15" t="s">
        <v>84</v>
      </c>
      <c r="AW266" s="15" t="s">
        <v>31</v>
      </c>
      <c r="AX266" s="15" t="s">
        <v>76</v>
      </c>
      <c r="AY266" s="265" t="s">
        <v>136</v>
      </c>
    </row>
    <row r="267" spans="1:51" s="13" customFormat="1" ht="12">
      <c r="A267" s="13"/>
      <c r="B267" s="233"/>
      <c r="C267" s="234"/>
      <c r="D267" s="235" t="s">
        <v>144</v>
      </c>
      <c r="E267" s="236" t="s">
        <v>1</v>
      </c>
      <c r="F267" s="237" t="s">
        <v>849</v>
      </c>
      <c r="G267" s="234"/>
      <c r="H267" s="238">
        <v>3.09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144</v>
      </c>
      <c r="AU267" s="244" t="s">
        <v>86</v>
      </c>
      <c r="AV267" s="13" t="s">
        <v>86</v>
      </c>
      <c r="AW267" s="13" t="s">
        <v>31</v>
      </c>
      <c r="AX267" s="13" t="s">
        <v>76</v>
      </c>
      <c r="AY267" s="244" t="s">
        <v>136</v>
      </c>
    </row>
    <row r="268" spans="1:51" s="14" customFormat="1" ht="12">
      <c r="A268" s="14"/>
      <c r="B268" s="245"/>
      <c r="C268" s="246"/>
      <c r="D268" s="235" t="s">
        <v>144</v>
      </c>
      <c r="E268" s="247" t="s">
        <v>1</v>
      </c>
      <c r="F268" s="248" t="s">
        <v>146</v>
      </c>
      <c r="G268" s="246"/>
      <c r="H268" s="249">
        <v>3.09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144</v>
      </c>
      <c r="AU268" s="255" t="s">
        <v>86</v>
      </c>
      <c r="AV268" s="14" t="s">
        <v>142</v>
      </c>
      <c r="AW268" s="14" t="s">
        <v>31</v>
      </c>
      <c r="AX268" s="14" t="s">
        <v>84</v>
      </c>
      <c r="AY268" s="255" t="s">
        <v>136</v>
      </c>
    </row>
    <row r="269" spans="1:65" s="2" customFormat="1" ht="33" customHeight="1">
      <c r="A269" s="39"/>
      <c r="B269" s="40"/>
      <c r="C269" s="220" t="s">
        <v>324</v>
      </c>
      <c r="D269" s="220" t="s">
        <v>138</v>
      </c>
      <c r="E269" s="221" t="s">
        <v>713</v>
      </c>
      <c r="F269" s="222" t="s">
        <v>714</v>
      </c>
      <c r="G269" s="223" t="s">
        <v>374</v>
      </c>
      <c r="H269" s="224">
        <v>25</v>
      </c>
      <c r="I269" s="225"/>
      <c r="J269" s="224">
        <f>ROUND(I269*H269,2)</f>
        <v>0</v>
      </c>
      <c r="K269" s="226"/>
      <c r="L269" s="45"/>
      <c r="M269" s="227" t="s">
        <v>1</v>
      </c>
      <c r="N269" s="228" t="s">
        <v>41</v>
      </c>
      <c r="O269" s="92"/>
      <c r="P269" s="229">
        <f>O269*H269</f>
        <v>0</v>
      </c>
      <c r="Q269" s="229">
        <v>1E-05</v>
      </c>
      <c r="R269" s="229">
        <f>Q269*H269</f>
        <v>0.00025</v>
      </c>
      <c r="S269" s="229">
        <v>0</v>
      </c>
      <c r="T269" s="23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1" t="s">
        <v>142</v>
      </c>
      <c r="AT269" s="231" t="s">
        <v>138</v>
      </c>
      <c r="AU269" s="231" t="s">
        <v>86</v>
      </c>
      <c r="AY269" s="18" t="s">
        <v>136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84</v>
      </c>
      <c r="BK269" s="232">
        <f>ROUND(I269*H269,2)</f>
        <v>0</v>
      </c>
      <c r="BL269" s="18" t="s">
        <v>142</v>
      </c>
      <c r="BM269" s="231" t="s">
        <v>715</v>
      </c>
    </row>
    <row r="270" spans="1:51" s="13" customFormat="1" ht="12">
      <c r="A270" s="13"/>
      <c r="B270" s="233"/>
      <c r="C270" s="234"/>
      <c r="D270" s="235" t="s">
        <v>144</v>
      </c>
      <c r="E270" s="236" t="s">
        <v>1</v>
      </c>
      <c r="F270" s="237" t="s">
        <v>850</v>
      </c>
      <c r="G270" s="234"/>
      <c r="H270" s="238">
        <v>25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144</v>
      </c>
      <c r="AU270" s="244" t="s">
        <v>86</v>
      </c>
      <c r="AV270" s="13" t="s">
        <v>86</v>
      </c>
      <c r="AW270" s="13" t="s">
        <v>31</v>
      </c>
      <c r="AX270" s="13" t="s">
        <v>76</v>
      </c>
      <c r="AY270" s="244" t="s">
        <v>136</v>
      </c>
    </row>
    <row r="271" spans="1:51" s="14" customFormat="1" ht="12">
      <c r="A271" s="14"/>
      <c r="B271" s="245"/>
      <c r="C271" s="246"/>
      <c r="D271" s="235" t="s">
        <v>144</v>
      </c>
      <c r="E271" s="247" t="s">
        <v>1</v>
      </c>
      <c r="F271" s="248" t="s">
        <v>146</v>
      </c>
      <c r="G271" s="246"/>
      <c r="H271" s="249">
        <v>25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144</v>
      </c>
      <c r="AU271" s="255" t="s">
        <v>86</v>
      </c>
      <c r="AV271" s="14" t="s">
        <v>142</v>
      </c>
      <c r="AW271" s="14" t="s">
        <v>31</v>
      </c>
      <c r="AX271" s="14" t="s">
        <v>84</v>
      </c>
      <c r="AY271" s="255" t="s">
        <v>136</v>
      </c>
    </row>
    <row r="272" spans="1:65" s="2" customFormat="1" ht="16.5" customHeight="1">
      <c r="A272" s="39"/>
      <c r="B272" s="40"/>
      <c r="C272" s="266" t="s">
        <v>329</v>
      </c>
      <c r="D272" s="266" t="s">
        <v>286</v>
      </c>
      <c r="E272" s="267" t="s">
        <v>717</v>
      </c>
      <c r="F272" s="268" t="s">
        <v>718</v>
      </c>
      <c r="G272" s="269" t="s">
        <v>374</v>
      </c>
      <c r="H272" s="270">
        <v>25.75</v>
      </c>
      <c r="I272" s="271"/>
      <c r="J272" s="270">
        <f>ROUND(I272*H272,2)</f>
        <v>0</v>
      </c>
      <c r="K272" s="272"/>
      <c r="L272" s="273"/>
      <c r="M272" s="274" t="s">
        <v>1</v>
      </c>
      <c r="N272" s="275" t="s">
        <v>41</v>
      </c>
      <c r="O272" s="92"/>
      <c r="P272" s="229">
        <f>O272*H272</f>
        <v>0</v>
      </c>
      <c r="Q272" s="229">
        <v>0.00259</v>
      </c>
      <c r="R272" s="229">
        <f>Q272*H272</f>
        <v>0.0666925</v>
      </c>
      <c r="S272" s="229">
        <v>0</v>
      </c>
      <c r="T272" s="23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1" t="s">
        <v>181</v>
      </c>
      <c r="AT272" s="231" t="s">
        <v>286</v>
      </c>
      <c r="AU272" s="231" t="s">
        <v>86</v>
      </c>
      <c r="AY272" s="18" t="s">
        <v>136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84</v>
      </c>
      <c r="BK272" s="232">
        <f>ROUND(I272*H272,2)</f>
        <v>0</v>
      </c>
      <c r="BL272" s="18" t="s">
        <v>142</v>
      </c>
      <c r="BM272" s="231" t="s">
        <v>719</v>
      </c>
    </row>
    <row r="273" spans="1:51" s="15" customFormat="1" ht="12">
      <c r="A273" s="15"/>
      <c r="B273" s="256"/>
      <c r="C273" s="257"/>
      <c r="D273" s="235" t="s">
        <v>144</v>
      </c>
      <c r="E273" s="258" t="s">
        <v>1</v>
      </c>
      <c r="F273" s="259" t="s">
        <v>711</v>
      </c>
      <c r="G273" s="257"/>
      <c r="H273" s="258" t="s">
        <v>1</v>
      </c>
      <c r="I273" s="260"/>
      <c r="J273" s="257"/>
      <c r="K273" s="257"/>
      <c r="L273" s="261"/>
      <c r="M273" s="262"/>
      <c r="N273" s="263"/>
      <c r="O273" s="263"/>
      <c r="P273" s="263"/>
      <c r="Q273" s="263"/>
      <c r="R273" s="263"/>
      <c r="S273" s="263"/>
      <c r="T273" s="26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5" t="s">
        <v>144</v>
      </c>
      <c r="AU273" s="265" t="s">
        <v>86</v>
      </c>
      <c r="AV273" s="15" t="s">
        <v>84</v>
      </c>
      <c r="AW273" s="15" t="s">
        <v>31</v>
      </c>
      <c r="AX273" s="15" t="s">
        <v>76</v>
      </c>
      <c r="AY273" s="265" t="s">
        <v>136</v>
      </c>
    </row>
    <row r="274" spans="1:51" s="13" customFormat="1" ht="12">
      <c r="A274" s="13"/>
      <c r="B274" s="233"/>
      <c r="C274" s="234"/>
      <c r="D274" s="235" t="s">
        <v>144</v>
      </c>
      <c r="E274" s="236" t="s">
        <v>1</v>
      </c>
      <c r="F274" s="237" t="s">
        <v>851</v>
      </c>
      <c r="G274" s="234"/>
      <c r="H274" s="238">
        <v>25.75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144</v>
      </c>
      <c r="AU274" s="244" t="s">
        <v>86</v>
      </c>
      <c r="AV274" s="13" t="s">
        <v>86</v>
      </c>
      <c r="AW274" s="13" t="s">
        <v>31</v>
      </c>
      <c r="AX274" s="13" t="s">
        <v>76</v>
      </c>
      <c r="AY274" s="244" t="s">
        <v>136</v>
      </c>
    </row>
    <row r="275" spans="1:51" s="14" customFormat="1" ht="12">
      <c r="A275" s="14"/>
      <c r="B275" s="245"/>
      <c r="C275" s="246"/>
      <c r="D275" s="235" t="s">
        <v>144</v>
      </c>
      <c r="E275" s="247" t="s">
        <v>1</v>
      </c>
      <c r="F275" s="248" t="s">
        <v>146</v>
      </c>
      <c r="G275" s="246"/>
      <c r="H275" s="249">
        <v>25.75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144</v>
      </c>
      <c r="AU275" s="255" t="s">
        <v>86</v>
      </c>
      <c r="AV275" s="14" t="s">
        <v>142</v>
      </c>
      <c r="AW275" s="14" t="s">
        <v>31</v>
      </c>
      <c r="AX275" s="14" t="s">
        <v>84</v>
      </c>
      <c r="AY275" s="255" t="s">
        <v>136</v>
      </c>
    </row>
    <row r="276" spans="1:65" s="2" customFormat="1" ht="21.75" customHeight="1">
      <c r="A276" s="39"/>
      <c r="B276" s="40"/>
      <c r="C276" s="220" t="s">
        <v>334</v>
      </c>
      <c r="D276" s="220" t="s">
        <v>138</v>
      </c>
      <c r="E276" s="221" t="s">
        <v>721</v>
      </c>
      <c r="F276" s="222" t="s">
        <v>722</v>
      </c>
      <c r="G276" s="223" t="s">
        <v>374</v>
      </c>
      <c r="H276" s="224">
        <v>3</v>
      </c>
      <c r="I276" s="225"/>
      <c r="J276" s="224">
        <f>ROUND(I276*H276,2)</f>
        <v>0</v>
      </c>
      <c r="K276" s="226"/>
      <c r="L276" s="45"/>
      <c r="M276" s="227" t="s">
        <v>1</v>
      </c>
      <c r="N276" s="228" t="s">
        <v>41</v>
      </c>
      <c r="O276" s="92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1" t="s">
        <v>142</v>
      </c>
      <c r="AT276" s="231" t="s">
        <v>138</v>
      </c>
      <c r="AU276" s="231" t="s">
        <v>86</v>
      </c>
      <c r="AY276" s="18" t="s">
        <v>136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84</v>
      </c>
      <c r="BK276" s="232">
        <f>ROUND(I276*H276,2)</f>
        <v>0</v>
      </c>
      <c r="BL276" s="18" t="s">
        <v>142</v>
      </c>
      <c r="BM276" s="231" t="s">
        <v>723</v>
      </c>
    </row>
    <row r="277" spans="1:65" s="2" customFormat="1" ht="21.75" customHeight="1">
      <c r="A277" s="39"/>
      <c r="B277" s="40"/>
      <c r="C277" s="220" t="s">
        <v>341</v>
      </c>
      <c r="D277" s="220" t="s">
        <v>138</v>
      </c>
      <c r="E277" s="221" t="s">
        <v>724</v>
      </c>
      <c r="F277" s="222" t="s">
        <v>725</v>
      </c>
      <c r="G277" s="223" t="s">
        <v>374</v>
      </c>
      <c r="H277" s="224">
        <v>25</v>
      </c>
      <c r="I277" s="225"/>
      <c r="J277" s="224">
        <f>ROUND(I277*H277,2)</f>
        <v>0</v>
      </c>
      <c r="K277" s="226"/>
      <c r="L277" s="45"/>
      <c r="M277" s="227" t="s">
        <v>1</v>
      </c>
      <c r="N277" s="228" t="s">
        <v>41</v>
      </c>
      <c r="O277" s="92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142</v>
      </c>
      <c r="AT277" s="231" t="s">
        <v>138</v>
      </c>
      <c r="AU277" s="231" t="s">
        <v>86</v>
      </c>
      <c r="AY277" s="18" t="s">
        <v>136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84</v>
      </c>
      <c r="BK277" s="232">
        <f>ROUND(I277*H277,2)</f>
        <v>0</v>
      </c>
      <c r="BL277" s="18" t="s">
        <v>142</v>
      </c>
      <c r="BM277" s="231" t="s">
        <v>726</v>
      </c>
    </row>
    <row r="278" spans="1:65" s="2" customFormat="1" ht="24.15" customHeight="1">
      <c r="A278" s="39"/>
      <c r="B278" s="40"/>
      <c r="C278" s="220" t="s">
        <v>347</v>
      </c>
      <c r="D278" s="220" t="s">
        <v>138</v>
      </c>
      <c r="E278" s="221" t="s">
        <v>558</v>
      </c>
      <c r="F278" s="222" t="s">
        <v>559</v>
      </c>
      <c r="G278" s="223" t="s">
        <v>149</v>
      </c>
      <c r="H278" s="224">
        <v>2</v>
      </c>
      <c r="I278" s="225"/>
      <c r="J278" s="224">
        <f>ROUND(I278*H278,2)</f>
        <v>0</v>
      </c>
      <c r="K278" s="226"/>
      <c r="L278" s="45"/>
      <c r="M278" s="227" t="s">
        <v>1</v>
      </c>
      <c r="N278" s="228" t="s">
        <v>41</v>
      </c>
      <c r="O278" s="92"/>
      <c r="P278" s="229">
        <f>O278*H278</f>
        <v>0</v>
      </c>
      <c r="Q278" s="229">
        <v>0.45937</v>
      </c>
      <c r="R278" s="229">
        <f>Q278*H278</f>
        <v>0.91874</v>
      </c>
      <c r="S278" s="229">
        <v>0</v>
      </c>
      <c r="T278" s="23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1" t="s">
        <v>142</v>
      </c>
      <c r="AT278" s="231" t="s">
        <v>138</v>
      </c>
      <c r="AU278" s="231" t="s">
        <v>86</v>
      </c>
      <c r="AY278" s="18" t="s">
        <v>136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84</v>
      </c>
      <c r="BK278" s="232">
        <f>ROUND(I278*H278,2)</f>
        <v>0</v>
      </c>
      <c r="BL278" s="18" t="s">
        <v>142</v>
      </c>
      <c r="BM278" s="231" t="s">
        <v>560</v>
      </c>
    </row>
    <row r="279" spans="1:65" s="2" customFormat="1" ht="24.15" customHeight="1">
      <c r="A279" s="39"/>
      <c r="B279" s="40"/>
      <c r="C279" s="220" t="s">
        <v>351</v>
      </c>
      <c r="D279" s="220" t="s">
        <v>138</v>
      </c>
      <c r="E279" s="221" t="s">
        <v>727</v>
      </c>
      <c r="F279" s="222" t="s">
        <v>728</v>
      </c>
      <c r="G279" s="223" t="s">
        <v>162</v>
      </c>
      <c r="H279" s="224">
        <v>1.49</v>
      </c>
      <c r="I279" s="225"/>
      <c r="J279" s="224">
        <f>ROUND(I279*H279,2)</f>
        <v>0</v>
      </c>
      <c r="K279" s="226"/>
      <c r="L279" s="45"/>
      <c r="M279" s="227" t="s">
        <v>1</v>
      </c>
      <c r="N279" s="228" t="s">
        <v>41</v>
      </c>
      <c r="O279" s="92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1" t="s">
        <v>142</v>
      </c>
      <c r="AT279" s="231" t="s">
        <v>138</v>
      </c>
      <c r="AU279" s="231" t="s">
        <v>86</v>
      </c>
      <c r="AY279" s="18" t="s">
        <v>136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84</v>
      </c>
      <c r="BK279" s="232">
        <f>ROUND(I279*H279,2)</f>
        <v>0</v>
      </c>
      <c r="BL279" s="18" t="s">
        <v>142</v>
      </c>
      <c r="BM279" s="231" t="s">
        <v>729</v>
      </c>
    </row>
    <row r="280" spans="1:51" s="15" customFormat="1" ht="12">
      <c r="A280" s="15"/>
      <c r="B280" s="256"/>
      <c r="C280" s="257"/>
      <c r="D280" s="235" t="s">
        <v>144</v>
      </c>
      <c r="E280" s="258" t="s">
        <v>1</v>
      </c>
      <c r="F280" s="259" t="s">
        <v>783</v>
      </c>
      <c r="G280" s="257"/>
      <c r="H280" s="258" t="s">
        <v>1</v>
      </c>
      <c r="I280" s="260"/>
      <c r="J280" s="257"/>
      <c r="K280" s="257"/>
      <c r="L280" s="261"/>
      <c r="M280" s="262"/>
      <c r="N280" s="263"/>
      <c r="O280" s="263"/>
      <c r="P280" s="263"/>
      <c r="Q280" s="263"/>
      <c r="R280" s="263"/>
      <c r="S280" s="263"/>
      <c r="T280" s="26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5" t="s">
        <v>144</v>
      </c>
      <c r="AU280" s="265" t="s">
        <v>86</v>
      </c>
      <c r="AV280" s="15" t="s">
        <v>84</v>
      </c>
      <c r="AW280" s="15" t="s">
        <v>31</v>
      </c>
      <c r="AX280" s="15" t="s">
        <v>76</v>
      </c>
      <c r="AY280" s="265" t="s">
        <v>136</v>
      </c>
    </row>
    <row r="281" spans="1:51" s="13" customFormat="1" ht="12">
      <c r="A281" s="13"/>
      <c r="B281" s="233"/>
      <c r="C281" s="234"/>
      <c r="D281" s="235" t="s">
        <v>144</v>
      </c>
      <c r="E281" s="236" t="s">
        <v>1</v>
      </c>
      <c r="F281" s="237" t="s">
        <v>852</v>
      </c>
      <c r="G281" s="234"/>
      <c r="H281" s="238">
        <v>1.49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144</v>
      </c>
      <c r="AU281" s="244" t="s">
        <v>86</v>
      </c>
      <c r="AV281" s="13" t="s">
        <v>86</v>
      </c>
      <c r="AW281" s="13" t="s">
        <v>31</v>
      </c>
      <c r="AX281" s="13" t="s">
        <v>76</v>
      </c>
      <c r="AY281" s="244" t="s">
        <v>136</v>
      </c>
    </row>
    <row r="282" spans="1:51" s="14" customFormat="1" ht="12">
      <c r="A282" s="14"/>
      <c r="B282" s="245"/>
      <c r="C282" s="246"/>
      <c r="D282" s="235" t="s">
        <v>144</v>
      </c>
      <c r="E282" s="247" t="s">
        <v>1</v>
      </c>
      <c r="F282" s="248" t="s">
        <v>146</v>
      </c>
      <c r="G282" s="246"/>
      <c r="H282" s="249">
        <v>1.49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144</v>
      </c>
      <c r="AU282" s="255" t="s">
        <v>86</v>
      </c>
      <c r="AV282" s="14" t="s">
        <v>142</v>
      </c>
      <c r="AW282" s="14" t="s">
        <v>31</v>
      </c>
      <c r="AX282" s="14" t="s">
        <v>84</v>
      </c>
      <c r="AY282" s="255" t="s">
        <v>136</v>
      </c>
    </row>
    <row r="283" spans="1:65" s="2" customFormat="1" ht="21.75" customHeight="1">
      <c r="A283" s="39"/>
      <c r="B283" s="40"/>
      <c r="C283" s="220" t="s">
        <v>357</v>
      </c>
      <c r="D283" s="220" t="s">
        <v>138</v>
      </c>
      <c r="E283" s="221" t="s">
        <v>732</v>
      </c>
      <c r="F283" s="222" t="s">
        <v>733</v>
      </c>
      <c r="G283" s="223" t="s">
        <v>162</v>
      </c>
      <c r="H283" s="224">
        <v>1.49</v>
      </c>
      <c r="I283" s="225"/>
      <c r="J283" s="224">
        <f>ROUND(I283*H283,2)</f>
        <v>0</v>
      </c>
      <c r="K283" s="226"/>
      <c r="L283" s="45"/>
      <c r="M283" s="227" t="s">
        <v>1</v>
      </c>
      <c r="N283" s="228" t="s">
        <v>41</v>
      </c>
      <c r="O283" s="92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1" t="s">
        <v>142</v>
      </c>
      <c r="AT283" s="231" t="s">
        <v>138</v>
      </c>
      <c r="AU283" s="231" t="s">
        <v>86</v>
      </c>
      <c r="AY283" s="18" t="s">
        <v>136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84</v>
      </c>
      <c r="BK283" s="232">
        <f>ROUND(I283*H283,2)</f>
        <v>0</v>
      </c>
      <c r="BL283" s="18" t="s">
        <v>142</v>
      </c>
      <c r="BM283" s="231" t="s">
        <v>734</v>
      </c>
    </row>
    <row r="284" spans="1:65" s="2" customFormat="1" ht="24.15" customHeight="1">
      <c r="A284" s="39"/>
      <c r="B284" s="40"/>
      <c r="C284" s="220" t="s">
        <v>361</v>
      </c>
      <c r="D284" s="220" t="s">
        <v>138</v>
      </c>
      <c r="E284" s="221" t="s">
        <v>735</v>
      </c>
      <c r="F284" s="222" t="s">
        <v>736</v>
      </c>
      <c r="G284" s="223" t="s">
        <v>141</v>
      </c>
      <c r="H284" s="224">
        <v>10.4</v>
      </c>
      <c r="I284" s="225"/>
      <c r="J284" s="224">
        <f>ROUND(I284*H284,2)</f>
        <v>0</v>
      </c>
      <c r="K284" s="226"/>
      <c r="L284" s="45"/>
      <c r="M284" s="227" t="s">
        <v>1</v>
      </c>
      <c r="N284" s="228" t="s">
        <v>41</v>
      </c>
      <c r="O284" s="92"/>
      <c r="P284" s="229">
        <f>O284*H284</f>
        <v>0</v>
      </c>
      <c r="Q284" s="229">
        <v>0.00232</v>
      </c>
      <c r="R284" s="229">
        <f>Q284*H284</f>
        <v>0.024128</v>
      </c>
      <c r="S284" s="229">
        <v>0</v>
      </c>
      <c r="T284" s="23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1" t="s">
        <v>142</v>
      </c>
      <c r="AT284" s="231" t="s">
        <v>138</v>
      </c>
      <c r="AU284" s="231" t="s">
        <v>86</v>
      </c>
      <c r="AY284" s="18" t="s">
        <v>136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84</v>
      </c>
      <c r="BK284" s="232">
        <f>ROUND(I284*H284,2)</f>
        <v>0</v>
      </c>
      <c r="BL284" s="18" t="s">
        <v>142</v>
      </c>
      <c r="BM284" s="231" t="s">
        <v>737</v>
      </c>
    </row>
    <row r="285" spans="1:51" s="15" customFormat="1" ht="12">
      <c r="A285" s="15"/>
      <c r="B285" s="256"/>
      <c r="C285" s="257"/>
      <c r="D285" s="235" t="s">
        <v>144</v>
      </c>
      <c r="E285" s="258" t="s">
        <v>1</v>
      </c>
      <c r="F285" s="259" t="s">
        <v>783</v>
      </c>
      <c r="G285" s="257"/>
      <c r="H285" s="258" t="s">
        <v>1</v>
      </c>
      <c r="I285" s="260"/>
      <c r="J285" s="257"/>
      <c r="K285" s="257"/>
      <c r="L285" s="261"/>
      <c r="M285" s="262"/>
      <c r="N285" s="263"/>
      <c r="O285" s="263"/>
      <c r="P285" s="263"/>
      <c r="Q285" s="263"/>
      <c r="R285" s="263"/>
      <c r="S285" s="263"/>
      <c r="T285" s="26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5" t="s">
        <v>144</v>
      </c>
      <c r="AU285" s="265" t="s">
        <v>86</v>
      </c>
      <c r="AV285" s="15" t="s">
        <v>84</v>
      </c>
      <c r="AW285" s="15" t="s">
        <v>31</v>
      </c>
      <c r="AX285" s="15" t="s">
        <v>76</v>
      </c>
      <c r="AY285" s="265" t="s">
        <v>136</v>
      </c>
    </row>
    <row r="286" spans="1:51" s="13" customFormat="1" ht="12">
      <c r="A286" s="13"/>
      <c r="B286" s="233"/>
      <c r="C286" s="234"/>
      <c r="D286" s="235" t="s">
        <v>144</v>
      </c>
      <c r="E286" s="236" t="s">
        <v>1</v>
      </c>
      <c r="F286" s="237" t="s">
        <v>853</v>
      </c>
      <c r="G286" s="234"/>
      <c r="H286" s="238">
        <v>10.4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144</v>
      </c>
      <c r="AU286" s="244" t="s">
        <v>86</v>
      </c>
      <c r="AV286" s="13" t="s">
        <v>86</v>
      </c>
      <c r="AW286" s="13" t="s">
        <v>31</v>
      </c>
      <c r="AX286" s="13" t="s">
        <v>76</v>
      </c>
      <c r="AY286" s="244" t="s">
        <v>136</v>
      </c>
    </row>
    <row r="287" spans="1:51" s="14" customFormat="1" ht="12">
      <c r="A287" s="14"/>
      <c r="B287" s="245"/>
      <c r="C287" s="246"/>
      <c r="D287" s="235" t="s">
        <v>144</v>
      </c>
      <c r="E287" s="247" t="s">
        <v>1</v>
      </c>
      <c r="F287" s="248" t="s">
        <v>146</v>
      </c>
      <c r="G287" s="246"/>
      <c r="H287" s="249">
        <v>10.4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144</v>
      </c>
      <c r="AU287" s="255" t="s">
        <v>86</v>
      </c>
      <c r="AV287" s="14" t="s">
        <v>142</v>
      </c>
      <c r="AW287" s="14" t="s">
        <v>31</v>
      </c>
      <c r="AX287" s="14" t="s">
        <v>84</v>
      </c>
      <c r="AY287" s="255" t="s">
        <v>136</v>
      </c>
    </row>
    <row r="288" spans="1:65" s="2" customFormat="1" ht="16.5" customHeight="1">
      <c r="A288" s="39"/>
      <c r="B288" s="40"/>
      <c r="C288" s="220" t="s">
        <v>366</v>
      </c>
      <c r="D288" s="220" t="s">
        <v>138</v>
      </c>
      <c r="E288" s="221" t="s">
        <v>739</v>
      </c>
      <c r="F288" s="222" t="s">
        <v>740</v>
      </c>
      <c r="G288" s="223" t="s">
        <v>253</v>
      </c>
      <c r="H288" s="224">
        <v>0.05</v>
      </c>
      <c r="I288" s="225"/>
      <c r="J288" s="224">
        <f>ROUND(I288*H288,2)</f>
        <v>0</v>
      </c>
      <c r="K288" s="226"/>
      <c r="L288" s="45"/>
      <c r="M288" s="227" t="s">
        <v>1</v>
      </c>
      <c r="N288" s="228" t="s">
        <v>41</v>
      </c>
      <c r="O288" s="92"/>
      <c r="P288" s="229">
        <f>O288*H288</f>
        <v>0</v>
      </c>
      <c r="Q288" s="229">
        <v>0.99735</v>
      </c>
      <c r="R288" s="229">
        <f>Q288*H288</f>
        <v>0.0498675</v>
      </c>
      <c r="S288" s="229">
        <v>0</v>
      </c>
      <c r="T288" s="23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1" t="s">
        <v>142</v>
      </c>
      <c r="AT288" s="231" t="s">
        <v>138</v>
      </c>
      <c r="AU288" s="231" t="s">
        <v>86</v>
      </c>
      <c r="AY288" s="18" t="s">
        <v>136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84</v>
      </c>
      <c r="BK288" s="232">
        <f>ROUND(I288*H288,2)</f>
        <v>0</v>
      </c>
      <c r="BL288" s="18" t="s">
        <v>142</v>
      </c>
      <c r="BM288" s="231" t="s">
        <v>741</v>
      </c>
    </row>
    <row r="289" spans="1:51" s="15" customFormat="1" ht="12">
      <c r="A289" s="15"/>
      <c r="B289" s="256"/>
      <c r="C289" s="257"/>
      <c r="D289" s="235" t="s">
        <v>144</v>
      </c>
      <c r="E289" s="258" t="s">
        <v>1</v>
      </c>
      <c r="F289" s="259" t="s">
        <v>783</v>
      </c>
      <c r="G289" s="257"/>
      <c r="H289" s="258" t="s">
        <v>1</v>
      </c>
      <c r="I289" s="260"/>
      <c r="J289" s="257"/>
      <c r="K289" s="257"/>
      <c r="L289" s="261"/>
      <c r="M289" s="262"/>
      <c r="N289" s="263"/>
      <c r="O289" s="263"/>
      <c r="P289" s="263"/>
      <c r="Q289" s="263"/>
      <c r="R289" s="263"/>
      <c r="S289" s="263"/>
      <c r="T289" s="264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5" t="s">
        <v>144</v>
      </c>
      <c r="AU289" s="265" t="s">
        <v>86</v>
      </c>
      <c r="AV289" s="15" t="s">
        <v>84</v>
      </c>
      <c r="AW289" s="15" t="s">
        <v>31</v>
      </c>
      <c r="AX289" s="15" t="s">
        <v>76</v>
      </c>
      <c r="AY289" s="265" t="s">
        <v>136</v>
      </c>
    </row>
    <row r="290" spans="1:51" s="13" customFormat="1" ht="12">
      <c r="A290" s="13"/>
      <c r="B290" s="233"/>
      <c r="C290" s="234"/>
      <c r="D290" s="235" t="s">
        <v>144</v>
      </c>
      <c r="E290" s="236" t="s">
        <v>1</v>
      </c>
      <c r="F290" s="237" t="s">
        <v>854</v>
      </c>
      <c r="G290" s="234"/>
      <c r="H290" s="238">
        <v>0.05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144</v>
      </c>
      <c r="AU290" s="244" t="s">
        <v>86</v>
      </c>
      <c r="AV290" s="13" t="s">
        <v>86</v>
      </c>
      <c r="AW290" s="13" t="s">
        <v>31</v>
      </c>
      <c r="AX290" s="13" t="s">
        <v>76</v>
      </c>
      <c r="AY290" s="244" t="s">
        <v>136</v>
      </c>
    </row>
    <row r="291" spans="1:51" s="14" customFormat="1" ht="12">
      <c r="A291" s="14"/>
      <c r="B291" s="245"/>
      <c r="C291" s="246"/>
      <c r="D291" s="235" t="s">
        <v>144</v>
      </c>
      <c r="E291" s="247" t="s">
        <v>1</v>
      </c>
      <c r="F291" s="248" t="s">
        <v>146</v>
      </c>
      <c r="G291" s="246"/>
      <c r="H291" s="249">
        <v>0.05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144</v>
      </c>
      <c r="AU291" s="255" t="s">
        <v>86</v>
      </c>
      <c r="AV291" s="14" t="s">
        <v>142</v>
      </c>
      <c r="AW291" s="14" t="s">
        <v>31</v>
      </c>
      <c r="AX291" s="14" t="s">
        <v>84</v>
      </c>
      <c r="AY291" s="255" t="s">
        <v>136</v>
      </c>
    </row>
    <row r="292" spans="1:65" s="2" customFormat="1" ht="24.15" customHeight="1">
      <c r="A292" s="39"/>
      <c r="B292" s="40"/>
      <c r="C292" s="220" t="s">
        <v>371</v>
      </c>
      <c r="D292" s="220" t="s">
        <v>138</v>
      </c>
      <c r="E292" s="221" t="s">
        <v>855</v>
      </c>
      <c r="F292" s="222" t="s">
        <v>856</v>
      </c>
      <c r="G292" s="223" t="s">
        <v>149</v>
      </c>
      <c r="H292" s="224">
        <v>2</v>
      </c>
      <c r="I292" s="225"/>
      <c r="J292" s="224">
        <f>ROUND(I292*H292,2)</f>
        <v>0</v>
      </c>
      <c r="K292" s="226"/>
      <c r="L292" s="45"/>
      <c r="M292" s="227" t="s">
        <v>1</v>
      </c>
      <c r="N292" s="228" t="s">
        <v>41</v>
      </c>
      <c r="O292" s="92"/>
      <c r="P292" s="229">
        <f>O292*H292</f>
        <v>0</v>
      </c>
      <c r="Q292" s="229">
        <v>0.04005</v>
      </c>
      <c r="R292" s="229">
        <f>Q292*H292</f>
        <v>0.0801</v>
      </c>
      <c r="S292" s="229">
        <v>0</v>
      </c>
      <c r="T292" s="23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1" t="s">
        <v>142</v>
      </c>
      <c r="AT292" s="231" t="s">
        <v>138</v>
      </c>
      <c r="AU292" s="231" t="s">
        <v>86</v>
      </c>
      <c r="AY292" s="18" t="s">
        <v>136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84</v>
      </c>
      <c r="BK292" s="232">
        <f>ROUND(I292*H292,2)</f>
        <v>0</v>
      </c>
      <c r="BL292" s="18" t="s">
        <v>142</v>
      </c>
      <c r="BM292" s="231" t="s">
        <v>857</v>
      </c>
    </row>
    <row r="293" spans="1:65" s="2" customFormat="1" ht="24.15" customHeight="1">
      <c r="A293" s="39"/>
      <c r="B293" s="40"/>
      <c r="C293" s="220" t="s">
        <v>377</v>
      </c>
      <c r="D293" s="220" t="s">
        <v>138</v>
      </c>
      <c r="E293" s="221" t="s">
        <v>858</v>
      </c>
      <c r="F293" s="222" t="s">
        <v>859</v>
      </c>
      <c r="G293" s="223" t="s">
        <v>149</v>
      </c>
      <c r="H293" s="224">
        <v>1</v>
      </c>
      <c r="I293" s="225"/>
      <c r="J293" s="224">
        <f>ROUND(I293*H293,2)</f>
        <v>0</v>
      </c>
      <c r="K293" s="226"/>
      <c r="L293" s="45"/>
      <c r="M293" s="227" t="s">
        <v>1</v>
      </c>
      <c r="N293" s="228" t="s">
        <v>41</v>
      </c>
      <c r="O293" s="92"/>
      <c r="P293" s="229">
        <f>O293*H293</f>
        <v>0</v>
      </c>
      <c r="Q293" s="229">
        <v>0.06405</v>
      </c>
      <c r="R293" s="229">
        <f>Q293*H293</f>
        <v>0.06405</v>
      </c>
      <c r="S293" s="229">
        <v>0</v>
      </c>
      <c r="T293" s="230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1" t="s">
        <v>142</v>
      </c>
      <c r="AT293" s="231" t="s">
        <v>138</v>
      </c>
      <c r="AU293" s="231" t="s">
        <v>86</v>
      </c>
      <c r="AY293" s="18" t="s">
        <v>136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8" t="s">
        <v>84</v>
      </c>
      <c r="BK293" s="232">
        <f>ROUND(I293*H293,2)</f>
        <v>0</v>
      </c>
      <c r="BL293" s="18" t="s">
        <v>142</v>
      </c>
      <c r="BM293" s="231" t="s">
        <v>860</v>
      </c>
    </row>
    <row r="294" spans="1:65" s="2" customFormat="1" ht="33" customHeight="1">
      <c r="A294" s="39"/>
      <c r="B294" s="40"/>
      <c r="C294" s="220" t="s">
        <v>382</v>
      </c>
      <c r="D294" s="220" t="s">
        <v>138</v>
      </c>
      <c r="E294" s="221" t="s">
        <v>861</v>
      </c>
      <c r="F294" s="222" t="s">
        <v>862</v>
      </c>
      <c r="G294" s="223" t="s">
        <v>149</v>
      </c>
      <c r="H294" s="224">
        <v>1</v>
      </c>
      <c r="I294" s="225"/>
      <c r="J294" s="224">
        <f>ROUND(I294*H294,2)</f>
        <v>0</v>
      </c>
      <c r="K294" s="226"/>
      <c r="L294" s="45"/>
      <c r="M294" s="227" t="s">
        <v>1</v>
      </c>
      <c r="N294" s="228" t="s">
        <v>41</v>
      </c>
      <c r="O294" s="92"/>
      <c r="P294" s="229">
        <f>O294*H294</f>
        <v>0</v>
      </c>
      <c r="Q294" s="229">
        <v>0.00396</v>
      </c>
      <c r="R294" s="229">
        <f>Q294*H294</f>
        <v>0.00396</v>
      </c>
      <c r="S294" s="229">
        <v>0</v>
      </c>
      <c r="T294" s="23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1" t="s">
        <v>142</v>
      </c>
      <c r="AT294" s="231" t="s">
        <v>138</v>
      </c>
      <c r="AU294" s="231" t="s">
        <v>86</v>
      </c>
      <c r="AY294" s="18" t="s">
        <v>136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84</v>
      </c>
      <c r="BK294" s="232">
        <f>ROUND(I294*H294,2)</f>
        <v>0</v>
      </c>
      <c r="BL294" s="18" t="s">
        <v>142</v>
      </c>
      <c r="BM294" s="231" t="s">
        <v>863</v>
      </c>
    </row>
    <row r="295" spans="1:65" s="2" customFormat="1" ht="33" customHeight="1">
      <c r="A295" s="39"/>
      <c r="B295" s="40"/>
      <c r="C295" s="220" t="s">
        <v>387</v>
      </c>
      <c r="D295" s="220" t="s">
        <v>138</v>
      </c>
      <c r="E295" s="221" t="s">
        <v>864</v>
      </c>
      <c r="F295" s="222" t="s">
        <v>865</v>
      </c>
      <c r="G295" s="223" t="s">
        <v>149</v>
      </c>
      <c r="H295" s="224">
        <v>2</v>
      </c>
      <c r="I295" s="225"/>
      <c r="J295" s="224">
        <f>ROUND(I295*H295,2)</f>
        <v>0</v>
      </c>
      <c r="K295" s="226"/>
      <c r="L295" s="45"/>
      <c r="M295" s="227" t="s">
        <v>1</v>
      </c>
      <c r="N295" s="228" t="s">
        <v>41</v>
      </c>
      <c r="O295" s="92"/>
      <c r="P295" s="229">
        <f>O295*H295</f>
        <v>0</v>
      </c>
      <c r="Q295" s="229">
        <v>0.00598</v>
      </c>
      <c r="R295" s="229">
        <f>Q295*H295</f>
        <v>0.01196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142</v>
      </c>
      <c r="AT295" s="231" t="s">
        <v>138</v>
      </c>
      <c r="AU295" s="231" t="s">
        <v>86</v>
      </c>
      <c r="AY295" s="18" t="s">
        <v>136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84</v>
      </c>
      <c r="BK295" s="232">
        <f>ROUND(I295*H295,2)</f>
        <v>0</v>
      </c>
      <c r="BL295" s="18" t="s">
        <v>142</v>
      </c>
      <c r="BM295" s="231" t="s">
        <v>866</v>
      </c>
    </row>
    <row r="296" spans="1:65" s="2" customFormat="1" ht="24.15" customHeight="1">
      <c r="A296" s="39"/>
      <c r="B296" s="40"/>
      <c r="C296" s="220" t="s">
        <v>391</v>
      </c>
      <c r="D296" s="220" t="s">
        <v>138</v>
      </c>
      <c r="E296" s="221" t="s">
        <v>867</v>
      </c>
      <c r="F296" s="222" t="s">
        <v>868</v>
      </c>
      <c r="G296" s="223" t="s">
        <v>149</v>
      </c>
      <c r="H296" s="224">
        <v>3</v>
      </c>
      <c r="I296" s="225"/>
      <c r="J296" s="224">
        <f>ROUND(I296*H296,2)</f>
        <v>0</v>
      </c>
      <c r="K296" s="226"/>
      <c r="L296" s="45"/>
      <c r="M296" s="227" t="s">
        <v>1</v>
      </c>
      <c r="N296" s="228" t="s">
        <v>41</v>
      </c>
      <c r="O296" s="92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1" t="s">
        <v>142</v>
      </c>
      <c r="AT296" s="231" t="s">
        <v>138</v>
      </c>
      <c r="AU296" s="231" t="s">
        <v>86</v>
      </c>
      <c r="AY296" s="18" t="s">
        <v>136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84</v>
      </c>
      <c r="BK296" s="232">
        <f>ROUND(I296*H296,2)</f>
        <v>0</v>
      </c>
      <c r="BL296" s="18" t="s">
        <v>142</v>
      </c>
      <c r="BM296" s="231" t="s">
        <v>869</v>
      </c>
    </row>
    <row r="297" spans="1:65" s="2" customFormat="1" ht="33" customHeight="1">
      <c r="A297" s="39"/>
      <c r="B297" s="40"/>
      <c r="C297" s="220" t="s">
        <v>395</v>
      </c>
      <c r="D297" s="220" t="s">
        <v>138</v>
      </c>
      <c r="E297" s="221" t="s">
        <v>870</v>
      </c>
      <c r="F297" s="222" t="s">
        <v>871</v>
      </c>
      <c r="G297" s="223" t="s">
        <v>149</v>
      </c>
      <c r="H297" s="224">
        <v>3</v>
      </c>
      <c r="I297" s="225"/>
      <c r="J297" s="224">
        <f>ROUND(I297*H297,2)</f>
        <v>0</v>
      </c>
      <c r="K297" s="226"/>
      <c r="L297" s="45"/>
      <c r="M297" s="227" t="s">
        <v>1</v>
      </c>
      <c r="N297" s="228" t="s">
        <v>41</v>
      </c>
      <c r="O297" s="92"/>
      <c r="P297" s="229">
        <f>O297*H297</f>
        <v>0</v>
      </c>
      <c r="Q297" s="229">
        <v>0.03725</v>
      </c>
      <c r="R297" s="229">
        <f>Q297*H297</f>
        <v>0.11174999999999999</v>
      </c>
      <c r="S297" s="229">
        <v>0</v>
      </c>
      <c r="T297" s="23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1" t="s">
        <v>142</v>
      </c>
      <c r="AT297" s="231" t="s">
        <v>138</v>
      </c>
      <c r="AU297" s="231" t="s">
        <v>86</v>
      </c>
      <c r="AY297" s="18" t="s">
        <v>136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84</v>
      </c>
      <c r="BK297" s="232">
        <f>ROUND(I297*H297,2)</f>
        <v>0</v>
      </c>
      <c r="BL297" s="18" t="s">
        <v>142</v>
      </c>
      <c r="BM297" s="231" t="s">
        <v>872</v>
      </c>
    </row>
    <row r="298" spans="1:65" s="2" customFormat="1" ht="21.75" customHeight="1">
      <c r="A298" s="39"/>
      <c r="B298" s="40"/>
      <c r="C298" s="220" t="s">
        <v>401</v>
      </c>
      <c r="D298" s="220" t="s">
        <v>138</v>
      </c>
      <c r="E298" s="221" t="s">
        <v>767</v>
      </c>
      <c r="F298" s="222" t="s">
        <v>768</v>
      </c>
      <c r="G298" s="223" t="s">
        <v>374</v>
      </c>
      <c r="H298" s="224">
        <v>28</v>
      </c>
      <c r="I298" s="225"/>
      <c r="J298" s="224">
        <f>ROUND(I298*H298,2)</f>
        <v>0</v>
      </c>
      <c r="K298" s="226"/>
      <c r="L298" s="45"/>
      <c r="M298" s="227" t="s">
        <v>1</v>
      </c>
      <c r="N298" s="228" t="s">
        <v>41</v>
      </c>
      <c r="O298" s="92"/>
      <c r="P298" s="229">
        <f>O298*H298</f>
        <v>0</v>
      </c>
      <c r="Q298" s="229">
        <v>0.00013</v>
      </c>
      <c r="R298" s="229">
        <f>Q298*H298</f>
        <v>0.0036399999999999996</v>
      </c>
      <c r="S298" s="229">
        <v>0</v>
      </c>
      <c r="T298" s="23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142</v>
      </c>
      <c r="AT298" s="231" t="s">
        <v>138</v>
      </c>
      <c r="AU298" s="231" t="s">
        <v>86</v>
      </c>
      <c r="AY298" s="18" t="s">
        <v>136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84</v>
      </c>
      <c r="BK298" s="232">
        <f>ROUND(I298*H298,2)</f>
        <v>0</v>
      </c>
      <c r="BL298" s="18" t="s">
        <v>142</v>
      </c>
      <c r="BM298" s="231" t="s">
        <v>873</v>
      </c>
    </row>
    <row r="299" spans="1:63" s="12" customFormat="1" ht="22.8" customHeight="1">
      <c r="A299" s="12"/>
      <c r="B299" s="204"/>
      <c r="C299" s="205"/>
      <c r="D299" s="206" t="s">
        <v>75</v>
      </c>
      <c r="E299" s="218" t="s">
        <v>464</v>
      </c>
      <c r="F299" s="218" t="s">
        <v>465</v>
      </c>
      <c r="G299" s="205"/>
      <c r="H299" s="205"/>
      <c r="I299" s="208"/>
      <c r="J299" s="219">
        <f>BK299</f>
        <v>0</v>
      </c>
      <c r="K299" s="205"/>
      <c r="L299" s="210"/>
      <c r="M299" s="211"/>
      <c r="N299" s="212"/>
      <c r="O299" s="212"/>
      <c r="P299" s="213">
        <f>P300</f>
        <v>0</v>
      </c>
      <c r="Q299" s="212"/>
      <c r="R299" s="213">
        <f>R300</f>
        <v>0</v>
      </c>
      <c r="S299" s="212"/>
      <c r="T299" s="214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84</v>
      </c>
      <c r="AT299" s="216" t="s">
        <v>75</v>
      </c>
      <c r="AU299" s="216" t="s">
        <v>84</v>
      </c>
      <c r="AY299" s="215" t="s">
        <v>136</v>
      </c>
      <c r="BK299" s="217">
        <f>BK300</f>
        <v>0</v>
      </c>
    </row>
    <row r="300" spans="1:65" s="2" customFormat="1" ht="24.15" customHeight="1">
      <c r="A300" s="39"/>
      <c r="B300" s="40"/>
      <c r="C300" s="220" t="s">
        <v>405</v>
      </c>
      <c r="D300" s="220" t="s">
        <v>138</v>
      </c>
      <c r="E300" s="221" t="s">
        <v>567</v>
      </c>
      <c r="F300" s="222" t="s">
        <v>568</v>
      </c>
      <c r="G300" s="223" t="s">
        <v>253</v>
      </c>
      <c r="H300" s="224">
        <v>26.63</v>
      </c>
      <c r="I300" s="225"/>
      <c r="J300" s="224">
        <f>ROUND(I300*H300,2)</f>
        <v>0</v>
      </c>
      <c r="K300" s="226"/>
      <c r="L300" s="45"/>
      <c r="M300" s="276" t="s">
        <v>1</v>
      </c>
      <c r="N300" s="277" t="s">
        <v>41</v>
      </c>
      <c r="O300" s="278"/>
      <c r="P300" s="279">
        <f>O300*H300</f>
        <v>0</v>
      </c>
      <c r="Q300" s="279">
        <v>0</v>
      </c>
      <c r="R300" s="279">
        <f>Q300*H300</f>
        <v>0</v>
      </c>
      <c r="S300" s="279">
        <v>0</v>
      </c>
      <c r="T300" s="28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1" t="s">
        <v>142</v>
      </c>
      <c r="AT300" s="231" t="s">
        <v>138</v>
      </c>
      <c r="AU300" s="231" t="s">
        <v>86</v>
      </c>
      <c r="AY300" s="18" t="s">
        <v>136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84</v>
      </c>
      <c r="BK300" s="232">
        <f>ROUND(I300*H300,2)</f>
        <v>0</v>
      </c>
      <c r="BL300" s="18" t="s">
        <v>142</v>
      </c>
      <c r="BM300" s="231" t="s">
        <v>771</v>
      </c>
    </row>
    <row r="301" spans="1:31" s="2" customFormat="1" ht="6.95" customHeight="1">
      <c r="A301" s="39"/>
      <c r="B301" s="67"/>
      <c r="C301" s="68"/>
      <c r="D301" s="68"/>
      <c r="E301" s="68"/>
      <c r="F301" s="68"/>
      <c r="G301" s="68"/>
      <c r="H301" s="68"/>
      <c r="I301" s="68"/>
      <c r="J301" s="68"/>
      <c r="K301" s="68"/>
      <c r="L301" s="45"/>
      <c r="M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</row>
  </sheetData>
  <sheetProtection password="CC35" sheet="1" objects="1" scenarios="1" formatColumns="0" formatRows="0" autoFilter="0"/>
  <autoFilter ref="C122:K30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15</v>
      </c>
      <c r="L6" s="21"/>
    </row>
    <row r="7" spans="2:12" s="1" customFormat="1" ht="16.5" customHeight="1">
      <c r="B7" s="21"/>
      <c r="E7" s="142" t="str">
        <f>'Rekapitulace stavby'!K6</f>
        <v>Revitalizace kempu Lesík - hygienické zázemí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874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17</v>
      </c>
      <c r="E11" s="39"/>
      <c r="F11" s="144" t="s">
        <v>1</v>
      </c>
      <c r="G11" s="39"/>
      <c r="H11" s="39"/>
      <c r="I11" s="141" t="s">
        <v>18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19</v>
      </c>
      <c r="E12" s="39"/>
      <c r="F12" s="144" t="s">
        <v>33</v>
      </c>
      <c r="G12" s="39"/>
      <c r="H12" s="39"/>
      <c r="I12" s="141" t="s">
        <v>21</v>
      </c>
      <c r="J12" s="145" t="str">
        <f>'Rekapitulace stavby'!AN8</f>
        <v>16. 1. 2023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23</v>
      </c>
      <c r="E14" s="39"/>
      <c r="F14" s="39"/>
      <c r="G14" s="39"/>
      <c r="H14" s="39"/>
      <c r="I14" s="141" t="s">
        <v>24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25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24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24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30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24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ROUND((SUM(BE119:BE185)),2)</f>
        <v>0</v>
      </c>
      <c r="G33" s="39"/>
      <c r="H33" s="39"/>
      <c r="I33" s="156">
        <v>0.21</v>
      </c>
      <c r="J33" s="155">
        <f>ROUND(((SUM(BE119:BE185))*I33),2)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ROUND((SUM(BF119:BF185)),2)</f>
        <v>0</v>
      </c>
      <c r="G34" s="39"/>
      <c r="H34" s="39"/>
      <c r="I34" s="156">
        <v>0.15</v>
      </c>
      <c r="J34" s="155">
        <f>ROUND(((SUM(BF119:BF185))*I34),2)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ROUND((SUM(BG119:BG185)),2)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ROUND((SUM(BH119:BH185)),2)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ROUND((SUM(BI119:BI185)),2)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kempu Lesík - hygienické zázemí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D1.4 - Silnoproudá elektrotechnika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19</v>
      </c>
      <c r="D89" s="41"/>
      <c r="E89" s="41"/>
      <c r="F89" s="28" t="str">
        <f>F12</f>
        <v xml:space="preserve"> </v>
      </c>
      <c r="G89" s="41"/>
      <c r="H89" s="41"/>
      <c r="I89" s="33" t="s">
        <v>21</v>
      </c>
      <c r="J89" s="80" t="str">
        <f>IF(J12="","",J12)</f>
        <v>16. 1. 2023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23</v>
      </c>
      <c r="D91" s="41"/>
      <c r="E91" s="41"/>
      <c r="F91" s="28" t="str">
        <f>E15</f>
        <v>Město Nejdek</v>
      </c>
      <c r="G91" s="41"/>
      <c r="H91" s="41"/>
      <c r="I91" s="33" t="s">
        <v>29</v>
      </c>
      <c r="J91" s="37" t="str">
        <f>E21</f>
        <v>DPT projekty Ostrov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875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876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877</v>
      </c>
      <c r="E99" s="189"/>
      <c r="F99" s="189"/>
      <c r="G99" s="189"/>
      <c r="H99" s="189"/>
      <c r="I99" s="189"/>
      <c r="J99" s="190">
        <f>J146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121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Revitalizace kempu Lesík - hygienické zázemí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103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D1.4 - Silnoproudá elektrotechnika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19</v>
      </c>
      <c r="D113" s="41"/>
      <c r="E113" s="41"/>
      <c r="F113" s="28" t="str">
        <f>F12</f>
        <v xml:space="preserve"> </v>
      </c>
      <c r="G113" s="41"/>
      <c r="H113" s="41"/>
      <c r="I113" s="33" t="s">
        <v>21</v>
      </c>
      <c r="J113" s="80" t="str">
        <f>IF(J12="","",J12)</f>
        <v>16. 1. 2023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23</v>
      </c>
      <c r="D115" s="41"/>
      <c r="E115" s="41"/>
      <c r="F115" s="28" t="str">
        <f>E15</f>
        <v>Město Nejdek</v>
      </c>
      <c r="G115" s="41"/>
      <c r="H115" s="41"/>
      <c r="I115" s="33" t="s">
        <v>29</v>
      </c>
      <c r="J115" s="37" t="str">
        <f>E21</f>
        <v>DPT projekty Ostrov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32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122</v>
      </c>
      <c r="D118" s="195" t="s">
        <v>61</v>
      </c>
      <c r="E118" s="195" t="s">
        <v>57</v>
      </c>
      <c r="F118" s="195" t="s">
        <v>58</v>
      </c>
      <c r="G118" s="195" t="s">
        <v>123</v>
      </c>
      <c r="H118" s="195" t="s">
        <v>124</v>
      </c>
      <c r="I118" s="195" t="s">
        <v>125</v>
      </c>
      <c r="J118" s="196" t="s">
        <v>107</v>
      </c>
      <c r="K118" s="197" t="s">
        <v>126</v>
      </c>
      <c r="L118" s="198"/>
      <c r="M118" s="101" t="s">
        <v>1</v>
      </c>
      <c r="N118" s="102" t="s">
        <v>40</v>
      </c>
      <c r="O118" s="102" t="s">
        <v>127</v>
      </c>
      <c r="P118" s="102" t="s">
        <v>128</v>
      </c>
      <c r="Q118" s="102" t="s">
        <v>129</v>
      </c>
      <c r="R118" s="102" t="s">
        <v>130</v>
      </c>
      <c r="S118" s="102" t="s">
        <v>131</v>
      </c>
      <c r="T118" s="103" t="s">
        <v>132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133</v>
      </c>
      <c r="D119" s="41"/>
      <c r="E119" s="41"/>
      <c r="F119" s="41"/>
      <c r="G119" s="41"/>
      <c r="H119" s="41"/>
      <c r="I119" s="41"/>
      <c r="J119" s="199">
        <f>BK119</f>
        <v>0</v>
      </c>
      <c r="K119" s="41"/>
      <c r="L119" s="45"/>
      <c r="M119" s="104"/>
      <c r="N119" s="200"/>
      <c r="O119" s="105"/>
      <c r="P119" s="201">
        <f>P120</f>
        <v>0</v>
      </c>
      <c r="Q119" s="105"/>
      <c r="R119" s="201">
        <f>R120</f>
        <v>1.1783295000000003</v>
      </c>
      <c r="S119" s="105"/>
      <c r="T119" s="202">
        <f>T120</f>
        <v>2.5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75</v>
      </c>
      <c r="AU119" s="18" t="s">
        <v>109</v>
      </c>
      <c r="BK119" s="203">
        <f>BK120</f>
        <v>0</v>
      </c>
    </row>
    <row r="120" spans="1:63" s="12" customFormat="1" ht="25.9" customHeight="1">
      <c r="A120" s="12"/>
      <c r="B120" s="204"/>
      <c r="C120" s="205"/>
      <c r="D120" s="206" t="s">
        <v>75</v>
      </c>
      <c r="E120" s="207" t="s">
        <v>286</v>
      </c>
      <c r="F120" s="207" t="s">
        <v>878</v>
      </c>
      <c r="G120" s="205"/>
      <c r="H120" s="205"/>
      <c r="I120" s="208"/>
      <c r="J120" s="209">
        <f>BK120</f>
        <v>0</v>
      </c>
      <c r="K120" s="205"/>
      <c r="L120" s="210"/>
      <c r="M120" s="211"/>
      <c r="N120" s="212"/>
      <c r="O120" s="212"/>
      <c r="P120" s="213">
        <f>P121+P146</f>
        <v>0</v>
      </c>
      <c r="Q120" s="212"/>
      <c r="R120" s="213">
        <f>R121+R146</f>
        <v>1.1783295000000003</v>
      </c>
      <c r="S120" s="212"/>
      <c r="T120" s="214">
        <f>T121+T146</f>
        <v>2.5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151</v>
      </c>
      <c r="AT120" s="216" t="s">
        <v>75</v>
      </c>
      <c r="AU120" s="216" t="s">
        <v>76</v>
      </c>
      <c r="AY120" s="215" t="s">
        <v>136</v>
      </c>
      <c r="BK120" s="217">
        <f>BK121+BK146</f>
        <v>0</v>
      </c>
    </row>
    <row r="121" spans="1:63" s="12" customFormat="1" ht="22.8" customHeight="1">
      <c r="A121" s="12"/>
      <c r="B121" s="204"/>
      <c r="C121" s="205"/>
      <c r="D121" s="206" t="s">
        <v>75</v>
      </c>
      <c r="E121" s="218" t="s">
        <v>879</v>
      </c>
      <c r="F121" s="218" t="s">
        <v>880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SUM(P122:P145)</f>
        <v>0</v>
      </c>
      <c r="Q121" s="212"/>
      <c r="R121" s="213">
        <f>SUM(R122:R145)</f>
        <v>0.16727250000000005</v>
      </c>
      <c r="S121" s="212"/>
      <c r="T121" s="214">
        <f>SUM(T122:T145)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151</v>
      </c>
      <c r="AT121" s="216" t="s">
        <v>75</v>
      </c>
      <c r="AU121" s="216" t="s">
        <v>84</v>
      </c>
      <c r="AY121" s="215" t="s">
        <v>136</v>
      </c>
      <c r="BK121" s="217">
        <f>SUM(BK122:BK145)</f>
        <v>0</v>
      </c>
    </row>
    <row r="122" spans="1:65" s="2" customFormat="1" ht="24.15" customHeight="1">
      <c r="A122" s="39"/>
      <c r="B122" s="40"/>
      <c r="C122" s="220" t="s">
        <v>84</v>
      </c>
      <c r="D122" s="220" t="s">
        <v>138</v>
      </c>
      <c r="E122" s="221" t="s">
        <v>881</v>
      </c>
      <c r="F122" s="222" t="s">
        <v>882</v>
      </c>
      <c r="G122" s="223" t="s">
        <v>149</v>
      </c>
      <c r="H122" s="224">
        <v>10</v>
      </c>
      <c r="I122" s="225"/>
      <c r="J122" s="224">
        <f>ROUND(I122*H122,2)</f>
        <v>0</v>
      </c>
      <c r="K122" s="226"/>
      <c r="L122" s="45"/>
      <c r="M122" s="227" t="s">
        <v>1</v>
      </c>
      <c r="N122" s="228" t="s">
        <v>41</v>
      </c>
      <c r="O122" s="92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1" t="s">
        <v>883</v>
      </c>
      <c r="AT122" s="231" t="s">
        <v>138</v>
      </c>
      <c r="AU122" s="231" t="s">
        <v>86</v>
      </c>
      <c r="AY122" s="18" t="s">
        <v>136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84</v>
      </c>
      <c r="BK122" s="232">
        <f>ROUND(I122*H122,2)</f>
        <v>0</v>
      </c>
      <c r="BL122" s="18" t="s">
        <v>883</v>
      </c>
      <c r="BM122" s="231" t="s">
        <v>884</v>
      </c>
    </row>
    <row r="123" spans="1:65" s="2" customFormat="1" ht="24.15" customHeight="1">
      <c r="A123" s="39"/>
      <c r="B123" s="40"/>
      <c r="C123" s="220" t="s">
        <v>86</v>
      </c>
      <c r="D123" s="220" t="s">
        <v>138</v>
      </c>
      <c r="E123" s="221" t="s">
        <v>885</v>
      </c>
      <c r="F123" s="222" t="s">
        <v>886</v>
      </c>
      <c r="G123" s="223" t="s">
        <v>149</v>
      </c>
      <c r="H123" s="224">
        <v>8</v>
      </c>
      <c r="I123" s="225"/>
      <c r="J123" s="224">
        <f>ROUND(I123*H123,2)</f>
        <v>0</v>
      </c>
      <c r="K123" s="226"/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883</v>
      </c>
      <c r="AT123" s="231" t="s">
        <v>138</v>
      </c>
      <c r="AU123" s="231" t="s">
        <v>86</v>
      </c>
      <c r="AY123" s="18" t="s">
        <v>136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883</v>
      </c>
      <c r="BM123" s="231" t="s">
        <v>887</v>
      </c>
    </row>
    <row r="124" spans="1:65" s="2" customFormat="1" ht="24.15" customHeight="1">
      <c r="A124" s="39"/>
      <c r="B124" s="40"/>
      <c r="C124" s="220" t="s">
        <v>151</v>
      </c>
      <c r="D124" s="220" t="s">
        <v>138</v>
      </c>
      <c r="E124" s="221" t="s">
        <v>888</v>
      </c>
      <c r="F124" s="222" t="s">
        <v>889</v>
      </c>
      <c r="G124" s="223" t="s">
        <v>149</v>
      </c>
      <c r="H124" s="224">
        <v>24</v>
      </c>
      <c r="I124" s="225"/>
      <c r="J124" s="224">
        <f>ROUND(I124*H124,2)</f>
        <v>0</v>
      </c>
      <c r="K124" s="226"/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883</v>
      </c>
      <c r="AT124" s="231" t="s">
        <v>138</v>
      </c>
      <c r="AU124" s="231" t="s">
        <v>86</v>
      </c>
      <c r="AY124" s="18" t="s">
        <v>136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883</v>
      </c>
      <c r="BM124" s="231" t="s">
        <v>890</v>
      </c>
    </row>
    <row r="125" spans="1:65" s="2" customFormat="1" ht="37.8" customHeight="1">
      <c r="A125" s="39"/>
      <c r="B125" s="40"/>
      <c r="C125" s="220" t="s">
        <v>142</v>
      </c>
      <c r="D125" s="220" t="s">
        <v>138</v>
      </c>
      <c r="E125" s="221" t="s">
        <v>891</v>
      </c>
      <c r="F125" s="222" t="s">
        <v>892</v>
      </c>
      <c r="G125" s="223" t="s">
        <v>374</v>
      </c>
      <c r="H125" s="224">
        <v>40</v>
      </c>
      <c r="I125" s="225"/>
      <c r="J125" s="224">
        <f>ROUND(I125*H125,2)</f>
        <v>0</v>
      </c>
      <c r="K125" s="226"/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883</v>
      </c>
      <c r="AT125" s="231" t="s">
        <v>138</v>
      </c>
      <c r="AU125" s="231" t="s">
        <v>86</v>
      </c>
      <c r="AY125" s="18" t="s">
        <v>136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883</v>
      </c>
      <c r="BM125" s="231" t="s">
        <v>893</v>
      </c>
    </row>
    <row r="126" spans="1:65" s="2" customFormat="1" ht="16.5" customHeight="1">
      <c r="A126" s="39"/>
      <c r="B126" s="40"/>
      <c r="C126" s="266" t="s">
        <v>159</v>
      </c>
      <c r="D126" s="266" t="s">
        <v>286</v>
      </c>
      <c r="E126" s="267" t="s">
        <v>894</v>
      </c>
      <c r="F126" s="268" t="s">
        <v>895</v>
      </c>
      <c r="G126" s="269" t="s">
        <v>374</v>
      </c>
      <c r="H126" s="270">
        <v>46</v>
      </c>
      <c r="I126" s="271"/>
      <c r="J126" s="270">
        <f>ROUND(I126*H126,2)</f>
        <v>0</v>
      </c>
      <c r="K126" s="272"/>
      <c r="L126" s="273"/>
      <c r="M126" s="274" t="s">
        <v>1</v>
      </c>
      <c r="N126" s="275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896</v>
      </c>
      <c r="AT126" s="231" t="s">
        <v>286</v>
      </c>
      <c r="AU126" s="231" t="s">
        <v>86</v>
      </c>
      <c r="AY126" s="18" t="s">
        <v>136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896</v>
      </c>
      <c r="BM126" s="231" t="s">
        <v>897</v>
      </c>
    </row>
    <row r="127" spans="1:51" s="13" customFormat="1" ht="12">
      <c r="A127" s="13"/>
      <c r="B127" s="233"/>
      <c r="C127" s="234"/>
      <c r="D127" s="235" t="s">
        <v>144</v>
      </c>
      <c r="E127" s="234"/>
      <c r="F127" s="237" t="s">
        <v>898</v>
      </c>
      <c r="G127" s="234"/>
      <c r="H127" s="238">
        <v>46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144</v>
      </c>
      <c r="AU127" s="244" t="s">
        <v>86</v>
      </c>
      <c r="AV127" s="13" t="s">
        <v>86</v>
      </c>
      <c r="AW127" s="13" t="s">
        <v>4</v>
      </c>
      <c r="AX127" s="13" t="s">
        <v>84</v>
      </c>
      <c r="AY127" s="244" t="s">
        <v>136</v>
      </c>
    </row>
    <row r="128" spans="1:65" s="2" customFormat="1" ht="37.8" customHeight="1">
      <c r="A128" s="39"/>
      <c r="B128" s="40"/>
      <c r="C128" s="220" t="s">
        <v>169</v>
      </c>
      <c r="D128" s="220" t="s">
        <v>138</v>
      </c>
      <c r="E128" s="221" t="s">
        <v>899</v>
      </c>
      <c r="F128" s="222" t="s">
        <v>900</v>
      </c>
      <c r="G128" s="223" t="s">
        <v>374</v>
      </c>
      <c r="H128" s="224">
        <v>16</v>
      </c>
      <c r="I128" s="225"/>
      <c r="J128" s="224">
        <f>ROUND(I128*H128,2)</f>
        <v>0</v>
      </c>
      <c r="K128" s="226"/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883</v>
      </c>
      <c r="AT128" s="231" t="s">
        <v>138</v>
      </c>
      <c r="AU128" s="231" t="s">
        <v>86</v>
      </c>
      <c r="AY128" s="18" t="s">
        <v>136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883</v>
      </c>
      <c r="BM128" s="231" t="s">
        <v>901</v>
      </c>
    </row>
    <row r="129" spans="1:65" s="2" customFormat="1" ht="24.15" customHeight="1">
      <c r="A129" s="39"/>
      <c r="B129" s="40"/>
      <c r="C129" s="266" t="s">
        <v>176</v>
      </c>
      <c r="D129" s="266" t="s">
        <v>286</v>
      </c>
      <c r="E129" s="267" t="s">
        <v>902</v>
      </c>
      <c r="F129" s="268" t="s">
        <v>903</v>
      </c>
      <c r="G129" s="269" t="s">
        <v>374</v>
      </c>
      <c r="H129" s="270">
        <v>18.4</v>
      </c>
      <c r="I129" s="271"/>
      <c r="J129" s="270">
        <f>ROUND(I129*H129,2)</f>
        <v>0</v>
      </c>
      <c r="K129" s="272"/>
      <c r="L129" s="273"/>
      <c r="M129" s="274" t="s">
        <v>1</v>
      </c>
      <c r="N129" s="275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896</v>
      </c>
      <c r="AT129" s="231" t="s">
        <v>286</v>
      </c>
      <c r="AU129" s="231" t="s">
        <v>86</v>
      </c>
      <c r="AY129" s="18" t="s">
        <v>136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896</v>
      </c>
      <c r="BM129" s="231" t="s">
        <v>904</v>
      </c>
    </row>
    <row r="130" spans="1:51" s="13" customFormat="1" ht="12">
      <c r="A130" s="13"/>
      <c r="B130" s="233"/>
      <c r="C130" s="234"/>
      <c r="D130" s="235" t="s">
        <v>144</v>
      </c>
      <c r="E130" s="234"/>
      <c r="F130" s="237" t="s">
        <v>905</v>
      </c>
      <c r="G130" s="234"/>
      <c r="H130" s="238">
        <v>18.4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144</v>
      </c>
      <c r="AU130" s="244" t="s">
        <v>86</v>
      </c>
      <c r="AV130" s="13" t="s">
        <v>86</v>
      </c>
      <c r="AW130" s="13" t="s">
        <v>4</v>
      </c>
      <c r="AX130" s="13" t="s">
        <v>84</v>
      </c>
      <c r="AY130" s="244" t="s">
        <v>136</v>
      </c>
    </row>
    <row r="131" spans="1:65" s="2" customFormat="1" ht="16.5" customHeight="1">
      <c r="A131" s="39"/>
      <c r="B131" s="40"/>
      <c r="C131" s="220" t="s">
        <v>181</v>
      </c>
      <c r="D131" s="220" t="s">
        <v>138</v>
      </c>
      <c r="E131" s="221" t="s">
        <v>906</v>
      </c>
      <c r="F131" s="222" t="s">
        <v>907</v>
      </c>
      <c r="G131" s="223" t="s">
        <v>149</v>
      </c>
      <c r="H131" s="224">
        <v>8</v>
      </c>
      <c r="I131" s="225"/>
      <c r="J131" s="224">
        <f>ROUND(I131*H131,2)</f>
        <v>0</v>
      </c>
      <c r="K131" s="226"/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883</v>
      </c>
      <c r="AT131" s="231" t="s">
        <v>138</v>
      </c>
      <c r="AU131" s="231" t="s">
        <v>86</v>
      </c>
      <c r="AY131" s="18" t="s">
        <v>136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883</v>
      </c>
      <c r="BM131" s="231" t="s">
        <v>908</v>
      </c>
    </row>
    <row r="132" spans="1:65" s="2" customFormat="1" ht="16.5" customHeight="1">
      <c r="A132" s="39"/>
      <c r="B132" s="40"/>
      <c r="C132" s="266" t="s">
        <v>187</v>
      </c>
      <c r="D132" s="266" t="s">
        <v>286</v>
      </c>
      <c r="E132" s="267" t="s">
        <v>909</v>
      </c>
      <c r="F132" s="268" t="s">
        <v>910</v>
      </c>
      <c r="G132" s="269" t="s">
        <v>149</v>
      </c>
      <c r="H132" s="270">
        <v>8</v>
      </c>
      <c r="I132" s="271"/>
      <c r="J132" s="270">
        <f>ROUND(I132*H132,2)</f>
        <v>0</v>
      </c>
      <c r="K132" s="272"/>
      <c r="L132" s="273"/>
      <c r="M132" s="274" t="s">
        <v>1</v>
      </c>
      <c r="N132" s="275" t="s">
        <v>41</v>
      </c>
      <c r="O132" s="92"/>
      <c r="P132" s="229">
        <f>O132*H132</f>
        <v>0</v>
      </c>
      <c r="Q132" s="229">
        <v>0.00013</v>
      </c>
      <c r="R132" s="229">
        <f>Q132*H132</f>
        <v>0.00104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896</v>
      </c>
      <c r="AT132" s="231" t="s">
        <v>286</v>
      </c>
      <c r="AU132" s="231" t="s">
        <v>86</v>
      </c>
      <c r="AY132" s="18" t="s">
        <v>136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896</v>
      </c>
      <c r="BM132" s="231" t="s">
        <v>911</v>
      </c>
    </row>
    <row r="133" spans="1:65" s="2" customFormat="1" ht="21.75" customHeight="1">
      <c r="A133" s="39"/>
      <c r="B133" s="40"/>
      <c r="C133" s="220" t="s">
        <v>192</v>
      </c>
      <c r="D133" s="220" t="s">
        <v>138</v>
      </c>
      <c r="E133" s="221" t="s">
        <v>912</v>
      </c>
      <c r="F133" s="222" t="s">
        <v>913</v>
      </c>
      <c r="G133" s="223" t="s">
        <v>149</v>
      </c>
      <c r="H133" s="224">
        <v>10</v>
      </c>
      <c r="I133" s="225"/>
      <c r="J133" s="224">
        <f>ROUND(I133*H133,2)</f>
        <v>0</v>
      </c>
      <c r="K133" s="226"/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883</v>
      </c>
      <c r="AT133" s="231" t="s">
        <v>138</v>
      </c>
      <c r="AU133" s="231" t="s">
        <v>86</v>
      </c>
      <c r="AY133" s="18" t="s">
        <v>136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883</v>
      </c>
      <c r="BM133" s="231" t="s">
        <v>914</v>
      </c>
    </row>
    <row r="134" spans="1:65" s="2" customFormat="1" ht="24.15" customHeight="1">
      <c r="A134" s="39"/>
      <c r="B134" s="40"/>
      <c r="C134" s="266" t="s">
        <v>196</v>
      </c>
      <c r="D134" s="266" t="s">
        <v>286</v>
      </c>
      <c r="E134" s="267" t="s">
        <v>915</v>
      </c>
      <c r="F134" s="268" t="s">
        <v>916</v>
      </c>
      <c r="G134" s="269" t="s">
        <v>149</v>
      </c>
      <c r="H134" s="270">
        <v>10</v>
      </c>
      <c r="I134" s="271"/>
      <c r="J134" s="270">
        <f>ROUND(I134*H134,2)</f>
        <v>0</v>
      </c>
      <c r="K134" s="272"/>
      <c r="L134" s="273"/>
      <c r="M134" s="274" t="s">
        <v>1</v>
      </c>
      <c r="N134" s="275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896</v>
      </c>
      <c r="AT134" s="231" t="s">
        <v>286</v>
      </c>
      <c r="AU134" s="231" t="s">
        <v>86</v>
      </c>
      <c r="AY134" s="18" t="s">
        <v>136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896</v>
      </c>
      <c r="BM134" s="231" t="s">
        <v>917</v>
      </c>
    </row>
    <row r="135" spans="1:65" s="2" customFormat="1" ht="37.8" customHeight="1">
      <c r="A135" s="39"/>
      <c r="B135" s="40"/>
      <c r="C135" s="220" t="s">
        <v>200</v>
      </c>
      <c r="D135" s="220" t="s">
        <v>138</v>
      </c>
      <c r="E135" s="221" t="s">
        <v>918</v>
      </c>
      <c r="F135" s="222" t="s">
        <v>919</v>
      </c>
      <c r="G135" s="223" t="s">
        <v>149</v>
      </c>
      <c r="H135" s="224">
        <v>1</v>
      </c>
      <c r="I135" s="225"/>
      <c r="J135" s="224">
        <f>ROUND(I135*H135,2)</f>
        <v>0</v>
      </c>
      <c r="K135" s="226"/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883</v>
      </c>
      <c r="AT135" s="231" t="s">
        <v>138</v>
      </c>
      <c r="AU135" s="231" t="s">
        <v>86</v>
      </c>
      <c r="AY135" s="18" t="s">
        <v>136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883</v>
      </c>
      <c r="BM135" s="231" t="s">
        <v>920</v>
      </c>
    </row>
    <row r="136" spans="1:65" s="2" customFormat="1" ht="21.75" customHeight="1">
      <c r="A136" s="39"/>
      <c r="B136" s="40"/>
      <c r="C136" s="220" t="s">
        <v>204</v>
      </c>
      <c r="D136" s="220" t="s">
        <v>138</v>
      </c>
      <c r="E136" s="221" t="s">
        <v>921</v>
      </c>
      <c r="F136" s="222" t="s">
        <v>922</v>
      </c>
      <c r="G136" s="223" t="s">
        <v>149</v>
      </c>
      <c r="H136" s="224">
        <v>1</v>
      </c>
      <c r="I136" s="225"/>
      <c r="J136" s="224">
        <f>ROUND(I136*H136,2)</f>
        <v>0</v>
      </c>
      <c r="K136" s="226"/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883</v>
      </c>
      <c r="AT136" s="231" t="s">
        <v>138</v>
      </c>
      <c r="AU136" s="231" t="s">
        <v>86</v>
      </c>
      <c r="AY136" s="18" t="s">
        <v>136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883</v>
      </c>
      <c r="BM136" s="231" t="s">
        <v>923</v>
      </c>
    </row>
    <row r="137" spans="1:65" s="2" customFormat="1" ht="37.8" customHeight="1">
      <c r="A137" s="39"/>
      <c r="B137" s="40"/>
      <c r="C137" s="220" t="s">
        <v>210</v>
      </c>
      <c r="D137" s="220" t="s">
        <v>138</v>
      </c>
      <c r="E137" s="221" t="s">
        <v>924</v>
      </c>
      <c r="F137" s="222" t="s">
        <v>925</v>
      </c>
      <c r="G137" s="223" t="s">
        <v>374</v>
      </c>
      <c r="H137" s="224">
        <v>110</v>
      </c>
      <c r="I137" s="225"/>
      <c r="J137" s="224">
        <f>ROUND(I137*H137,2)</f>
        <v>0</v>
      </c>
      <c r="K137" s="226"/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883</v>
      </c>
      <c r="AT137" s="231" t="s">
        <v>138</v>
      </c>
      <c r="AU137" s="231" t="s">
        <v>86</v>
      </c>
      <c r="AY137" s="18" t="s">
        <v>136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883</v>
      </c>
      <c r="BM137" s="231" t="s">
        <v>926</v>
      </c>
    </row>
    <row r="138" spans="1:65" s="2" customFormat="1" ht="24.15" customHeight="1">
      <c r="A138" s="39"/>
      <c r="B138" s="40"/>
      <c r="C138" s="266" t="s">
        <v>8</v>
      </c>
      <c r="D138" s="266" t="s">
        <v>286</v>
      </c>
      <c r="E138" s="267" t="s">
        <v>927</v>
      </c>
      <c r="F138" s="268" t="s">
        <v>928</v>
      </c>
      <c r="G138" s="269" t="s">
        <v>374</v>
      </c>
      <c r="H138" s="270">
        <v>126.5</v>
      </c>
      <c r="I138" s="271"/>
      <c r="J138" s="270">
        <f>ROUND(I138*H138,2)</f>
        <v>0</v>
      </c>
      <c r="K138" s="272"/>
      <c r="L138" s="273"/>
      <c r="M138" s="274" t="s">
        <v>1</v>
      </c>
      <c r="N138" s="275" t="s">
        <v>41</v>
      </c>
      <c r="O138" s="92"/>
      <c r="P138" s="229">
        <f>O138*H138</f>
        <v>0</v>
      </c>
      <c r="Q138" s="229">
        <v>0.00064</v>
      </c>
      <c r="R138" s="229">
        <f>Q138*H138</f>
        <v>0.08096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896</v>
      </c>
      <c r="AT138" s="231" t="s">
        <v>286</v>
      </c>
      <c r="AU138" s="231" t="s">
        <v>86</v>
      </c>
      <c r="AY138" s="18" t="s">
        <v>136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896</v>
      </c>
      <c r="BM138" s="231" t="s">
        <v>929</v>
      </c>
    </row>
    <row r="139" spans="1:51" s="13" customFormat="1" ht="12">
      <c r="A139" s="13"/>
      <c r="B139" s="233"/>
      <c r="C139" s="234"/>
      <c r="D139" s="235" t="s">
        <v>144</v>
      </c>
      <c r="E139" s="234"/>
      <c r="F139" s="237" t="s">
        <v>930</v>
      </c>
      <c r="G139" s="234"/>
      <c r="H139" s="238">
        <v>126.5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144</v>
      </c>
      <c r="AU139" s="244" t="s">
        <v>86</v>
      </c>
      <c r="AV139" s="13" t="s">
        <v>86</v>
      </c>
      <c r="AW139" s="13" t="s">
        <v>4</v>
      </c>
      <c r="AX139" s="13" t="s">
        <v>84</v>
      </c>
      <c r="AY139" s="244" t="s">
        <v>136</v>
      </c>
    </row>
    <row r="140" spans="1:65" s="2" customFormat="1" ht="37.8" customHeight="1">
      <c r="A140" s="39"/>
      <c r="B140" s="40"/>
      <c r="C140" s="220" t="s">
        <v>219</v>
      </c>
      <c r="D140" s="220" t="s">
        <v>138</v>
      </c>
      <c r="E140" s="221" t="s">
        <v>931</v>
      </c>
      <c r="F140" s="222" t="s">
        <v>932</v>
      </c>
      <c r="G140" s="223" t="s">
        <v>374</v>
      </c>
      <c r="H140" s="224">
        <v>45</v>
      </c>
      <c r="I140" s="225"/>
      <c r="J140" s="224">
        <f>ROUND(I140*H140,2)</f>
        <v>0</v>
      </c>
      <c r="K140" s="226"/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883</v>
      </c>
      <c r="AT140" s="231" t="s">
        <v>138</v>
      </c>
      <c r="AU140" s="231" t="s">
        <v>86</v>
      </c>
      <c r="AY140" s="18" t="s">
        <v>136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883</v>
      </c>
      <c r="BM140" s="231" t="s">
        <v>933</v>
      </c>
    </row>
    <row r="141" spans="1:65" s="2" customFormat="1" ht="24.15" customHeight="1">
      <c r="A141" s="39"/>
      <c r="B141" s="40"/>
      <c r="C141" s="266" t="s">
        <v>223</v>
      </c>
      <c r="D141" s="266" t="s">
        <v>286</v>
      </c>
      <c r="E141" s="267" t="s">
        <v>934</v>
      </c>
      <c r="F141" s="268" t="s">
        <v>935</v>
      </c>
      <c r="G141" s="269" t="s">
        <v>374</v>
      </c>
      <c r="H141" s="270">
        <v>51.75</v>
      </c>
      <c r="I141" s="271"/>
      <c r="J141" s="270">
        <f>ROUND(I141*H141,2)</f>
        <v>0</v>
      </c>
      <c r="K141" s="272"/>
      <c r="L141" s="273"/>
      <c r="M141" s="274" t="s">
        <v>1</v>
      </c>
      <c r="N141" s="275" t="s">
        <v>41</v>
      </c>
      <c r="O141" s="92"/>
      <c r="P141" s="229">
        <f>O141*H141</f>
        <v>0</v>
      </c>
      <c r="Q141" s="229">
        <v>0.00147</v>
      </c>
      <c r="R141" s="229">
        <f>Q141*H141</f>
        <v>0.0760725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896</v>
      </c>
      <c r="AT141" s="231" t="s">
        <v>286</v>
      </c>
      <c r="AU141" s="231" t="s">
        <v>86</v>
      </c>
      <c r="AY141" s="18" t="s">
        <v>136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896</v>
      </c>
      <c r="BM141" s="231" t="s">
        <v>936</v>
      </c>
    </row>
    <row r="142" spans="1:51" s="13" customFormat="1" ht="12">
      <c r="A142" s="13"/>
      <c r="B142" s="233"/>
      <c r="C142" s="234"/>
      <c r="D142" s="235" t="s">
        <v>144</v>
      </c>
      <c r="E142" s="234"/>
      <c r="F142" s="237" t="s">
        <v>937</v>
      </c>
      <c r="G142" s="234"/>
      <c r="H142" s="238">
        <v>51.75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144</v>
      </c>
      <c r="AU142" s="244" t="s">
        <v>86</v>
      </c>
      <c r="AV142" s="13" t="s">
        <v>86</v>
      </c>
      <c r="AW142" s="13" t="s">
        <v>4</v>
      </c>
      <c r="AX142" s="13" t="s">
        <v>84</v>
      </c>
      <c r="AY142" s="244" t="s">
        <v>136</v>
      </c>
    </row>
    <row r="143" spans="1:65" s="2" customFormat="1" ht="37.8" customHeight="1">
      <c r="A143" s="39"/>
      <c r="B143" s="40"/>
      <c r="C143" s="220" t="s">
        <v>227</v>
      </c>
      <c r="D143" s="220" t="s">
        <v>138</v>
      </c>
      <c r="E143" s="221" t="s">
        <v>938</v>
      </c>
      <c r="F143" s="222" t="s">
        <v>939</v>
      </c>
      <c r="G143" s="223" t="s">
        <v>374</v>
      </c>
      <c r="H143" s="224">
        <v>50</v>
      </c>
      <c r="I143" s="225"/>
      <c r="J143" s="224">
        <f>ROUND(I143*H143,2)</f>
        <v>0</v>
      </c>
      <c r="K143" s="226"/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883</v>
      </c>
      <c r="AT143" s="231" t="s">
        <v>138</v>
      </c>
      <c r="AU143" s="231" t="s">
        <v>86</v>
      </c>
      <c r="AY143" s="18" t="s">
        <v>136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883</v>
      </c>
      <c r="BM143" s="231" t="s">
        <v>940</v>
      </c>
    </row>
    <row r="144" spans="1:65" s="2" customFormat="1" ht="24.15" customHeight="1">
      <c r="A144" s="39"/>
      <c r="B144" s="40"/>
      <c r="C144" s="266" t="s">
        <v>239</v>
      </c>
      <c r="D144" s="266" t="s">
        <v>286</v>
      </c>
      <c r="E144" s="267" t="s">
        <v>941</v>
      </c>
      <c r="F144" s="268" t="s">
        <v>942</v>
      </c>
      <c r="G144" s="269" t="s">
        <v>374</v>
      </c>
      <c r="H144" s="270">
        <v>57.5</v>
      </c>
      <c r="I144" s="271"/>
      <c r="J144" s="270">
        <f>ROUND(I144*H144,2)</f>
        <v>0</v>
      </c>
      <c r="K144" s="272"/>
      <c r="L144" s="273"/>
      <c r="M144" s="274" t="s">
        <v>1</v>
      </c>
      <c r="N144" s="275" t="s">
        <v>41</v>
      </c>
      <c r="O144" s="92"/>
      <c r="P144" s="229">
        <f>O144*H144</f>
        <v>0</v>
      </c>
      <c r="Q144" s="229">
        <v>0.00016</v>
      </c>
      <c r="R144" s="229">
        <f>Q144*H144</f>
        <v>0.009200000000000002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896</v>
      </c>
      <c r="AT144" s="231" t="s">
        <v>286</v>
      </c>
      <c r="AU144" s="231" t="s">
        <v>86</v>
      </c>
      <c r="AY144" s="18" t="s">
        <v>136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896</v>
      </c>
      <c r="BM144" s="231" t="s">
        <v>943</v>
      </c>
    </row>
    <row r="145" spans="1:51" s="13" customFormat="1" ht="12">
      <c r="A145" s="13"/>
      <c r="B145" s="233"/>
      <c r="C145" s="234"/>
      <c r="D145" s="235" t="s">
        <v>144</v>
      </c>
      <c r="E145" s="234"/>
      <c r="F145" s="237" t="s">
        <v>944</v>
      </c>
      <c r="G145" s="234"/>
      <c r="H145" s="238">
        <v>57.5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144</v>
      </c>
      <c r="AU145" s="244" t="s">
        <v>86</v>
      </c>
      <c r="AV145" s="13" t="s">
        <v>86</v>
      </c>
      <c r="AW145" s="13" t="s">
        <v>4</v>
      </c>
      <c r="AX145" s="13" t="s">
        <v>84</v>
      </c>
      <c r="AY145" s="244" t="s">
        <v>136</v>
      </c>
    </row>
    <row r="146" spans="1:63" s="12" customFormat="1" ht="22.8" customHeight="1">
      <c r="A146" s="12"/>
      <c r="B146" s="204"/>
      <c r="C146" s="205"/>
      <c r="D146" s="206" t="s">
        <v>75</v>
      </c>
      <c r="E146" s="218" t="s">
        <v>945</v>
      </c>
      <c r="F146" s="218" t="s">
        <v>946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SUM(P147:P185)</f>
        <v>0</v>
      </c>
      <c r="Q146" s="212"/>
      <c r="R146" s="213">
        <f>SUM(R147:R185)</f>
        <v>1.011057</v>
      </c>
      <c r="S146" s="212"/>
      <c r="T146" s="214">
        <f>SUM(T147:T185)</f>
        <v>2.5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151</v>
      </c>
      <c r="AT146" s="216" t="s">
        <v>75</v>
      </c>
      <c r="AU146" s="216" t="s">
        <v>84</v>
      </c>
      <c r="AY146" s="215" t="s">
        <v>136</v>
      </c>
      <c r="BK146" s="217">
        <f>SUM(BK147:BK185)</f>
        <v>0</v>
      </c>
    </row>
    <row r="147" spans="1:65" s="2" customFormat="1" ht="24.15" customHeight="1">
      <c r="A147" s="39"/>
      <c r="B147" s="40"/>
      <c r="C147" s="220" t="s">
        <v>243</v>
      </c>
      <c r="D147" s="220" t="s">
        <v>138</v>
      </c>
      <c r="E147" s="221" t="s">
        <v>947</v>
      </c>
      <c r="F147" s="222" t="s">
        <v>948</v>
      </c>
      <c r="G147" s="223" t="s">
        <v>949</v>
      </c>
      <c r="H147" s="224">
        <v>0.11</v>
      </c>
      <c r="I147" s="225"/>
      <c r="J147" s="224">
        <f>ROUND(I147*H147,2)</f>
        <v>0</v>
      </c>
      <c r="K147" s="226"/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0.0088</v>
      </c>
      <c r="R147" s="229">
        <f>Q147*H147</f>
        <v>0.0009680000000000001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883</v>
      </c>
      <c r="AT147" s="231" t="s">
        <v>138</v>
      </c>
      <c r="AU147" s="231" t="s">
        <v>86</v>
      </c>
      <c r="AY147" s="18" t="s">
        <v>136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883</v>
      </c>
      <c r="BM147" s="231" t="s">
        <v>950</v>
      </c>
    </row>
    <row r="148" spans="1:65" s="2" customFormat="1" ht="21.75" customHeight="1">
      <c r="A148" s="39"/>
      <c r="B148" s="40"/>
      <c r="C148" s="220" t="s">
        <v>7</v>
      </c>
      <c r="D148" s="220" t="s">
        <v>138</v>
      </c>
      <c r="E148" s="221" t="s">
        <v>951</v>
      </c>
      <c r="F148" s="222" t="s">
        <v>952</v>
      </c>
      <c r="G148" s="223" t="s">
        <v>141</v>
      </c>
      <c r="H148" s="224">
        <v>44.3</v>
      </c>
      <c r="I148" s="225"/>
      <c r="J148" s="224">
        <f>ROUND(I148*H148,2)</f>
        <v>0</v>
      </c>
      <c r="K148" s="226"/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883</v>
      </c>
      <c r="AT148" s="231" t="s">
        <v>138</v>
      </c>
      <c r="AU148" s="231" t="s">
        <v>86</v>
      </c>
      <c r="AY148" s="18" t="s">
        <v>136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883</v>
      </c>
      <c r="BM148" s="231" t="s">
        <v>953</v>
      </c>
    </row>
    <row r="149" spans="1:51" s="13" customFormat="1" ht="12">
      <c r="A149" s="13"/>
      <c r="B149" s="233"/>
      <c r="C149" s="234"/>
      <c r="D149" s="235" t="s">
        <v>144</v>
      </c>
      <c r="E149" s="236" t="s">
        <v>1</v>
      </c>
      <c r="F149" s="237" t="s">
        <v>954</v>
      </c>
      <c r="G149" s="234"/>
      <c r="H149" s="238">
        <v>23.8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144</v>
      </c>
      <c r="AU149" s="244" t="s">
        <v>86</v>
      </c>
      <c r="AV149" s="13" t="s">
        <v>86</v>
      </c>
      <c r="AW149" s="13" t="s">
        <v>31</v>
      </c>
      <c r="AX149" s="13" t="s">
        <v>76</v>
      </c>
      <c r="AY149" s="244" t="s">
        <v>136</v>
      </c>
    </row>
    <row r="150" spans="1:51" s="13" customFormat="1" ht="12">
      <c r="A150" s="13"/>
      <c r="B150" s="233"/>
      <c r="C150" s="234"/>
      <c r="D150" s="235" t="s">
        <v>144</v>
      </c>
      <c r="E150" s="236" t="s">
        <v>1</v>
      </c>
      <c r="F150" s="237" t="s">
        <v>955</v>
      </c>
      <c r="G150" s="234"/>
      <c r="H150" s="238">
        <v>20.5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144</v>
      </c>
      <c r="AU150" s="244" t="s">
        <v>86</v>
      </c>
      <c r="AV150" s="13" t="s">
        <v>86</v>
      </c>
      <c r="AW150" s="13" t="s">
        <v>31</v>
      </c>
      <c r="AX150" s="13" t="s">
        <v>76</v>
      </c>
      <c r="AY150" s="244" t="s">
        <v>136</v>
      </c>
    </row>
    <row r="151" spans="1:51" s="14" customFormat="1" ht="12">
      <c r="A151" s="14"/>
      <c r="B151" s="245"/>
      <c r="C151" s="246"/>
      <c r="D151" s="235" t="s">
        <v>144</v>
      </c>
      <c r="E151" s="247" t="s">
        <v>1</v>
      </c>
      <c r="F151" s="248" t="s">
        <v>146</v>
      </c>
      <c r="G151" s="246"/>
      <c r="H151" s="249">
        <v>44.3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144</v>
      </c>
      <c r="AU151" s="255" t="s">
        <v>86</v>
      </c>
      <c r="AV151" s="14" t="s">
        <v>142</v>
      </c>
      <c r="AW151" s="14" t="s">
        <v>31</v>
      </c>
      <c r="AX151" s="14" t="s">
        <v>84</v>
      </c>
      <c r="AY151" s="255" t="s">
        <v>136</v>
      </c>
    </row>
    <row r="152" spans="1:65" s="2" customFormat="1" ht="24.15" customHeight="1">
      <c r="A152" s="39"/>
      <c r="B152" s="40"/>
      <c r="C152" s="220" t="s">
        <v>256</v>
      </c>
      <c r="D152" s="220" t="s">
        <v>138</v>
      </c>
      <c r="E152" s="221" t="s">
        <v>956</v>
      </c>
      <c r="F152" s="222" t="s">
        <v>957</v>
      </c>
      <c r="G152" s="223" t="s">
        <v>374</v>
      </c>
      <c r="H152" s="224">
        <v>68</v>
      </c>
      <c r="I152" s="225"/>
      <c r="J152" s="224">
        <f>ROUND(I152*H152,2)</f>
        <v>0</v>
      </c>
      <c r="K152" s="226"/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883</v>
      </c>
      <c r="AT152" s="231" t="s">
        <v>138</v>
      </c>
      <c r="AU152" s="231" t="s">
        <v>86</v>
      </c>
      <c r="AY152" s="18" t="s">
        <v>136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883</v>
      </c>
      <c r="BM152" s="231" t="s">
        <v>958</v>
      </c>
    </row>
    <row r="153" spans="1:65" s="2" customFormat="1" ht="24.15" customHeight="1">
      <c r="A153" s="39"/>
      <c r="B153" s="40"/>
      <c r="C153" s="220" t="s">
        <v>266</v>
      </c>
      <c r="D153" s="220" t="s">
        <v>138</v>
      </c>
      <c r="E153" s="221" t="s">
        <v>959</v>
      </c>
      <c r="F153" s="222" t="s">
        <v>960</v>
      </c>
      <c r="G153" s="223" t="s">
        <v>374</v>
      </c>
      <c r="H153" s="224">
        <v>19</v>
      </c>
      <c r="I153" s="225"/>
      <c r="J153" s="224">
        <f>ROUND(I153*H153,2)</f>
        <v>0</v>
      </c>
      <c r="K153" s="226"/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883</v>
      </c>
      <c r="AT153" s="231" t="s">
        <v>138</v>
      </c>
      <c r="AU153" s="231" t="s">
        <v>86</v>
      </c>
      <c r="AY153" s="18" t="s">
        <v>136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883</v>
      </c>
      <c r="BM153" s="231" t="s">
        <v>961</v>
      </c>
    </row>
    <row r="154" spans="1:65" s="2" customFormat="1" ht="24.15" customHeight="1">
      <c r="A154" s="39"/>
      <c r="B154" s="40"/>
      <c r="C154" s="220" t="s">
        <v>275</v>
      </c>
      <c r="D154" s="220" t="s">
        <v>138</v>
      </c>
      <c r="E154" s="221" t="s">
        <v>962</v>
      </c>
      <c r="F154" s="222" t="s">
        <v>963</v>
      </c>
      <c r="G154" s="223" t="s">
        <v>374</v>
      </c>
      <c r="H154" s="224">
        <v>22</v>
      </c>
      <c r="I154" s="225"/>
      <c r="J154" s="224">
        <f>ROUND(I154*H154,2)</f>
        <v>0</v>
      </c>
      <c r="K154" s="226"/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883</v>
      </c>
      <c r="AT154" s="231" t="s">
        <v>138</v>
      </c>
      <c r="AU154" s="231" t="s">
        <v>86</v>
      </c>
      <c r="AY154" s="18" t="s">
        <v>136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883</v>
      </c>
      <c r="BM154" s="231" t="s">
        <v>964</v>
      </c>
    </row>
    <row r="155" spans="1:65" s="2" customFormat="1" ht="37.8" customHeight="1">
      <c r="A155" s="39"/>
      <c r="B155" s="40"/>
      <c r="C155" s="220" t="s">
        <v>281</v>
      </c>
      <c r="D155" s="220" t="s">
        <v>138</v>
      </c>
      <c r="E155" s="221" t="s">
        <v>965</v>
      </c>
      <c r="F155" s="222" t="s">
        <v>966</v>
      </c>
      <c r="G155" s="223" t="s">
        <v>162</v>
      </c>
      <c r="H155" s="224">
        <v>1.18</v>
      </c>
      <c r="I155" s="225"/>
      <c r="J155" s="224">
        <f>ROUND(I155*H155,2)</f>
        <v>0</v>
      </c>
      <c r="K155" s="226"/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883</v>
      </c>
      <c r="AT155" s="231" t="s">
        <v>138</v>
      </c>
      <c r="AU155" s="231" t="s">
        <v>86</v>
      </c>
      <c r="AY155" s="18" t="s">
        <v>136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883</v>
      </c>
      <c r="BM155" s="231" t="s">
        <v>967</v>
      </c>
    </row>
    <row r="156" spans="1:65" s="2" customFormat="1" ht="37.8" customHeight="1">
      <c r="A156" s="39"/>
      <c r="B156" s="40"/>
      <c r="C156" s="220" t="s">
        <v>285</v>
      </c>
      <c r="D156" s="220" t="s">
        <v>138</v>
      </c>
      <c r="E156" s="221" t="s">
        <v>968</v>
      </c>
      <c r="F156" s="222" t="s">
        <v>969</v>
      </c>
      <c r="G156" s="223" t="s">
        <v>162</v>
      </c>
      <c r="H156" s="224">
        <v>11.8</v>
      </c>
      <c r="I156" s="225"/>
      <c r="J156" s="224">
        <f>ROUND(I156*H156,2)</f>
        <v>0</v>
      </c>
      <c r="K156" s="226"/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883</v>
      </c>
      <c r="AT156" s="231" t="s">
        <v>138</v>
      </c>
      <c r="AU156" s="231" t="s">
        <v>86</v>
      </c>
      <c r="AY156" s="18" t="s">
        <v>136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883</v>
      </c>
      <c r="BM156" s="231" t="s">
        <v>970</v>
      </c>
    </row>
    <row r="157" spans="1:51" s="13" customFormat="1" ht="12">
      <c r="A157" s="13"/>
      <c r="B157" s="233"/>
      <c r="C157" s="234"/>
      <c r="D157" s="235" t="s">
        <v>144</v>
      </c>
      <c r="E157" s="234"/>
      <c r="F157" s="237" t="s">
        <v>971</v>
      </c>
      <c r="G157" s="234"/>
      <c r="H157" s="238">
        <v>11.8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144</v>
      </c>
      <c r="AU157" s="244" t="s">
        <v>86</v>
      </c>
      <c r="AV157" s="13" t="s">
        <v>86</v>
      </c>
      <c r="AW157" s="13" t="s">
        <v>4</v>
      </c>
      <c r="AX157" s="13" t="s">
        <v>84</v>
      </c>
      <c r="AY157" s="244" t="s">
        <v>136</v>
      </c>
    </row>
    <row r="158" spans="1:65" s="2" customFormat="1" ht="24.15" customHeight="1">
      <c r="A158" s="39"/>
      <c r="B158" s="40"/>
      <c r="C158" s="220" t="s">
        <v>292</v>
      </c>
      <c r="D158" s="220" t="s">
        <v>138</v>
      </c>
      <c r="E158" s="221" t="s">
        <v>972</v>
      </c>
      <c r="F158" s="222" t="s">
        <v>973</v>
      </c>
      <c r="G158" s="223" t="s">
        <v>253</v>
      </c>
      <c r="H158" s="224">
        <v>1.18</v>
      </c>
      <c r="I158" s="225"/>
      <c r="J158" s="224">
        <f>ROUND(I158*H158,2)</f>
        <v>0</v>
      </c>
      <c r="K158" s="226"/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883</v>
      </c>
      <c r="AT158" s="231" t="s">
        <v>138</v>
      </c>
      <c r="AU158" s="231" t="s">
        <v>86</v>
      </c>
      <c r="AY158" s="18" t="s">
        <v>136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883</v>
      </c>
      <c r="BM158" s="231" t="s">
        <v>974</v>
      </c>
    </row>
    <row r="159" spans="1:65" s="2" customFormat="1" ht="24.15" customHeight="1">
      <c r="A159" s="39"/>
      <c r="B159" s="40"/>
      <c r="C159" s="220" t="s">
        <v>299</v>
      </c>
      <c r="D159" s="220" t="s">
        <v>138</v>
      </c>
      <c r="E159" s="221" t="s">
        <v>975</v>
      </c>
      <c r="F159" s="222" t="s">
        <v>976</v>
      </c>
      <c r="G159" s="223" t="s">
        <v>162</v>
      </c>
      <c r="H159" s="224">
        <v>1.18</v>
      </c>
      <c r="I159" s="225"/>
      <c r="J159" s="224">
        <f>ROUND(I159*H159,2)</f>
        <v>0</v>
      </c>
      <c r="K159" s="226"/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883</v>
      </c>
      <c r="AT159" s="231" t="s">
        <v>138</v>
      </c>
      <c r="AU159" s="231" t="s">
        <v>86</v>
      </c>
      <c r="AY159" s="18" t="s">
        <v>136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883</v>
      </c>
      <c r="BM159" s="231" t="s">
        <v>977</v>
      </c>
    </row>
    <row r="160" spans="1:65" s="2" customFormat="1" ht="24.15" customHeight="1">
      <c r="A160" s="39"/>
      <c r="B160" s="40"/>
      <c r="C160" s="220" t="s">
        <v>306</v>
      </c>
      <c r="D160" s="220" t="s">
        <v>138</v>
      </c>
      <c r="E160" s="221" t="s">
        <v>978</v>
      </c>
      <c r="F160" s="222" t="s">
        <v>979</v>
      </c>
      <c r="G160" s="223" t="s">
        <v>374</v>
      </c>
      <c r="H160" s="224">
        <v>68</v>
      </c>
      <c r="I160" s="225"/>
      <c r="J160" s="224">
        <f>ROUND(I160*H160,2)</f>
        <v>0</v>
      </c>
      <c r="K160" s="226"/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883</v>
      </c>
      <c r="AT160" s="231" t="s">
        <v>138</v>
      </c>
      <c r="AU160" s="231" t="s">
        <v>86</v>
      </c>
      <c r="AY160" s="18" t="s">
        <v>136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883</v>
      </c>
      <c r="BM160" s="231" t="s">
        <v>980</v>
      </c>
    </row>
    <row r="161" spans="1:65" s="2" customFormat="1" ht="24.15" customHeight="1">
      <c r="A161" s="39"/>
      <c r="B161" s="40"/>
      <c r="C161" s="220" t="s">
        <v>311</v>
      </c>
      <c r="D161" s="220" t="s">
        <v>138</v>
      </c>
      <c r="E161" s="221" t="s">
        <v>981</v>
      </c>
      <c r="F161" s="222" t="s">
        <v>982</v>
      </c>
      <c r="G161" s="223" t="s">
        <v>374</v>
      </c>
      <c r="H161" s="224">
        <v>19</v>
      </c>
      <c r="I161" s="225"/>
      <c r="J161" s="224">
        <f>ROUND(I161*H161,2)</f>
        <v>0</v>
      </c>
      <c r="K161" s="226"/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883</v>
      </c>
      <c r="AT161" s="231" t="s">
        <v>138</v>
      </c>
      <c r="AU161" s="231" t="s">
        <v>86</v>
      </c>
      <c r="AY161" s="18" t="s">
        <v>136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883</v>
      </c>
      <c r="BM161" s="231" t="s">
        <v>983</v>
      </c>
    </row>
    <row r="162" spans="1:65" s="2" customFormat="1" ht="24.15" customHeight="1">
      <c r="A162" s="39"/>
      <c r="B162" s="40"/>
      <c r="C162" s="220" t="s">
        <v>320</v>
      </c>
      <c r="D162" s="220" t="s">
        <v>138</v>
      </c>
      <c r="E162" s="221" t="s">
        <v>984</v>
      </c>
      <c r="F162" s="222" t="s">
        <v>985</v>
      </c>
      <c r="G162" s="223" t="s">
        <v>374</v>
      </c>
      <c r="H162" s="224">
        <v>22</v>
      </c>
      <c r="I162" s="225"/>
      <c r="J162" s="224">
        <f>ROUND(I162*H162,2)</f>
        <v>0</v>
      </c>
      <c r="K162" s="226"/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883</v>
      </c>
      <c r="AT162" s="231" t="s">
        <v>138</v>
      </c>
      <c r="AU162" s="231" t="s">
        <v>86</v>
      </c>
      <c r="AY162" s="18" t="s">
        <v>136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883</v>
      </c>
      <c r="BM162" s="231" t="s">
        <v>986</v>
      </c>
    </row>
    <row r="163" spans="1:65" s="2" customFormat="1" ht="16.5" customHeight="1">
      <c r="A163" s="39"/>
      <c r="B163" s="40"/>
      <c r="C163" s="220" t="s">
        <v>324</v>
      </c>
      <c r="D163" s="220" t="s">
        <v>138</v>
      </c>
      <c r="E163" s="221" t="s">
        <v>987</v>
      </c>
      <c r="F163" s="222" t="s">
        <v>988</v>
      </c>
      <c r="G163" s="223" t="s">
        <v>141</v>
      </c>
      <c r="H163" s="224">
        <v>44.3</v>
      </c>
      <c r="I163" s="225"/>
      <c r="J163" s="224">
        <f>ROUND(I163*H163,2)</f>
        <v>0</v>
      </c>
      <c r="K163" s="226"/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3E-05</v>
      </c>
      <c r="R163" s="229">
        <f>Q163*H163</f>
        <v>0.0013289999999999999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883</v>
      </c>
      <c r="AT163" s="231" t="s">
        <v>138</v>
      </c>
      <c r="AU163" s="231" t="s">
        <v>86</v>
      </c>
      <c r="AY163" s="18" t="s">
        <v>136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883</v>
      </c>
      <c r="BM163" s="231" t="s">
        <v>989</v>
      </c>
    </row>
    <row r="164" spans="1:65" s="2" customFormat="1" ht="44.25" customHeight="1">
      <c r="A164" s="39"/>
      <c r="B164" s="40"/>
      <c r="C164" s="220" t="s">
        <v>329</v>
      </c>
      <c r="D164" s="220" t="s">
        <v>138</v>
      </c>
      <c r="E164" s="221" t="s">
        <v>990</v>
      </c>
      <c r="F164" s="222" t="s">
        <v>991</v>
      </c>
      <c r="G164" s="223" t="s">
        <v>141</v>
      </c>
      <c r="H164" s="224">
        <v>44.3</v>
      </c>
      <c r="I164" s="225"/>
      <c r="J164" s="224">
        <f>ROUND(I164*H164,2)</f>
        <v>0</v>
      </c>
      <c r="K164" s="226"/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2E-05</v>
      </c>
      <c r="R164" s="229">
        <f>Q164*H164</f>
        <v>0.0008860000000000001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883</v>
      </c>
      <c r="AT164" s="231" t="s">
        <v>138</v>
      </c>
      <c r="AU164" s="231" t="s">
        <v>86</v>
      </c>
      <c r="AY164" s="18" t="s">
        <v>136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883</v>
      </c>
      <c r="BM164" s="231" t="s">
        <v>992</v>
      </c>
    </row>
    <row r="165" spans="1:65" s="2" customFormat="1" ht="24.15" customHeight="1">
      <c r="A165" s="39"/>
      <c r="B165" s="40"/>
      <c r="C165" s="220" t="s">
        <v>334</v>
      </c>
      <c r="D165" s="220" t="s">
        <v>138</v>
      </c>
      <c r="E165" s="221" t="s">
        <v>993</v>
      </c>
      <c r="F165" s="222" t="s">
        <v>994</v>
      </c>
      <c r="G165" s="223" t="s">
        <v>162</v>
      </c>
      <c r="H165" s="224">
        <v>1.1</v>
      </c>
      <c r="I165" s="225"/>
      <c r="J165" s="224">
        <f>ROUND(I165*H165,2)</f>
        <v>0</v>
      </c>
      <c r="K165" s="226"/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883</v>
      </c>
      <c r="AT165" s="231" t="s">
        <v>138</v>
      </c>
      <c r="AU165" s="231" t="s">
        <v>86</v>
      </c>
      <c r="AY165" s="18" t="s">
        <v>136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883</v>
      </c>
      <c r="BM165" s="231" t="s">
        <v>995</v>
      </c>
    </row>
    <row r="166" spans="1:51" s="13" customFormat="1" ht="12">
      <c r="A166" s="13"/>
      <c r="B166" s="233"/>
      <c r="C166" s="234"/>
      <c r="D166" s="235" t="s">
        <v>144</v>
      </c>
      <c r="E166" s="236" t="s">
        <v>1</v>
      </c>
      <c r="F166" s="237" t="s">
        <v>996</v>
      </c>
      <c r="G166" s="234"/>
      <c r="H166" s="238">
        <v>1.1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144</v>
      </c>
      <c r="AU166" s="244" t="s">
        <v>86</v>
      </c>
      <c r="AV166" s="13" t="s">
        <v>86</v>
      </c>
      <c r="AW166" s="13" t="s">
        <v>31</v>
      </c>
      <c r="AX166" s="13" t="s">
        <v>84</v>
      </c>
      <c r="AY166" s="244" t="s">
        <v>136</v>
      </c>
    </row>
    <row r="167" spans="1:65" s="2" customFormat="1" ht="24.15" customHeight="1">
      <c r="A167" s="39"/>
      <c r="B167" s="40"/>
      <c r="C167" s="220" t="s">
        <v>341</v>
      </c>
      <c r="D167" s="220" t="s">
        <v>138</v>
      </c>
      <c r="E167" s="221" t="s">
        <v>997</v>
      </c>
      <c r="F167" s="222" t="s">
        <v>998</v>
      </c>
      <c r="G167" s="223" t="s">
        <v>374</v>
      </c>
      <c r="H167" s="224">
        <v>87</v>
      </c>
      <c r="I167" s="225"/>
      <c r="J167" s="224">
        <f>ROUND(I167*H167,2)</f>
        <v>0</v>
      </c>
      <c r="K167" s="226"/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883</v>
      </c>
      <c r="AT167" s="231" t="s">
        <v>138</v>
      </c>
      <c r="AU167" s="231" t="s">
        <v>86</v>
      </c>
      <c r="AY167" s="18" t="s">
        <v>136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883</v>
      </c>
      <c r="BM167" s="231" t="s">
        <v>999</v>
      </c>
    </row>
    <row r="168" spans="1:65" s="2" customFormat="1" ht="24.15" customHeight="1">
      <c r="A168" s="39"/>
      <c r="B168" s="40"/>
      <c r="C168" s="220" t="s">
        <v>347</v>
      </c>
      <c r="D168" s="220" t="s">
        <v>138</v>
      </c>
      <c r="E168" s="221" t="s">
        <v>1000</v>
      </c>
      <c r="F168" s="222" t="s">
        <v>1001</v>
      </c>
      <c r="G168" s="223" t="s">
        <v>374</v>
      </c>
      <c r="H168" s="224">
        <v>110</v>
      </c>
      <c r="I168" s="225"/>
      <c r="J168" s="224">
        <f>ROUND(I168*H168,2)</f>
        <v>0</v>
      </c>
      <c r="K168" s="226"/>
      <c r="L168" s="45"/>
      <c r="M168" s="227" t="s">
        <v>1</v>
      </c>
      <c r="N168" s="228" t="s">
        <v>41</v>
      </c>
      <c r="O168" s="92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1" t="s">
        <v>883</v>
      </c>
      <c r="AT168" s="231" t="s">
        <v>138</v>
      </c>
      <c r="AU168" s="231" t="s">
        <v>86</v>
      </c>
      <c r="AY168" s="18" t="s">
        <v>136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84</v>
      </c>
      <c r="BK168" s="232">
        <f>ROUND(I168*H168,2)</f>
        <v>0</v>
      </c>
      <c r="BL168" s="18" t="s">
        <v>883</v>
      </c>
      <c r="BM168" s="231" t="s">
        <v>1002</v>
      </c>
    </row>
    <row r="169" spans="1:65" s="2" customFormat="1" ht="24.15" customHeight="1">
      <c r="A169" s="39"/>
      <c r="B169" s="40"/>
      <c r="C169" s="220" t="s">
        <v>351</v>
      </c>
      <c r="D169" s="220" t="s">
        <v>138</v>
      </c>
      <c r="E169" s="221" t="s">
        <v>1003</v>
      </c>
      <c r="F169" s="222" t="s">
        <v>1004</v>
      </c>
      <c r="G169" s="223" t="s">
        <v>374</v>
      </c>
      <c r="H169" s="224">
        <v>90</v>
      </c>
      <c r="I169" s="225"/>
      <c r="J169" s="224">
        <f>ROUND(I169*H169,2)</f>
        <v>0</v>
      </c>
      <c r="K169" s="226"/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883</v>
      </c>
      <c r="AT169" s="231" t="s">
        <v>138</v>
      </c>
      <c r="AU169" s="231" t="s">
        <v>86</v>
      </c>
      <c r="AY169" s="18" t="s">
        <v>136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883</v>
      </c>
      <c r="BM169" s="231" t="s">
        <v>1005</v>
      </c>
    </row>
    <row r="170" spans="1:65" s="2" customFormat="1" ht="16.5" customHeight="1">
      <c r="A170" s="39"/>
      <c r="B170" s="40"/>
      <c r="C170" s="266" t="s">
        <v>357</v>
      </c>
      <c r="D170" s="266" t="s">
        <v>286</v>
      </c>
      <c r="E170" s="267" t="s">
        <v>1006</v>
      </c>
      <c r="F170" s="268" t="s">
        <v>1007</v>
      </c>
      <c r="G170" s="269" t="s">
        <v>374</v>
      </c>
      <c r="H170" s="270">
        <v>94.5</v>
      </c>
      <c r="I170" s="271"/>
      <c r="J170" s="270">
        <f>ROUND(I170*H170,2)</f>
        <v>0</v>
      </c>
      <c r="K170" s="272"/>
      <c r="L170" s="273"/>
      <c r="M170" s="274" t="s">
        <v>1</v>
      </c>
      <c r="N170" s="275" t="s">
        <v>41</v>
      </c>
      <c r="O170" s="92"/>
      <c r="P170" s="229">
        <f>O170*H170</f>
        <v>0</v>
      </c>
      <c r="Q170" s="229">
        <v>0.00025</v>
      </c>
      <c r="R170" s="229">
        <f>Q170*H170</f>
        <v>0.023625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896</v>
      </c>
      <c r="AT170" s="231" t="s">
        <v>286</v>
      </c>
      <c r="AU170" s="231" t="s">
        <v>86</v>
      </c>
      <c r="AY170" s="18" t="s">
        <v>136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896</v>
      </c>
      <c r="BM170" s="231" t="s">
        <v>1008</v>
      </c>
    </row>
    <row r="171" spans="1:51" s="13" customFormat="1" ht="12">
      <c r="A171" s="13"/>
      <c r="B171" s="233"/>
      <c r="C171" s="234"/>
      <c r="D171" s="235" t="s">
        <v>144</v>
      </c>
      <c r="E171" s="234"/>
      <c r="F171" s="237" t="s">
        <v>1009</v>
      </c>
      <c r="G171" s="234"/>
      <c r="H171" s="238">
        <v>94.5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144</v>
      </c>
      <c r="AU171" s="244" t="s">
        <v>86</v>
      </c>
      <c r="AV171" s="13" t="s">
        <v>86</v>
      </c>
      <c r="AW171" s="13" t="s">
        <v>4</v>
      </c>
      <c r="AX171" s="13" t="s">
        <v>84</v>
      </c>
      <c r="AY171" s="244" t="s">
        <v>136</v>
      </c>
    </row>
    <row r="172" spans="1:65" s="2" customFormat="1" ht="24.15" customHeight="1">
      <c r="A172" s="39"/>
      <c r="B172" s="40"/>
      <c r="C172" s="220" t="s">
        <v>361</v>
      </c>
      <c r="D172" s="220" t="s">
        <v>138</v>
      </c>
      <c r="E172" s="221" t="s">
        <v>1010</v>
      </c>
      <c r="F172" s="222" t="s">
        <v>1011</v>
      </c>
      <c r="G172" s="223" t="s">
        <v>374</v>
      </c>
      <c r="H172" s="224">
        <v>40</v>
      </c>
      <c r="I172" s="225"/>
      <c r="J172" s="224">
        <f>ROUND(I172*H172,2)</f>
        <v>0</v>
      </c>
      <c r="K172" s="226"/>
      <c r="L172" s="45"/>
      <c r="M172" s="227" t="s">
        <v>1</v>
      </c>
      <c r="N172" s="228" t="s">
        <v>41</v>
      </c>
      <c r="O172" s="9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883</v>
      </c>
      <c r="AT172" s="231" t="s">
        <v>138</v>
      </c>
      <c r="AU172" s="231" t="s">
        <v>86</v>
      </c>
      <c r="AY172" s="18" t="s">
        <v>136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84</v>
      </c>
      <c r="BK172" s="232">
        <f>ROUND(I172*H172,2)</f>
        <v>0</v>
      </c>
      <c r="BL172" s="18" t="s">
        <v>883</v>
      </c>
      <c r="BM172" s="231" t="s">
        <v>1012</v>
      </c>
    </row>
    <row r="173" spans="1:65" s="2" customFormat="1" ht="24.15" customHeight="1">
      <c r="A173" s="39"/>
      <c r="B173" s="40"/>
      <c r="C173" s="266" t="s">
        <v>366</v>
      </c>
      <c r="D173" s="266" t="s">
        <v>286</v>
      </c>
      <c r="E173" s="267" t="s">
        <v>1013</v>
      </c>
      <c r="F173" s="268" t="s">
        <v>1014</v>
      </c>
      <c r="G173" s="269" t="s">
        <v>374</v>
      </c>
      <c r="H173" s="270">
        <v>42</v>
      </c>
      <c r="I173" s="271"/>
      <c r="J173" s="270">
        <f>ROUND(I173*H173,2)</f>
        <v>0</v>
      </c>
      <c r="K173" s="272"/>
      <c r="L173" s="273"/>
      <c r="M173" s="274" t="s">
        <v>1</v>
      </c>
      <c r="N173" s="275" t="s">
        <v>41</v>
      </c>
      <c r="O173" s="92"/>
      <c r="P173" s="229">
        <f>O173*H173</f>
        <v>0</v>
      </c>
      <c r="Q173" s="229">
        <v>0.00043</v>
      </c>
      <c r="R173" s="229">
        <f>Q173*H173</f>
        <v>0.01806</v>
      </c>
      <c r="S173" s="229">
        <v>0</v>
      </c>
      <c r="T173" s="23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896</v>
      </c>
      <c r="AT173" s="231" t="s">
        <v>286</v>
      </c>
      <c r="AU173" s="231" t="s">
        <v>86</v>
      </c>
      <c r="AY173" s="18" t="s">
        <v>136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896</v>
      </c>
      <c r="BM173" s="231" t="s">
        <v>1015</v>
      </c>
    </row>
    <row r="174" spans="1:51" s="13" customFormat="1" ht="12">
      <c r="A174" s="13"/>
      <c r="B174" s="233"/>
      <c r="C174" s="234"/>
      <c r="D174" s="235" t="s">
        <v>144</v>
      </c>
      <c r="E174" s="234"/>
      <c r="F174" s="237" t="s">
        <v>1016</v>
      </c>
      <c r="G174" s="234"/>
      <c r="H174" s="238">
        <v>42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144</v>
      </c>
      <c r="AU174" s="244" t="s">
        <v>86</v>
      </c>
      <c r="AV174" s="13" t="s">
        <v>86</v>
      </c>
      <c r="AW174" s="13" t="s">
        <v>4</v>
      </c>
      <c r="AX174" s="13" t="s">
        <v>84</v>
      </c>
      <c r="AY174" s="244" t="s">
        <v>136</v>
      </c>
    </row>
    <row r="175" spans="1:65" s="2" customFormat="1" ht="24.15" customHeight="1">
      <c r="A175" s="39"/>
      <c r="B175" s="40"/>
      <c r="C175" s="220" t="s">
        <v>371</v>
      </c>
      <c r="D175" s="220" t="s">
        <v>138</v>
      </c>
      <c r="E175" s="221" t="s">
        <v>1017</v>
      </c>
      <c r="F175" s="222" t="s">
        <v>1018</v>
      </c>
      <c r="G175" s="223" t="s">
        <v>374</v>
      </c>
      <c r="H175" s="224">
        <v>22</v>
      </c>
      <c r="I175" s="225"/>
      <c r="J175" s="224">
        <f>ROUND(I175*H175,2)</f>
        <v>0</v>
      </c>
      <c r="K175" s="226"/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883</v>
      </c>
      <c r="AT175" s="231" t="s">
        <v>138</v>
      </c>
      <c r="AU175" s="231" t="s">
        <v>86</v>
      </c>
      <c r="AY175" s="18" t="s">
        <v>136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883</v>
      </c>
      <c r="BM175" s="231" t="s">
        <v>1019</v>
      </c>
    </row>
    <row r="176" spans="1:65" s="2" customFormat="1" ht="33" customHeight="1">
      <c r="A176" s="39"/>
      <c r="B176" s="40"/>
      <c r="C176" s="266" t="s">
        <v>377</v>
      </c>
      <c r="D176" s="266" t="s">
        <v>286</v>
      </c>
      <c r="E176" s="267" t="s">
        <v>1020</v>
      </c>
      <c r="F176" s="268" t="s">
        <v>1021</v>
      </c>
      <c r="G176" s="269" t="s">
        <v>374</v>
      </c>
      <c r="H176" s="270">
        <v>23.1</v>
      </c>
      <c r="I176" s="271"/>
      <c r="J176" s="270">
        <f>ROUND(I176*H176,2)</f>
        <v>0</v>
      </c>
      <c r="K176" s="272"/>
      <c r="L176" s="273"/>
      <c r="M176" s="274" t="s">
        <v>1</v>
      </c>
      <c r="N176" s="275" t="s">
        <v>41</v>
      </c>
      <c r="O176" s="92"/>
      <c r="P176" s="229">
        <f>O176*H176</f>
        <v>0</v>
      </c>
      <c r="Q176" s="229">
        <v>0.00069</v>
      </c>
      <c r="R176" s="229">
        <f>Q176*H176</f>
        <v>0.015939000000000002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896</v>
      </c>
      <c r="AT176" s="231" t="s">
        <v>286</v>
      </c>
      <c r="AU176" s="231" t="s">
        <v>86</v>
      </c>
      <c r="AY176" s="18" t="s">
        <v>136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84</v>
      </c>
      <c r="BK176" s="232">
        <f>ROUND(I176*H176,2)</f>
        <v>0</v>
      </c>
      <c r="BL176" s="18" t="s">
        <v>896</v>
      </c>
      <c r="BM176" s="231" t="s">
        <v>1022</v>
      </c>
    </row>
    <row r="177" spans="1:51" s="13" customFormat="1" ht="12">
      <c r="A177" s="13"/>
      <c r="B177" s="233"/>
      <c r="C177" s="234"/>
      <c r="D177" s="235" t="s">
        <v>144</v>
      </c>
      <c r="E177" s="234"/>
      <c r="F177" s="237" t="s">
        <v>1023</v>
      </c>
      <c r="G177" s="234"/>
      <c r="H177" s="238">
        <v>23.1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144</v>
      </c>
      <c r="AU177" s="244" t="s">
        <v>86</v>
      </c>
      <c r="AV177" s="13" t="s">
        <v>86</v>
      </c>
      <c r="AW177" s="13" t="s">
        <v>4</v>
      </c>
      <c r="AX177" s="13" t="s">
        <v>84</v>
      </c>
      <c r="AY177" s="244" t="s">
        <v>136</v>
      </c>
    </row>
    <row r="178" spans="1:65" s="2" customFormat="1" ht="37.8" customHeight="1">
      <c r="A178" s="39"/>
      <c r="B178" s="40"/>
      <c r="C178" s="220" t="s">
        <v>382</v>
      </c>
      <c r="D178" s="220" t="s">
        <v>138</v>
      </c>
      <c r="E178" s="221" t="s">
        <v>1024</v>
      </c>
      <c r="F178" s="222" t="s">
        <v>1025</v>
      </c>
      <c r="G178" s="223" t="s">
        <v>149</v>
      </c>
      <c r="H178" s="224">
        <v>1</v>
      </c>
      <c r="I178" s="225"/>
      <c r="J178" s="224">
        <f>ROUND(I178*H178,2)</f>
        <v>0</v>
      </c>
      <c r="K178" s="226"/>
      <c r="L178" s="45"/>
      <c r="M178" s="227" t="s">
        <v>1</v>
      </c>
      <c r="N178" s="228" t="s">
        <v>41</v>
      </c>
      <c r="O178" s="92"/>
      <c r="P178" s="229">
        <f>O178*H178</f>
        <v>0</v>
      </c>
      <c r="Q178" s="229">
        <v>0.23975</v>
      </c>
      <c r="R178" s="229">
        <f>Q178*H178</f>
        <v>0.23975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883</v>
      </c>
      <c r="AT178" s="231" t="s">
        <v>138</v>
      </c>
      <c r="AU178" s="231" t="s">
        <v>86</v>
      </c>
      <c r="AY178" s="18" t="s">
        <v>136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84</v>
      </c>
      <c r="BK178" s="232">
        <f>ROUND(I178*H178,2)</f>
        <v>0</v>
      </c>
      <c r="BL178" s="18" t="s">
        <v>883</v>
      </c>
      <c r="BM178" s="231" t="s">
        <v>1026</v>
      </c>
    </row>
    <row r="179" spans="1:65" s="2" customFormat="1" ht="16.5" customHeight="1">
      <c r="A179" s="39"/>
      <c r="B179" s="40"/>
      <c r="C179" s="266" t="s">
        <v>387</v>
      </c>
      <c r="D179" s="266" t="s">
        <v>286</v>
      </c>
      <c r="E179" s="267" t="s">
        <v>1027</v>
      </c>
      <c r="F179" s="268" t="s">
        <v>1028</v>
      </c>
      <c r="G179" s="269" t="s">
        <v>149</v>
      </c>
      <c r="H179" s="270">
        <v>1</v>
      </c>
      <c r="I179" s="271"/>
      <c r="J179" s="270">
        <f>ROUND(I179*H179,2)</f>
        <v>0</v>
      </c>
      <c r="K179" s="272"/>
      <c r="L179" s="273"/>
      <c r="M179" s="274" t="s">
        <v>1</v>
      </c>
      <c r="N179" s="275" t="s">
        <v>41</v>
      </c>
      <c r="O179" s="92"/>
      <c r="P179" s="229">
        <f>O179*H179</f>
        <v>0</v>
      </c>
      <c r="Q179" s="229">
        <v>0.02625</v>
      </c>
      <c r="R179" s="229">
        <f>Q179*H179</f>
        <v>0.02625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896</v>
      </c>
      <c r="AT179" s="231" t="s">
        <v>286</v>
      </c>
      <c r="AU179" s="231" t="s">
        <v>86</v>
      </c>
      <c r="AY179" s="18" t="s">
        <v>136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2">
        <f>ROUND(I179*H179,2)</f>
        <v>0</v>
      </c>
      <c r="BL179" s="18" t="s">
        <v>896</v>
      </c>
      <c r="BM179" s="231" t="s">
        <v>1029</v>
      </c>
    </row>
    <row r="180" spans="1:65" s="2" customFormat="1" ht="33" customHeight="1">
      <c r="A180" s="39"/>
      <c r="B180" s="40"/>
      <c r="C180" s="220" t="s">
        <v>391</v>
      </c>
      <c r="D180" s="220" t="s">
        <v>138</v>
      </c>
      <c r="E180" s="221" t="s">
        <v>1030</v>
      </c>
      <c r="F180" s="222" t="s">
        <v>1031</v>
      </c>
      <c r="G180" s="223" t="s">
        <v>149</v>
      </c>
      <c r="H180" s="224">
        <v>1</v>
      </c>
      <c r="I180" s="225"/>
      <c r="J180" s="224">
        <f>ROUND(I180*H180,2)</f>
        <v>0</v>
      </c>
      <c r="K180" s="226"/>
      <c r="L180" s="45"/>
      <c r="M180" s="227" t="s">
        <v>1</v>
      </c>
      <c r="N180" s="228" t="s">
        <v>41</v>
      </c>
      <c r="O180" s="92"/>
      <c r="P180" s="229">
        <f>O180*H180</f>
        <v>0</v>
      </c>
      <c r="Q180" s="229">
        <v>0.60625</v>
      </c>
      <c r="R180" s="229">
        <f>Q180*H180</f>
        <v>0.60625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883</v>
      </c>
      <c r="AT180" s="231" t="s">
        <v>138</v>
      </c>
      <c r="AU180" s="231" t="s">
        <v>86</v>
      </c>
      <c r="AY180" s="18" t="s">
        <v>136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84</v>
      </c>
      <c r="BK180" s="232">
        <f>ROUND(I180*H180,2)</f>
        <v>0</v>
      </c>
      <c r="BL180" s="18" t="s">
        <v>883</v>
      </c>
      <c r="BM180" s="231" t="s">
        <v>1032</v>
      </c>
    </row>
    <row r="181" spans="1:65" s="2" customFormat="1" ht="37.8" customHeight="1">
      <c r="A181" s="39"/>
      <c r="B181" s="40"/>
      <c r="C181" s="266" t="s">
        <v>395</v>
      </c>
      <c r="D181" s="266" t="s">
        <v>286</v>
      </c>
      <c r="E181" s="267" t="s">
        <v>1033</v>
      </c>
      <c r="F181" s="268" t="s">
        <v>1034</v>
      </c>
      <c r="G181" s="269" t="s">
        <v>149</v>
      </c>
      <c r="H181" s="270">
        <v>1</v>
      </c>
      <c r="I181" s="271"/>
      <c r="J181" s="270">
        <f>ROUND(I181*H181,2)</f>
        <v>0</v>
      </c>
      <c r="K181" s="272"/>
      <c r="L181" s="273"/>
      <c r="M181" s="274" t="s">
        <v>1</v>
      </c>
      <c r="N181" s="275" t="s">
        <v>41</v>
      </c>
      <c r="O181" s="92"/>
      <c r="P181" s="229">
        <f>O181*H181</f>
        <v>0</v>
      </c>
      <c r="Q181" s="229">
        <v>0.078</v>
      </c>
      <c r="R181" s="229">
        <f>Q181*H181</f>
        <v>0.078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896</v>
      </c>
      <c r="AT181" s="231" t="s">
        <v>286</v>
      </c>
      <c r="AU181" s="231" t="s">
        <v>86</v>
      </c>
      <c r="AY181" s="18" t="s">
        <v>136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84</v>
      </c>
      <c r="BK181" s="232">
        <f>ROUND(I181*H181,2)</f>
        <v>0</v>
      </c>
      <c r="BL181" s="18" t="s">
        <v>896</v>
      </c>
      <c r="BM181" s="231" t="s">
        <v>1035</v>
      </c>
    </row>
    <row r="182" spans="1:65" s="2" customFormat="1" ht="24.15" customHeight="1">
      <c r="A182" s="39"/>
      <c r="B182" s="40"/>
      <c r="C182" s="220" t="s">
        <v>401</v>
      </c>
      <c r="D182" s="220" t="s">
        <v>138</v>
      </c>
      <c r="E182" s="221" t="s">
        <v>1036</v>
      </c>
      <c r="F182" s="222" t="s">
        <v>1037</v>
      </c>
      <c r="G182" s="223" t="s">
        <v>149</v>
      </c>
      <c r="H182" s="224">
        <v>1</v>
      </c>
      <c r="I182" s="225"/>
      <c r="J182" s="224">
        <f>ROUND(I182*H182,2)</f>
        <v>0</v>
      </c>
      <c r="K182" s="226"/>
      <c r="L182" s="45"/>
      <c r="M182" s="227" t="s">
        <v>1</v>
      </c>
      <c r="N182" s="228" t="s">
        <v>41</v>
      </c>
      <c r="O182" s="92"/>
      <c r="P182" s="229">
        <f>O182*H182</f>
        <v>0</v>
      </c>
      <c r="Q182" s="229">
        <v>0</v>
      </c>
      <c r="R182" s="229">
        <f>Q182*H182</f>
        <v>0</v>
      </c>
      <c r="S182" s="229">
        <v>2.5</v>
      </c>
      <c r="T182" s="230">
        <f>S182*H182</f>
        <v>2.5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883</v>
      </c>
      <c r="AT182" s="231" t="s">
        <v>138</v>
      </c>
      <c r="AU182" s="231" t="s">
        <v>86</v>
      </c>
      <c r="AY182" s="18" t="s">
        <v>136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84</v>
      </c>
      <c r="BK182" s="232">
        <f>ROUND(I182*H182,2)</f>
        <v>0</v>
      </c>
      <c r="BL182" s="18" t="s">
        <v>883</v>
      </c>
      <c r="BM182" s="231" t="s">
        <v>1038</v>
      </c>
    </row>
    <row r="183" spans="1:65" s="2" customFormat="1" ht="24.15" customHeight="1">
      <c r="A183" s="39"/>
      <c r="B183" s="40"/>
      <c r="C183" s="220" t="s">
        <v>405</v>
      </c>
      <c r="D183" s="220" t="s">
        <v>138</v>
      </c>
      <c r="E183" s="221" t="s">
        <v>1039</v>
      </c>
      <c r="F183" s="222" t="s">
        <v>1040</v>
      </c>
      <c r="G183" s="223" t="s">
        <v>253</v>
      </c>
      <c r="H183" s="224">
        <v>1.01</v>
      </c>
      <c r="I183" s="225"/>
      <c r="J183" s="224">
        <f>ROUND(I183*H183,2)</f>
        <v>0</v>
      </c>
      <c r="K183" s="226"/>
      <c r="L183" s="45"/>
      <c r="M183" s="227" t="s">
        <v>1</v>
      </c>
      <c r="N183" s="228" t="s">
        <v>41</v>
      </c>
      <c r="O183" s="92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1" t="s">
        <v>883</v>
      </c>
      <c r="AT183" s="231" t="s">
        <v>138</v>
      </c>
      <c r="AU183" s="231" t="s">
        <v>86</v>
      </c>
      <c r="AY183" s="18" t="s">
        <v>136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84</v>
      </c>
      <c r="BK183" s="232">
        <f>ROUND(I183*H183,2)</f>
        <v>0</v>
      </c>
      <c r="BL183" s="18" t="s">
        <v>883</v>
      </c>
      <c r="BM183" s="231" t="s">
        <v>1041</v>
      </c>
    </row>
    <row r="184" spans="1:65" s="2" customFormat="1" ht="24.15" customHeight="1">
      <c r="A184" s="39"/>
      <c r="B184" s="40"/>
      <c r="C184" s="220" t="s">
        <v>409</v>
      </c>
      <c r="D184" s="220" t="s">
        <v>138</v>
      </c>
      <c r="E184" s="221" t="s">
        <v>1042</v>
      </c>
      <c r="F184" s="222" t="s">
        <v>1043</v>
      </c>
      <c r="G184" s="223" t="s">
        <v>253</v>
      </c>
      <c r="H184" s="224">
        <v>10.1</v>
      </c>
      <c r="I184" s="225"/>
      <c r="J184" s="224">
        <f>ROUND(I184*H184,2)</f>
        <v>0</v>
      </c>
      <c r="K184" s="226"/>
      <c r="L184" s="45"/>
      <c r="M184" s="227" t="s">
        <v>1</v>
      </c>
      <c r="N184" s="228" t="s">
        <v>41</v>
      </c>
      <c r="O184" s="9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883</v>
      </c>
      <c r="AT184" s="231" t="s">
        <v>138</v>
      </c>
      <c r="AU184" s="231" t="s">
        <v>86</v>
      </c>
      <c r="AY184" s="18" t="s">
        <v>136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84</v>
      </c>
      <c r="BK184" s="232">
        <f>ROUND(I184*H184,2)</f>
        <v>0</v>
      </c>
      <c r="BL184" s="18" t="s">
        <v>883</v>
      </c>
      <c r="BM184" s="231" t="s">
        <v>1044</v>
      </c>
    </row>
    <row r="185" spans="1:51" s="13" customFormat="1" ht="12">
      <c r="A185" s="13"/>
      <c r="B185" s="233"/>
      <c r="C185" s="234"/>
      <c r="D185" s="235" t="s">
        <v>144</v>
      </c>
      <c r="E185" s="234"/>
      <c r="F185" s="237" t="s">
        <v>1045</v>
      </c>
      <c r="G185" s="234"/>
      <c r="H185" s="238">
        <v>10.1</v>
      </c>
      <c r="I185" s="239"/>
      <c r="J185" s="234"/>
      <c r="K185" s="234"/>
      <c r="L185" s="240"/>
      <c r="M185" s="292"/>
      <c r="N185" s="293"/>
      <c r="O185" s="293"/>
      <c r="P185" s="293"/>
      <c r="Q185" s="293"/>
      <c r="R185" s="293"/>
      <c r="S185" s="293"/>
      <c r="T185" s="2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144</v>
      </c>
      <c r="AU185" s="244" t="s">
        <v>86</v>
      </c>
      <c r="AV185" s="13" t="s">
        <v>86</v>
      </c>
      <c r="AW185" s="13" t="s">
        <v>4</v>
      </c>
      <c r="AX185" s="13" t="s">
        <v>84</v>
      </c>
      <c r="AY185" s="244" t="s">
        <v>136</v>
      </c>
    </row>
    <row r="186" spans="1:31" s="2" customFormat="1" ht="6.95" customHeight="1">
      <c r="A186" s="39"/>
      <c r="B186" s="67"/>
      <c r="C186" s="68"/>
      <c r="D186" s="68"/>
      <c r="E186" s="68"/>
      <c r="F186" s="68"/>
      <c r="G186" s="68"/>
      <c r="H186" s="68"/>
      <c r="I186" s="68"/>
      <c r="J186" s="68"/>
      <c r="K186" s="68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118:K18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15</v>
      </c>
      <c r="L6" s="21"/>
    </row>
    <row r="7" spans="2:12" s="1" customFormat="1" ht="16.5" customHeight="1">
      <c r="B7" s="21"/>
      <c r="E7" s="142" t="str">
        <f>'Rekapitulace stavby'!K6</f>
        <v>Revitalizace kempu Lesík - hygienické zázemí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17</v>
      </c>
      <c r="E11" s="39"/>
      <c r="F11" s="144" t="s">
        <v>1</v>
      </c>
      <c r="G11" s="39"/>
      <c r="H11" s="39"/>
      <c r="I11" s="141" t="s">
        <v>18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19</v>
      </c>
      <c r="E12" s="39"/>
      <c r="F12" s="144" t="s">
        <v>33</v>
      </c>
      <c r="G12" s="39"/>
      <c r="H12" s="39"/>
      <c r="I12" s="141" t="s">
        <v>21</v>
      </c>
      <c r="J12" s="145" t="str">
        <f>'Rekapitulace stavby'!AN8</f>
        <v>16. 1. 2023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23</v>
      </c>
      <c r="E14" s="39"/>
      <c r="F14" s="39"/>
      <c r="G14" s="39"/>
      <c r="H14" s="39"/>
      <c r="I14" s="141" t="s">
        <v>24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25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24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24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30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24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ROUND((SUM(BE122:BE133)),2)</f>
        <v>0</v>
      </c>
      <c r="G33" s="39"/>
      <c r="H33" s="39"/>
      <c r="I33" s="156">
        <v>0.21</v>
      </c>
      <c r="J33" s="155">
        <f>ROUND(((SUM(BE122:BE133))*I33),2)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ROUND((SUM(BF122:BF133)),2)</f>
        <v>0</v>
      </c>
      <c r="G34" s="39"/>
      <c r="H34" s="39"/>
      <c r="I34" s="156">
        <v>0.15</v>
      </c>
      <c r="J34" s="155">
        <f>ROUND(((SUM(BF122:BF133))*I34),2)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ROUND((SUM(BG122:BG133)),2)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ROUND((SUM(BH122:BH133)),2)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ROUND((SUM(BI122:BI133)),2)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kempu Lesík - hygienické zázemí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19</v>
      </c>
      <c r="D89" s="41"/>
      <c r="E89" s="41"/>
      <c r="F89" s="28" t="str">
        <f>F12</f>
        <v xml:space="preserve"> </v>
      </c>
      <c r="G89" s="41"/>
      <c r="H89" s="41"/>
      <c r="I89" s="33" t="s">
        <v>21</v>
      </c>
      <c r="J89" s="80" t="str">
        <f>IF(J12="","",J12)</f>
        <v>16. 1. 2023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23</v>
      </c>
      <c r="D91" s="41"/>
      <c r="E91" s="41"/>
      <c r="F91" s="28" t="str">
        <f>E15</f>
        <v>Město Nejdek</v>
      </c>
      <c r="G91" s="41"/>
      <c r="H91" s="41"/>
      <c r="I91" s="33" t="s">
        <v>29</v>
      </c>
      <c r="J91" s="37" t="str">
        <f>E21</f>
        <v>DPT projekty Ostrov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1046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1047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1048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1049</v>
      </c>
      <c r="E100" s="189"/>
      <c r="F100" s="189"/>
      <c r="G100" s="189"/>
      <c r="H100" s="189"/>
      <c r="I100" s="189"/>
      <c r="J100" s="190">
        <f>J128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1050</v>
      </c>
      <c r="E101" s="189"/>
      <c r="F101" s="189"/>
      <c r="G101" s="189"/>
      <c r="H101" s="189"/>
      <c r="I101" s="189"/>
      <c r="J101" s="190">
        <f>J130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1051</v>
      </c>
      <c r="E102" s="189"/>
      <c r="F102" s="189"/>
      <c r="G102" s="189"/>
      <c r="H102" s="189"/>
      <c r="I102" s="189"/>
      <c r="J102" s="190">
        <f>J132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Revitalizace kempu Lesík - hygienické zázemí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VRN - Vedlejší rozpočtové náklady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 xml:space="preserve"> </v>
      </c>
      <c r="G116" s="41"/>
      <c r="H116" s="41"/>
      <c r="I116" s="33" t="s">
        <v>21</v>
      </c>
      <c r="J116" s="80" t="str">
        <f>IF(J12="","",J12)</f>
        <v>16. 1. 2023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23</v>
      </c>
      <c r="D118" s="41"/>
      <c r="E118" s="41"/>
      <c r="F118" s="28" t="str">
        <f>E15</f>
        <v>Město Nejdek</v>
      </c>
      <c r="G118" s="41"/>
      <c r="H118" s="41"/>
      <c r="I118" s="33" t="s">
        <v>29</v>
      </c>
      <c r="J118" s="37" t="str">
        <f>E21</f>
        <v>DPT projekty Ostrov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122</v>
      </c>
      <c r="D121" s="195" t="s">
        <v>61</v>
      </c>
      <c r="E121" s="195" t="s">
        <v>57</v>
      </c>
      <c r="F121" s="195" t="s">
        <v>58</v>
      </c>
      <c r="G121" s="195" t="s">
        <v>123</v>
      </c>
      <c r="H121" s="195" t="s">
        <v>124</v>
      </c>
      <c r="I121" s="195" t="s">
        <v>125</v>
      </c>
      <c r="J121" s="196" t="s">
        <v>107</v>
      </c>
      <c r="K121" s="197" t="s">
        <v>126</v>
      </c>
      <c r="L121" s="198"/>
      <c r="M121" s="101" t="s">
        <v>1</v>
      </c>
      <c r="N121" s="102" t="s">
        <v>40</v>
      </c>
      <c r="O121" s="102" t="s">
        <v>127</v>
      </c>
      <c r="P121" s="102" t="s">
        <v>128</v>
      </c>
      <c r="Q121" s="102" t="s">
        <v>129</v>
      </c>
      <c r="R121" s="102" t="s">
        <v>130</v>
      </c>
      <c r="S121" s="102" t="s">
        <v>131</v>
      </c>
      <c r="T121" s="103" t="s">
        <v>132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133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0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109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99</v>
      </c>
      <c r="F123" s="207" t="s">
        <v>100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P124+P126+P128+P130+P132</f>
        <v>0</v>
      </c>
      <c r="Q123" s="212"/>
      <c r="R123" s="213">
        <f>R124+R126+R128+R130+R132</f>
        <v>0</v>
      </c>
      <c r="S123" s="212"/>
      <c r="T123" s="214">
        <f>T124+T126+T128+T130+T132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159</v>
      </c>
      <c r="AT123" s="216" t="s">
        <v>75</v>
      </c>
      <c r="AU123" s="216" t="s">
        <v>76</v>
      </c>
      <c r="AY123" s="215" t="s">
        <v>136</v>
      </c>
      <c r="BK123" s="217">
        <f>BK124+BK126+BK128+BK130+BK132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1052</v>
      </c>
      <c r="F124" s="218" t="s">
        <v>1053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P125</f>
        <v>0</v>
      </c>
      <c r="Q124" s="212"/>
      <c r="R124" s="213">
        <f>R125</f>
        <v>0</v>
      </c>
      <c r="S124" s="212"/>
      <c r="T124" s="214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159</v>
      </c>
      <c r="AT124" s="216" t="s">
        <v>75</v>
      </c>
      <c r="AU124" s="216" t="s">
        <v>84</v>
      </c>
      <c r="AY124" s="215" t="s">
        <v>136</v>
      </c>
      <c r="BK124" s="217">
        <f>BK125</f>
        <v>0</v>
      </c>
    </row>
    <row r="125" spans="1:65" s="2" customFormat="1" ht="16.5" customHeight="1">
      <c r="A125" s="39"/>
      <c r="B125" s="40"/>
      <c r="C125" s="220" t="s">
        <v>84</v>
      </c>
      <c r="D125" s="220" t="s">
        <v>138</v>
      </c>
      <c r="E125" s="221" t="s">
        <v>1054</v>
      </c>
      <c r="F125" s="222" t="s">
        <v>1053</v>
      </c>
      <c r="G125" s="223" t="s">
        <v>672</v>
      </c>
      <c r="H125" s="224">
        <v>1</v>
      </c>
      <c r="I125" s="225"/>
      <c r="J125" s="224">
        <f>ROUND(I125*H125,2)</f>
        <v>0</v>
      </c>
      <c r="K125" s="226"/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1055</v>
      </c>
      <c r="AT125" s="231" t="s">
        <v>138</v>
      </c>
      <c r="AU125" s="231" t="s">
        <v>86</v>
      </c>
      <c r="AY125" s="18" t="s">
        <v>136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1055</v>
      </c>
      <c r="BM125" s="231" t="s">
        <v>1056</v>
      </c>
    </row>
    <row r="126" spans="1:63" s="12" customFormat="1" ht="22.8" customHeight="1">
      <c r="A126" s="12"/>
      <c r="B126" s="204"/>
      <c r="C126" s="205"/>
      <c r="D126" s="206" t="s">
        <v>75</v>
      </c>
      <c r="E126" s="218" t="s">
        <v>1057</v>
      </c>
      <c r="F126" s="218" t="s">
        <v>1058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P127</f>
        <v>0</v>
      </c>
      <c r="Q126" s="212"/>
      <c r="R126" s="213">
        <f>R127</f>
        <v>0</v>
      </c>
      <c r="S126" s="212"/>
      <c r="T126" s="214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159</v>
      </c>
      <c r="AT126" s="216" t="s">
        <v>75</v>
      </c>
      <c r="AU126" s="216" t="s">
        <v>84</v>
      </c>
      <c r="AY126" s="215" t="s">
        <v>136</v>
      </c>
      <c r="BK126" s="217">
        <f>BK127</f>
        <v>0</v>
      </c>
    </row>
    <row r="127" spans="1:65" s="2" customFormat="1" ht="16.5" customHeight="1">
      <c r="A127" s="39"/>
      <c r="B127" s="40"/>
      <c r="C127" s="220" t="s">
        <v>86</v>
      </c>
      <c r="D127" s="220" t="s">
        <v>138</v>
      </c>
      <c r="E127" s="221" t="s">
        <v>1059</v>
      </c>
      <c r="F127" s="222" t="s">
        <v>1058</v>
      </c>
      <c r="G127" s="223" t="s">
        <v>672</v>
      </c>
      <c r="H127" s="224">
        <v>1</v>
      </c>
      <c r="I127" s="225"/>
      <c r="J127" s="224">
        <f>ROUND(I127*H127,2)</f>
        <v>0</v>
      </c>
      <c r="K127" s="226"/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1055</v>
      </c>
      <c r="AT127" s="231" t="s">
        <v>138</v>
      </c>
      <c r="AU127" s="231" t="s">
        <v>86</v>
      </c>
      <c r="AY127" s="18" t="s">
        <v>136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1055</v>
      </c>
      <c r="BM127" s="231" t="s">
        <v>1060</v>
      </c>
    </row>
    <row r="128" spans="1:63" s="12" customFormat="1" ht="22.8" customHeight="1">
      <c r="A128" s="12"/>
      <c r="B128" s="204"/>
      <c r="C128" s="205"/>
      <c r="D128" s="206" t="s">
        <v>75</v>
      </c>
      <c r="E128" s="218" t="s">
        <v>1061</v>
      </c>
      <c r="F128" s="218" t="s">
        <v>1062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P129</f>
        <v>0</v>
      </c>
      <c r="Q128" s="212"/>
      <c r="R128" s="213">
        <f>R129</f>
        <v>0</v>
      </c>
      <c r="S128" s="212"/>
      <c r="T128" s="21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159</v>
      </c>
      <c r="AT128" s="216" t="s">
        <v>75</v>
      </c>
      <c r="AU128" s="216" t="s">
        <v>84</v>
      </c>
      <c r="AY128" s="215" t="s">
        <v>136</v>
      </c>
      <c r="BK128" s="217">
        <f>BK129</f>
        <v>0</v>
      </c>
    </row>
    <row r="129" spans="1:65" s="2" customFormat="1" ht="16.5" customHeight="1">
      <c r="A129" s="39"/>
      <c r="B129" s="40"/>
      <c r="C129" s="220" t="s">
        <v>151</v>
      </c>
      <c r="D129" s="220" t="s">
        <v>138</v>
      </c>
      <c r="E129" s="221" t="s">
        <v>1063</v>
      </c>
      <c r="F129" s="222" t="s">
        <v>1062</v>
      </c>
      <c r="G129" s="223" t="s">
        <v>672</v>
      </c>
      <c r="H129" s="224">
        <v>1</v>
      </c>
      <c r="I129" s="225"/>
      <c r="J129" s="224">
        <f>ROUND(I129*H129,2)</f>
        <v>0</v>
      </c>
      <c r="K129" s="226"/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1055</v>
      </c>
      <c r="AT129" s="231" t="s">
        <v>138</v>
      </c>
      <c r="AU129" s="231" t="s">
        <v>86</v>
      </c>
      <c r="AY129" s="18" t="s">
        <v>136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1055</v>
      </c>
      <c r="BM129" s="231" t="s">
        <v>1064</v>
      </c>
    </row>
    <row r="130" spans="1:63" s="12" customFormat="1" ht="22.8" customHeight="1">
      <c r="A130" s="12"/>
      <c r="B130" s="204"/>
      <c r="C130" s="205"/>
      <c r="D130" s="206" t="s">
        <v>75</v>
      </c>
      <c r="E130" s="218" t="s">
        <v>1065</v>
      </c>
      <c r="F130" s="218" t="s">
        <v>1066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P131</f>
        <v>0</v>
      </c>
      <c r="Q130" s="212"/>
      <c r="R130" s="213">
        <f>R131</f>
        <v>0</v>
      </c>
      <c r="S130" s="212"/>
      <c r="T130" s="21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159</v>
      </c>
      <c r="AT130" s="216" t="s">
        <v>75</v>
      </c>
      <c r="AU130" s="216" t="s">
        <v>84</v>
      </c>
      <c r="AY130" s="215" t="s">
        <v>136</v>
      </c>
      <c r="BK130" s="217">
        <f>BK131</f>
        <v>0</v>
      </c>
    </row>
    <row r="131" spans="1:65" s="2" customFormat="1" ht="16.5" customHeight="1">
      <c r="A131" s="39"/>
      <c r="B131" s="40"/>
      <c r="C131" s="220" t="s">
        <v>142</v>
      </c>
      <c r="D131" s="220" t="s">
        <v>138</v>
      </c>
      <c r="E131" s="221" t="s">
        <v>1067</v>
      </c>
      <c r="F131" s="222" t="s">
        <v>1066</v>
      </c>
      <c r="G131" s="223" t="s">
        <v>672</v>
      </c>
      <c r="H131" s="224">
        <v>1</v>
      </c>
      <c r="I131" s="225"/>
      <c r="J131" s="224">
        <f>ROUND(I131*H131,2)</f>
        <v>0</v>
      </c>
      <c r="K131" s="226"/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1055</v>
      </c>
      <c r="AT131" s="231" t="s">
        <v>138</v>
      </c>
      <c r="AU131" s="231" t="s">
        <v>86</v>
      </c>
      <c r="AY131" s="18" t="s">
        <v>136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1055</v>
      </c>
      <c r="BM131" s="231" t="s">
        <v>1068</v>
      </c>
    </row>
    <row r="132" spans="1:63" s="12" customFormat="1" ht="22.8" customHeight="1">
      <c r="A132" s="12"/>
      <c r="B132" s="204"/>
      <c r="C132" s="205"/>
      <c r="D132" s="206" t="s">
        <v>75</v>
      </c>
      <c r="E132" s="218" t="s">
        <v>1069</v>
      </c>
      <c r="F132" s="218" t="s">
        <v>1070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P133</f>
        <v>0</v>
      </c>
      <c r="Q132" s="212"/>
      <c r="R132" s="213">
        <f>R133</f>
        <v>0</v>
      </c>
      <c r="S132" s="212"/>
      <c r="T132" s="214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159</v>
      </c>
      <c r="AT132" s="216" t="s">
        <v>75</v>
      </c>
      <c r="AU132" s="216" t="s">
        <v>84</v>
      </c>
      <c r="AY132" s="215" t="s">
        <v>136</v>
      </c>
      <c r="BK132" s="217">
        <f>BK133</f>
        <v>0</v>
      </c>
    </row>
    <row r="133" spans="1:65" s="2" customFormat="1" ht="16.5" customHeight="1">
      <c r="A133" s="39"/>
      <c r="B133" s="40"/>
      <c r="C133" s="220" t="s">
        <v>159</v>
      </c>
      <c r="D133" s="220" t="s">
        <v>138</v>
      </c>
      <c r="E133" s="221" t="s">
        <v>1071</v>
      </c>
      <c r="F133" s="222" t="s">
        <v>1070</v>
      </c>
      <c r="G133" s="223" t="s">
        <v>672</v>
      </c>
      <c r="H133" s="224">
        <v>1</v>
      </c>
      <c r="I133" s="225"/>
      <c r="J133" s="224">
        <f>ROUND(I133*H133,2)</f>
        <v>0</v>
      </c>
      <c r="K133" s="226"/>
      <c r="L133" s="45"/>
      <c r="M133" s="276" t="s">
        <v>1</v>
      </c>
      <c r="N133" s="277" t="s">
        <v>41</v>
      </c>
      <c r="O133" s="278"/>
      <c r="P133" s="279">
        <f>O133*H133</f>
        <v>0</v>
      </c>
      <c r="Q133" s="279">
        <v>0</v>
      </c>
      <c r="R133" s="279">
        <f>Q133*H133</f>
        <v>0</v>
      </c>
      <c r="S133" s="279">
        <v>0</v>
      </c>
      <c r="T133" s="28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1055</v>
      </c>
      <c r="AT133" s="231" t="s">
        <v>138</v>
      </c>
      <c r="AU133" s="231" t="s">
        <v>86</v>
      </c>
      <c r="AY133" s="18" t="s">
        <v>136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1055</v>
      </c>
      <c r="BM133" s="231" t="s">
        <v>1072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21:K13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IRENA-HP\IRENA</dc:creator>
  <cp:keywords/>
  <dc:description/>
  <cp:lastModifiedBy>IRENA-HP\IRENA</cp:lastModifiedBy>
  <dcterms:created xsi:type="dcterms:W3CDTF">2023-01-30T11:48:36Z</dcterms:created>
  <dcterms:modified xsi:type="dcterms:W3CDTF">2023-01-30T11:48:48Z</dcterms:modified>
  <cp:category/>
  <cp:version/>
  <cp:contentType/>
  <cp:contentStatus/>
</cp:coreProperties>
</file>