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.D.1.1.a - Architektoni..." sheetId="2" r:id="rId2"/>
    <sheet name="02.D.1.4.4.a - Silnoproud..." sheetId="3" r:id="rId3"/>
    <sheet name="02.VONa - Vedlejší a osta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'02.D.1.1.a - Architektoni...'!$C$108:$K$1430</definedName>
    <definedName name="_xlnm.Print_Area" localSheetId="1">'02.D.1.1.a - Architektoni...'!$C$4:$J$39,'02.D.1.1.a - Architektoni...'!$C$45:$J$90,'02.D.1.1.a - Architektoni...'!$C$96:$K$1430</definedName>
    <definedName name="_xlnm._FilterDatabase" localSheetId="2" hidden="1">'02.D.1.4.4.a - Silnoproud...'!$C$83:$K$162</definedName>
    <definedName name="_xlnm.Print_Area" localSheetId="2">'02.D.1.4.4.a - Silnoproud...'!$C$4:$J$39,'02.D.1.4.4.a - Silnoproud...'!$C$45:$J$65,'02.D.1.4.4.a - Silnoproud...'!$C$71:$K$162</definedName>
    <definedName name="_xlnm._FilterDatabase" localSheetId="3" hidden="1">'02.VONa - Vedlejší a osta...'!$C$83:$K$119</definedName>
    <definedName name="_xlnm.Print_Area" localSheetId="3">'02.VONa - Vedlejší a osta...'!$C$4:$J$39,'02.VONa - Vedlejší a osta...'!$C$45:$J$65,'02.VONa - Vedlejší a osta...'!$C$71:$K$119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'02.D.1.1.a - Architektoni...'!$108:$108</definedName>
    <definedName name="_xlnm.Print_Titles" localSheetId="2">'02.D.1.4.4.a - Silnoproud...'!$83:$83</definedName>
    <definedName name="_xlnm.Print_Titles" localSheetId="3">'02.VONa - Vedlejší a osta...'!$83:$83</definedName>
  </definedNames>
  <calcPr fullCalcOnLoad="1"/>
</workbook>
</file>

<file path=xl/sharedStrings.xml><?xml version="1.0" encoding="utf-8"?>
<sst xmlns="http://schemas.openxmlformats.org/spreadsheetml/2006/main" count="12989" uniqueCount="1998">
  <si>
    <t>Export Komplet</t>
  </si>
  <si>
    <t>VZ</t>
  </si>
  <si>
    <t>2.0</t>
  </si>
  <si>
    <t>ZAMOK</t>
  </si>
  <si>
    <t>False</t>
  </si>
  <si>
    <t>{346f021d-9f5f-4b3a-bb90-dbce47740ad7}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</si>
  <si>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</si>
  <si>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</si>
  <si>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</si>
  <si>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</si>
  <si>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</si>
  <si>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</si>
  <si>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</si>
  <si>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</si>
  <si>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22h106-O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</si>
  <si>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</si>
  <si>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</si>
  <si>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Nejdek, MŠ Lipová - Celková rekonstrukce - P1 - obálka</t>
  </si>
  <si>
    <t>KSO:</t>
  </si>
  <si>
    <t/>
  </si>
  <si>
    <t>CC-CZ:</t>
  </si>
  <si>
    <t>Místo:</t>
  </si>
  <si>
    <t>Nejdek, ul. Lipová</t>
  </si>
  <si>
    <t>Datum:</t>
  </si>
  <si>
    <t>10. 8. 2022</t>
  </si>
  <si>
    <t>Zadavatel:</t>
  </si>
  <si>
    <t>IČ:</t>
  </si>
  <si>
    <t>Město Nejdek, nám.Karla IV. 239, 362 21 Nejdek</t>
  </si>
  <si>
    <t>DIČ:</t>
  </si>
  <si>
    <t>Uchazeč:</t>
  </si>
  <si>
    <t>Vyplň údaj</t>
  </si>
  <si>
    <t>Projektant:</t>
  </si>
  <si>
    <t>Projektová Kancelář PS, Ing. Irena Pichlová</t>
  </si>
  <si>
    <t>True</t>
  </si>
  <si>
    <t>Zpracovatel:</t>
  </si>
  <si>
    <t>Daniela Hahnová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</si>
  <si>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</si>
  <si>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</si>
  <si>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</si>
  <si>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</si>
  <si>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</si>
  <si>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</si>
  <si>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</si>
  <si>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</si>
  <si>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</si>
  <si>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</si>
  <si>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</si>
  <si>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</si>
  <si>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</si>
  <si>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</si>
  <si>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</si>
  <si>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</si>
  <si>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</si>
  <si>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</si>
  <si>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</si>
  <si>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</si>
  <si>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</si>
  <si>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</si>
  <si>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</si>
  <si>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</si>
  <si>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</si>
  <si>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</si>
  <si>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</si>
  <si>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</si>
  <si>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</si>
  <si>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</si>
  <si>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</si>
  <si>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</si>
  <si>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</si>
  <si>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</si>
  <si>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</si>
  <si>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</si>
  <si>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</si>
  <si>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</si>
  <si>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</si>
  <si>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</si>
  <si>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</si>
  <si>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02.D.1.1.a</t>
  </si>
  <si>
    <t>Architektonicko stavební řešení  (02 pav.1)- obálka</t>
  </si>
  <si>
    <t>STA</t>
  </si>
  <si>
    <t>1</t>
  </si>
  <si>
    <t>{813f6fe3-4261-4d7f-82a5-ce6756c82578}</t>
  </si>
  <si>
    <t>2</t>
  </si>
  <si>
    <t>02.D.1.4.4.a</t>
  </si>
  <si>
    <t>Silnoproudá elektroinstalace - obálka</t>
  </si>
  <si>
    <t>{c11b9f4e-18f7-4c3e-b1c8-52073ab016eb}</t>
  </si>
  <si>
    <t>02.VONa</t>
  </si>
  <si>
    <t>Vedlejší a ostatní náklady ( 02 pav.1 ) - obálka</t>
  </si>
  <si>
    <t>VON</t>
  </si>
  <si>
    <t>{52118614-02b3-4818-89d7-21d1250a6af4}</t>
  </si>
  <si>
    <t>KRYCÍ LIST SOUPISU PRACÍ</t>
  </si>
  <si>
    <t>Objekt:</t>
  </si>
  <si>
    <t>02.D.1.1.a - Architektonicko stavební řešení  (02 pav.1)- obálka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</si>
  <si>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</si>
  <si>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</si>
  <si>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</si>
  <si>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</si>
  <si>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</si>
  <si>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</si>
  <si>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</si>
  <si>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</si>
  <si>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</si>
  <si>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  41 - Stropy a stropní konstrukce pozemních staveb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</si>
  <si>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</si>
  <si>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</si>
  <si>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</si>
  <si>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</si>
  <si>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</si>
  <si>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</si>
  <si>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</si>
  <si>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</si>
  <si>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98 - Demolice a sanace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</si>
  <si>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</si>
  <si>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</si>
  <si>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</si>
  <si>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</si>
  <si>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</si>
  <si>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</si>
  <si>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</si>
  <si>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</si>
  <si>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</si>
  <si>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</si>
  <si>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</si>
  <si>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</si>
  <si>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</si>
  <si>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</si>
  <si>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</si>
  <si>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</si>
  <si>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</si>
  <si>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</si>
  <si>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</si>
  <si>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</si>
  <si>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</si>
  <si>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</si>
  <si>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</si>
  <si>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</si>
  <si>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</si>
  <si>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</si>
  <si>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</si>
  <si>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</si>
  <si>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</si>
  <si>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</si>
  <si>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</si>
  <si>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</si>
  <si>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</si>
  <si>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119001406</t>
  </si>
  <si>
    <t>Dočasné zajištění potrubí z PE DN přes 200 do 500 mm</t>
  </si>
  <si>
    <t>m</t>
  </si>
  <si>
    <t>CS ÚRS 2022 02</t>
  </si>
  <si>
    <t>4</t>
  </si>
  <si>
    <t>PP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</si>
  <si>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</si>
  <si>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Online PSC</t>
  </si>
  <si>
    <t>https://podminky.urs.cz/item/CS_URS_2022_02/119001406</t>
  </si>
  <si>
    <t>119001421</t>
  </si>
  <si>
    <t>Dočasné zajištění kabelů a kabelových tratí ze 3 volně ložených kabelů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</si>
  <si>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</si>
  <si>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https://podminky.urs.cz/item/CS_URS_2022_02/119001421</t>
  </si>
  <si>
    <t>3</t>
  </si>
  <si>
    <t>132212131</t>
  </si>
  <si>
    <t>Hloubení nezapažených rýh šířky do 800 mm v soudržných horninách třídy těžitelnosti I skupiny 3 ručně</t>
  </si>
  <si>
    <t>m3</t>
  </si>
  <si>
    <t>6</t>
  </si>
  <si>
    <t>Hloubení nezapažených rýh šířky do 800 mm ručně s urovnáním dna do předepsaného profilu a spádu v hornině třídy těžitelnosti I skupiny 3 soudržných</t>
  </si>
  <si>
    <t>https://podminky.urs.cz/item/CS_URS_2022_02/132212131</t>
  </si>
  <si>
    <t>VV</t>
  </si>
  <si>
    <t>" pro zateplení " 0,8*0,5*(5,8*2+13,5+5,5+3,6+4,8+7,5+0,5+7,8)</t>
  </si>
  <si>
    <t>" pro závětří vstupu" 0,4*0,9*3,0</t>
  </si>
  <si>
    <t>Součet</t>
  </si>
  <si>
    <t>139001101</t>
  </si>
  <si>
    <t>Příplatek za ztížení vykopávky v blízkosti podzemního vedení</t>
  </si>
  <si>
    <t>8</t>
  </si>
  <si>
    <t>Příplatek k cenám hloubených vykopávek za ztížení vykopávky v blízkosti podzemního vedení nebo výbušnin pro jakoukoliv třídu horniny</t>
  </si>
  <si>
    <t>https://podminky.urs.cz/item/CS_URS_2022_02/139001101</t>
  </si>
  <si>
    <t>" pro zateplení" 0,8*0,5*(5+8)</t>
  </si>
  <si>
    <t>5</t>
  </si>
  <si>
    <t>162351103</t>
  </si>
  <si>
    <t>Vodorovné přemístění přes 50 do 500 m výkopku/sypaniny z horniny třídy těžitelnosti I skupiny 1 až 3</t>
  </si>
  <si>
    <t>10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</si>
  <si>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</si>
  <si>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</si>
  <si>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" pro zateplení na meziskládku"  0,8*0,5*(5,8*2+13,5+5,5+3,6+4,8+7,5+0,5+7,8)</t>
  </si>
  <si>
    <t>" pro zateplení z meziskládky zpět"  0,8*0,5*(5,8*2+13,5+5,5+3,6+4,8+7,5+0,5+7,8)*0,8</t>
  </si>
  <si>
    <t>Mezisoučet</t>
  </si>
  <si>
    <t>167111101</t>
  </si>
  <si>
    <t>Nakládání výkopku z hornin třídy těžitelnosti I skupiny 1 až 3 ručně</t>
  </si>
  <si>
    <t>Nakládání, skládání a překládání neulehlého výkopku nebo sypaniny ručně nakládání, z hornin třídy těžitelnosti I, skupiny 1 až 3</t>
  </si>
  <si>
    <t>https://podminky.urs.cz/item/CS_URS_2022_02/167111101</t>
  </si>
  <si>
    <t>" z meziskládky"  0,8*0,5*(5,8*2+13,5+5,5+3,6+4,8+7,5+0,5+7,8)</t>
  </si>
  <si>
    <t>7</t>
  </si>
  <si>
    <t>171251201</t>
  </si>
  <si>
    <t>Uložení sypaniny na skládky nebo meziskládky</t>
  </si>
  <si>
    <t>14</t>
  </si>
  <si>
    <t>Uložení sypaniny na skládky nebo meziskládky bez hutnění s upravením uložené sypaniny do předepsaného tvaru</t>
  </si>
  <si>
    <t>https://podminky.urs.cz/item/CS_URS_2022_02/171251201</t>
  </si>
  <si>
    <t>" na meziskládce"  0,8*0,5*(5,8*2+13,5+5,5+3,6+4,8+7,5+0,5+7,8)</t>
  </si>
  <si>
    <t>162651112</t>
  </si>
  <si>
    <t>Vodorovné přemístění přes 4 000 do 5000 m výkopku/sypaniny z horniny třídy těžitelnosti I skupiny 1 až 3</t>
  </si>
  <si>
    <t>16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</si>
  <si>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</si>
  <si>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https://podminky.urs.cz/item/CS_URS_2022_02/162651112</t>
  </si>
  <si>
    <t>" z meziskládky na skládku 20%"  0,8*0,5*(5,8*2+13,5+5,5+3,6+4,8+7,5+0,5+7,8)*0,2</t>
  </si>
  <si>
    <t>9</t>
  </si>
  <si>
    <t>18</t>
  </si>
  <si>
    <t>171201231</t>
  </si>
  <si>
    <t>Poplatek za uložení zeminy a kamení na recyklační skládce (skládkovné) kód odpadu 17 05 04</t>
  </si>
  <si>
    <t>t</t>
  </si>
  <si>
    <t>20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</si>
  <si>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</si>
  <si>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</si>
  <si>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5,464*2 "Přepočtené koeficientem množství</t>
  </si>
  <si>
    <t>11</t>
  </si>
  <si>
    <t>174111101</t>
  </si>
  <si>
    <t>Zásyp jam, šachet rýh nebo kolem objektů sypaninou se zhutněním ručně</t>
  </si>
  <si>
    <t>22</t>
  </si>
  <si>
    <t>Zásyp sypaninou z jakékoliv horniny ručně s uložením výkopku ve vrstvách se zhutněním jam, šachet, rýh nebo kolem objektů v těchto vykopávkách</t>
  </si>
  <si>
    <t>https://podminky.urs.cz/item/CS_URS_2022_02/174111101</t>
  </si>
  <si>
    <t>181912112</t>
  </si>
  <si>
    <t>Úprava pláně v hornině třídy těžitelnosti I skupiny 3 se zhutněním ručně</t>
  </si>
  <si>
    <t>m2</t>
  </si>
  <si>
    <t>24</t>
  </si>
  <si>
    <t>Úprava pláně vyrovnáním výškových rozdílů ručně v hornině třídy těžitelnosti I skupiny 3 se zhutněním</t>
  </si>
  <si>
    <t>https://podminky.urs.cz/item/CS_URS_2022_02/181912112</t>
  </si>
  <si>
    <t>" pro zateplení "  0,8*(5,8*2+13,5+5,5+3,6+4,8+7,5+0,5+7,8)</t>
  </si>
  <si>
    <t>13</t>
  </si>
  <si>
    <t>181912111</t>
  </si>
  <si>
    <t>Úprava pláně v hornině třídy těžitelnosti I skupiny 3 bez zhutnění ručně</t>
  </si>
  <si>
    <t>26</t>
  </si>
  <si>
    <t>Úprava pláně vyrovnáním výškových rozdílů ručně v hornině třídy těžitelnosti I skupiny 3 bez zhutnění</t>
  </si>
  <si>
    <t>https://podminky.urs.cz/item/CS_URS_2022_02/181912111</t>
  </si>
  <si>
    <t>" úprava u chodníčku " 0,5*(5,8*2+13,5+5,5+3,6+4,8+7,5+0,5+7,8)</t>
  </si>
  <si>
    <t>181411131</t>
  </si>
  <si>
    <t>Založení parkového trávníku výsevem pl do 1000 m2 v rovině a ve svahu do 1:5</t>
  </si>
  <si>
    <t>28</t>
  </si>
  <si>
    <t>Založení trávníku na půdě předem připravené plochy do 1000 m2 výsevem včetně utažení parkového v rovině nebo na svahu do 1:5</t>
  </si>
  <si>
    <t>https://podminky.urs.cz/item/CS_URS_2022_02/181411131</t>
  </si>
  <si>
    <t>15</t>
  </si>
  <si>
    <t>M</t>
  </si>
  <si>
    <t>00572420</t>
  </si>
  <si>
    <t>osivo směs travní parková okrasná</t>
  </si>
  <si>
    <t>kg</t>
  </si>
  <si>
    <t>30</t>
  </si>
  <si>
    <t>27,4*0,015 "Přepočtené koeficientem množství</t>
  </si>
  <si>
    <t>183403153</t>
  </si>
  <si>
    <t>Obdělání půdy hrabáním v rovině a svahu do 1:5</t>
  </si>
  <si>
    <t>32</t>
  </si>
  <si>
    <t>Obdělání půdy hrabáním v rovině nebo na svahu do 1:5</t>
  </si>
  <si>
    <t>https://podminky.urs.cz/item/CS_URS_2022_02/183403153</t>
  </si>
  <si>
    <t>P</t>
  </si>
  <si>
    <t>Poznámka k položce:
Poznámka k položce: 2x</t>
  </si>
  <si>
    <t>27,4*2 "Přepočtené koeficientem množství</t>
  </si>
  <si>
    <t>17</t>
  </si>
  <si>
    <t>183403161</t>
  </si>
  <si>
    <t>Obdělání půdy válením v rovině a svahu do 1:5</t>
  </si>
  <si>
    <t>34</t>
  </si>
  <si>
    <t>Obdělání půdy válením v rovině nebo na svahu do 1:5</t>
  </si>
  <si>
    <t>https://podminky.urs.cz/item/CS_URS_2022_02/183403161</t>
  </si>
  <si>
    <t>185803111</t>
  </si>
  <si>
    <t>Ošetření trávníku shrabáním v rovině a svahu do 1:5</t>
  </si>
  <si>
    <t>36</t>
  </si>
  <si>
    <t>Ošetření trávníku jednorázové v rovině nebo na svahu do 1:5</t>
  </si>
  <si>
    <t>https://podminky.urs.cz/item/CS_URS_2022_02/185803111</t>
  </si>
  <si>
    <t>19</t>
  </si>
  <si>
    <t>08211321</t>
  </si>
  <si>
    <t>voda pitná pro ostatní odběratele</t>
  </si>
  <si>
    <t>38</t>
  </si>
  <si>
    <t>27,4*0,2</t>
  </si>
  <si>
    <t>Zakládání</t>
  </si>
  <si>
    <t>271572211</t>
  </si>
  <si>
    <t>Podsyp pod základové konstrukce se zhutněním z netříděného štěrkopísku</t>
  </si>
  <si>
    <t>40</t>
  </si>
  <si>
    <t>Podsyp pod základové konstrukce se zhutněním a urovnáním povrchu ze štěrkopísku netříděného</t>
  </si>
  <si>
    <t>https://podminky.urs.cz/item/CS_URS_2022_02/271572211</t>
  </si>
  <si>
    <t>" pro závětří vstupu" 0,4*3,0*0,1</t>
  </si>
  <si>
    <t>271532212</t>
  </si>
  <si>
    <t>Podsyp pod základové konstrukce se zhutněním z hrubého kameniva frakce 16 až 32 mm</t>
  </si>
  <si>
    <t>42</t>
  </si>
  <si>
    <t>Podsyp pod základové konstrukce se zhutněním a urovnáním povrchu z kameniva hrubého, frakce 16 - 32 mm</t>
  </si>
  <si>
    <t>https://podminky.urs.cz/item/CS_URS_2022_02/271532212</t>
  </si>
  <si>
    <t>" závětří vstupu 150mm fr 0-32mm" 0,15*1,4*3,0</t>
  </si>
  <si>
    <t>271562211</t>
  </si>
  <si>
    <t>Podsyp pod základové konstrukce se zhutněním z drobného kameniva frakce 0 až 4 mm</t>
  </si>
  <si>
    <t>44</t>
  </si>
  <si>
    <t>Podsyp pod základové konstrukce se zhutněním a urovnáním povrchu z kameniva drobného, frakce 0 - 4 mm</t>
  </si>
  <si>
    <t>https://podminky.urs.cz/item/CS_URS_2022_02/271562211</t>
  </si>
  <si>
    <t>" závětří vstupu 40mm fr 0-4mm" 0,04*1,4*3,0</t>
  </si>
  <si>
    <t>23</t>
  </si>
  <si>
    <t>279113154</t>
  </si>
  <si>
    <t>Základová zeď tl přes 250 do 300 mm z tvárnic ztraceného bednění včetně výplně z betonu tř. C 25/30</t>
  </si>
  <si>
    <t>46</t>
  </si>
  <si>
    <t>Základové zdi z tvárnic ztraceného bednění včetně výplně z betonu bez zvláštních nároků na vliv prostředí třídy C 25/30, tloušťky zdiva přes 250 do 300 mm</t>
  </si>
  <si>
    <t>https://podminky.urs.cz/item/CS_URS_2022_02/279113154</t>
  </si>
  <si>
    <t>" závětří vstupu BD 300" 1,25*3,0</t>
  </si>
  <si>
    <t>279361821</t>
  </si>
  <si>
    <t>Výztuž základových zdí nosných betonářskou ocelí 10 505</t>
  </si>
  <si>
    <t>48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</si>
  <si>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</si>
  <si>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https://podminky.urs.cz/item/CS_URS_2022_02/279361821</t>
  </si>
  <si>
    <t>" závětří vstupu BD 250 R12 výztuž 13ks/m2" 1,25*3,0*1,0*13*0,89*1,15*0,001</t>
  </si>
  <si>
    <t>Svislé a kompletní konstrukce</t>
  </si>
  <si>
    <t>25</t>
  </si>
  <si>
    <t>310279842</t>
  </si>
  <si>
    <t>Zazdívka otvorů pl přes 1 do 4 m2 ve zdivu nadzákladovém z nepálených tvárnic tl do 300 mm</t>
  </si>
  <si>
    <t>50</t>
  </si>
  <si>
    <t>Zazdívka otvorů ve zdivu nadzákladovém nepálenými tvárnicemi plochy přes 1 m2 do 4 m2 , ve zdi tl. do 300 mm</t>
  </si>
  <si>
    <t>https://podminky.urs.cz/item/CS_URS_2022_02/310279842</t>
  </si>
  <si>
    <t>" 1.np v obvodové zdi" 0,23*1,7*2,7</t>
  </si>
  <si>
    <t>" 2.np v obvodové zdi" 0,23*(4,2*1,8+0,6*0,9)</t>
  </si>
  <si>
    <t>311272211</t>
  </si>
  <si>
    <t>Zdivo z pórobetonových tvárnic hladkých do P2 do 450 kg/m3 na tenkovrstvou maltu tl 300 mm</t>
  </si>
  <si>
    <t>52</t>
  </si>
  <si>
    <t>Zdivo z pórobetonových tvárnic na tenké maltové lože, tl. zdiva 300 mm pevnost tvárnic do P2, objemová hmotnost do 450 kg/m3 hladkých</t>
  </si>
  <si>
    <t>https://podminky.urs.cz/item/CS_URS_2022_02/311272211</t>
  </si>
  <si>
    <t>" krček" (2,8+3,1)*5,8-(0,9*1,8*5+1,2*2,15)</t>
  </si>
  <si>
    <t>27</t>
  </si>
  <si>
    <t>317143452</t>
  </si>
  <si>
    <t>Překlad nosný z pórobetonu ve zdech tl 300 mm dl přes 1300 do 1500 mm</t>
  </si>
  <si>
    <t>kus</t>
  </si>
  <si>
    <t>54</t>
  </si>
  <si>
    <t>Překlady nosné z pórobetonu osazené do tenkého maltového lože, pro zdi tl. 300 mm, délky překladu přes 1300 do 1500 mm</t>
  </si>
  <si>
    <t>https://podminky.urs.cz/item/CS_URS_2022_02/317143452</t>
  </si>
  <si>
    <t>" krček - vyšší část" 3</t>
  </si>
  <si>
    <t>Vodorovné konstrukce</t>
  </si>
  <si>
    <t>41</t>
  </si>
  <si>
    <t>Stropy a stropní konstrukce pozemních staveb</t>
  </si>
  <si>
    <t>417321616</t>
  </si>
  <si>
    <t>Ztužující pásy a věnce ze ŽB tř. C 30/37</t>
  </si>
  <si>
    <t>56</t>
  </si>
  <si>
    <t>Ztužující pásy a věnce z betonu železového (bez výztuže) tř. C 30/37</t>
  </si>
  <si>
    <t>https://podminky.urs.cz/item/CS_URS_2022_02/417321616</t>
  </si>
  <si>
    <t>" krček 300/250" 0,3*0,25*5,8*2</t>
  </si>
  <si>
    <t>29</t>
  </si>
  <si>
    <t>417351115</t>
  </si>
  <si>
    <t>Zřízení bednění ztužujících věnců</t>
  </si>
  <si>
    <t>58</t>
  </si>
  <si>
    <t>Bednění bočnic ztužujících pásů a věnců včetně vzpěr zřízení</t>
  </si>
  <si>
    <t>https://podminky.urs.cz/item/CS_URS_2022_02/417351115</t>
  </si>
  <si>
    <t>" krček 300/250" 2*0,25*5,8*2</t>
  </si>
  <si>
    <t>417351116</t>
  </si>
  <si>
    <t>Odstranění bednění ztužujících věnců</t>
  </si>
  <si>
    <t>60</t>
  </si>
  <si>
    <t>Bednění bočnic ztužujících pásů a věnců včetně vzpěr odstranění</t>
  </si>
  <si>
    <t>https://podminky.urs.cz/item/CS_URS_2022_02/417351116</t>
  </si>
  <si>
    <t>31</t>
  </si>
  <si>
    <t>417361821</t>
  </si>
  <si>
    <t>Výztuž ztužujících pásů a věnců betonářskou ocelí 10 505</t>
  </si>
  <si>
    <t>62</t>
  </si>
  <si>
    <t>Výztuž ztužujících pásů a věnců z betonářské oceli 10 505 (R) nebo BSt 500</t>
  </si>
  <si>
    <t>https://podminky.urs.cz/item/CS_URS_2022_02/417361821</t>
  </si>
  <si>
    <t>" krček 300/250 4xR12+5xE6" 2*5,8*(4*1,0*0,89+5*1,15*0,222)*1,15*0,001</t>
  </si>
  <si>
    <t>" zesílení nad okny nižší část 2xR12"  1,5*2*3*0,89*1,15*0,001</t>
  </si>
  <si>
    <t>Úpravy povrchů, podlahy a osazování výplní</t>
  </si>
  <si>
    <t>61</t>
  </si>
  <si>
    <t>Úprava povrchů vnitřních</t>
  </si>
  <si>
    <t>612325302</t>
  </si>
  <si>
    <t>Vápenocementová štuková omítka ostění nebo nadpraží</t>
  </si>
  <si>
    <t>64</t>
  </si>
  <si>
    <t>Vápenocementová omítka ostění nebo nadpraží štuková</t>
  </si>
  <si>
    <t>https://podminky.urs.cz/item/CS_URS_2022_02/612325302</t>
  </si>
  <si>
    <t xml:space="preserve">" ostění v obvodových zdech" </t>
  </si>
  <si>
    <t>" 1.np" 0,2*((2,1+2*1,8)*7+0,9+2*2,75+(1,6+2*2,75)*2+(0,6+2*0,9)*2+(0,9+2*1,8)*14+1,8+2*2,75+1,0+2*2,7+0,8+2*2,0+(0,9+2*1,8)*5+1,2+2*2,15)</t>
  </si>
  <si>
    <t>" 2.np" 0,2*((2,1+2*1,8)*5+(2,025+2*1,8)*2+1,0+2*2,75+(0,9+2*1,8)*16)</t>
  </si>
  <si>
    <t>Úprava povrchů vnějších</t>
  </si>
  <si>
    <t>33</t>
  </si>
  <si>
    <t>629991011</t>
  </si>
  <si>
    <t>Zakrytí výplní otvorů a svislých ploch fólií přilepenou lepící páskou</t>
  </si>
  <si>
    <t>66</t>
  </si>
  <si>
    <t>Zakrytí vnějších ploch před znečištěním včetně pozdějšího odkrytí výplní otvorů a svislých ploch fólií přilepenou lepící páskou</t>
  </si>
  <si>
    <t>https://podminky.urs.cz/item/CS_URS_2022_02/629991011</t>
  </si>
  <si>
    <t xml:space="preserve">" okna a dv ve vnější zdi" </t>
  </si>
  <si>
    <t>" 1.np" 2,1*1,8*7+0,9*2,75+1,6*2,75*2+0,6*0,9*2+0,9*1,8*14+1,8*2,75+1,0*2,7+0,8*2,0+0,9*1,8*5+1,2*2,15</t>
  </si>
  <si>
    <t>" 2.np" 2,1*1,8*5+2,025*1,8*2+1,0*2,75+0,9*1,8*16</t>
  </si>
  <si>
    <t>629995101</t>
  </si>
  <si>
    <t>Očištění vnějších ploch tlakovou vodou</t>
  </si>
  <si>
    <t>68</t>
  </si>
  <si>
    <t>Očištění vnějších ploch tlakovou vodou omytím</t>
  </si>
  <si>
    <t>https://podminky.urs.cz/item/CS_URS_2022_02/629995101</t>
  </si>
  <si>
    <t>" pro zateplení - sokl " 1,0*(5,8*2+13,5+5,5+3,6+4,8+7,5+0,5+7,8)</t>
  </si>
  <si>
    <t>" fasáda bez štítů" 3,55*(4,8*2+7,66)+7,0*(17,3+20,0)*2-3,55*7,66</t>
  </si>
  <si>
    <t>35</t>
  </si>
  <si>
    <t>985131311</t>
  </si>
  <si>
    <t>Ruční dočištění ploch stěn, rubu kleneb a podlah ocelových kartáči</t>
  </si>
  <si>
    <t>70</t>
  </si>
  <si>
    <t>Očištění ploch stěn, rubu kleneb a podlah ruční dočištění ocelovými kartáči</t>
  </si>
  <si>
    <t>https://podminky.urs.cz/item/CS_URS_2022_02/985131311</t>
  </si>
  <si>
    <t>" pro zateplení - sokl  50%" 1,0*(5,8*2+13,5+5,5+3,6+4,8+7,5+0,5+7,8)*0,5</t>
  </si>
  <si>
    <t>" fasáda bez štítů 10%" (3,55*(4,8*2+7,66)+7,0*(17,3+20,0)*2-3,55*7,66)*0,1</t>
  </si>
  <si>
    <t>622131121</t>
  </si>
  <si>
    <t>Penetrační nátěr vnějších stěn nanášený ručně</t>
  </si>
  <si>
    <t>72</t>
  </si>
  <si>
    <t>Podkladní a spojovací vrstva vnějších omítaných ploch penetrace nanášená ručně stěn</t>
  </si>
  <si>
    <t>https://podminky.urs.cz/item/CS_URS_2022_02/622131121</t>
  </si>
  <si>
    <t>" pro zateplení - sokl 50% " 1,0*(5,8*2+13,5+5,5+3,6+4,8+7,5+0,5+7,8)*0,5</t>
  </si>
  <si>
    <t>37</t>
  </si>
  <si>
    <t>622135002</t>
  </si>
  <si>
    <t>Vyrovnání podkladu vnějších stěn maltou cementovou tl do 10 mm</t>
  </si>
  <si>
    <t>74</t>
  </si>
  <si>
    <t>Vyrovnání nerovností podkladu vnějších omítaných ploch maltou, tloušťky do 10 mm cementovou stěn</t>
  </si>
  <si>
    <t>https://podminky.urs.cz/item/CS_URS_2022_02/622135002</t>
  </si>
  <si>
    <t>622135011</t>
  </si>
  <si>
    <t>Vyrovnání podkladu vnějších stěn tmelem tl do 2 mm</t>
  </si>
  <si>
    <t>76</t>
  </si>
  <si>
    <t>Vyrovnání nerovností podkladu vnějších omítaných ploch tmelem, tloušťky do 2 mm stěn</t>
  </si>
  <si>
    <t>https://podminky.urs.cz/item/CS_URS_2022_02/622135011</t>
  </si>
  <si>
    <t>39</t>
  </si>
  <si>
    <t>622211031</t>
  </si>
  <si>
    <t>Montáž kontaktního zateplení vnějších stěn lepením a mechanickým kotvením polystyrénových desek do betonu a zdiva tl přes 120 do 160 mm</t>
  </si>
  <si>
    <t>78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</si>
  <si>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</si>
  <si>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https://podminky.urs.cz/item/CS_URS_2022_02/622211031</t>
  </si>
  <si>
    <t>" pro zateplení - sokl  140mm " 1,0*(5,8*2+13,5+5,5+3,6+4,8+7,5+0,5+7,8)</t>
  </si>
  <si>
    <t>28376385</t>
  </si>
  <si>
    <t>deska XPS hrana rovná polo či pero drážka a hladký povrch</t>
  </si>
  <si>
    <t>80</t>
  </si>
  <si>
    <t>622151001</t>
  </si>
  <si>
    <t>Penetrační akrylátový nátěr vnějších pastovitých tenkovrstvých omítek stěn</t>
  </si>
  <si>
    <t>82</t>
  </si>
  <si>
    <t>Penetrační nátěr vnějších pastovitých tenkovrstvých omítek akrylátový univerzální stěn</t>
  </si>
  <si>
    <t>https://podminky.urs.cz/item/CS_URS_2022_02/622151001</t>
  </si>
  <si>
    <t>622511102</t>
  </si>
  <si>
    <t>Tenkovrstvá akrylátová mozaiková jemnozrnná omítka vnějších stěn</t>
  </si>
  <si>
    <t>84</t>
  </si>
  <si>
    <t>Omítka tenkovrstvá akrylátová vnějších ploch probarvená bez penetrace mozaiková jemnozrnná stěn</t>
  </si>
  <si>
    <t>https://podminky.urs.cz/item/CS_URS_2022_02/622511102</t>
  </si>
  <si>
    <t>" pro zateplení - sokl nad terénem " 0,5*(5,8*2+13,5+5,5+3,6+4,8+7,5+0,5+7,8)</t>
  </si>
  <si>
    <t>" závětří vstupu" 0,3*3,0+0,5*(0,3+3,0)+0,2*1,4</t>
  </si>
  <si>
    <t>43</t>
  </si>
  <si>
    <t>622211041</t>
  </si>
  <si>
    <t>Montáž kontaktního zateplení vnějších stěn lepením a mechanickým kotvením polystyrénových desek do betonu a zdiva tl přes 160 do 200 mm</t>
  </si>
  <si>
    <t>86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</si>
  <si>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</si>
  <si>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https://podminky.urs.cz/item/CS_URS_2022_02/622211041</t>
  </si>
  <si>
    <t>" fasáda bez štítů" 3,33*(4,8*2+7,66)+7,065*(20,0+17,3)*2-(4,16*7,66+2,1*(3,195+3,7)/2)</t>
  </si>
  <si>
    <t>" spojovací chodba" (3,395+3,72)*5,8</t>
  </si>
  <si>
    <t>" 1.np" -(2,1*1,8*7+0,9*2,75+1,6*2,75*2+0,6*0,9*2+0,9*1,8*14+1,8*2,75+1,0*2,7+0,8*2,0+0,9*1,8*5+1,2*2,15)</t>
  </si>
  <si>
    <t>" 2.np" -(2,1*1,8*5+2,025*1,8*2+1,0*2,75+0,9*1,8*16)</t>
  </si>
  <si>
    <t>" štíty" 0,4*8,26+(0,4+0,846)/2*5,1*2+6,1*1,556/2+10,66*2,605/2*2</t>
  </si>
  <si>
    <t>28376046</t>
  </si>
  <si>
    <t>deska EPS grafitová fasádní λ=0,032 tl 180mm</t>
  </si>
  <si>
    <t>88</t>
  </si>
  <si>
    <t>492,575*1,02 "Přepočtené koeficientem množství</t>
  </si>
  <si>
    <t>45</t>
  </si>
  <si>
    <t>622212011</t>
  </si>
  <si>
    <t>Montáž kontaktního zateplení vnějšího ostění, nadpraží nebo parapetu hl. špalety do 200 mm lepením desek z polystyrenu tl do 80 mm</t>
  </si>
  <si>
    <t>90</t>
  </si>
  <si>
    <t>Montáž kontaktního zateplení vnějšího ostění, nadpraží nebo parapetu lepením z polystyrenových desek hloubky špalet do 200 mm, tloušťky desek přes 40 do 80 mm</t>
  </si>
  <si>
    <t>https://podminky.urs.cz/item/CS_URS_2022_02/622212011</t>
  </si>
  <si>
    <t>" okna a dv ve vnější zdi - ostění "</t>
  </si>
  <si>
    <t>" 1.np" ((2,1+2*1,8)*7+0,9+2*2,75+(1,6+2*2,75)*2+(0,6+2*0,9)*2+(0,9+2*1,8)*14+1,8+2*2,75+1,0+2*2,7+0,8+2*2,0+(0,9+2*1,8)*5+1,2+2*2,15)</t>
  </si>
  <si>
    <t>" 2.np" ((2,1+2*1,8)*5+(2,025+2*1,8)*2+1,0+2*2,75+(0,9+2*1,8)*16)</t>
  </si>
  <si>
    <t>28376033</t>
  </si>
  <si>
    <t>deska EPS grafitová fasádní λ=0,032 tl 50mm</t>
  </si>
  <si>
    <t>92</t>
  </si>
  <si>
    <t>47</t>
  </si>
  <si>
    <t>622252001</t>
  </si>
  <si>
    <t>Montáž profilů kontaktního zateplení připevněných mechanicky</t>
  </si>
  <si>
    <t>94</t>
  </si>
  <si>
    <t>Montáž profilů kontaktního zateplení zakládacích soklových připevněných hmoždinkami</t>
  </si>
  <si>
    <t>https://podminky.urs.cz/item/CS_URS_2022_02/622252001</t>
  </si>
  <si>
    <t>" fasáda zakl. pro 180mm pol." (4,8*2+7,66)+(20,0+17,3)*2-(7,66+2,1)+5,8*2</t>
  </si>
  <si>
    <t>59051655</t>
  </si>
  <si>
    <t>profil zakládací Al tl 0,7mm pro ETICS pro izolant tl 180mm</t>
  </si>
  <si>
    <t>96</t>
  </si>
  <si>
    <t>93,7*1,05 "Přepočtené koeficientem množství</t>
  </si>
  <si>
    <t>49</t>
  </si>
  <si>
    <t>622143004</t>
  </si>
  <si>
    <t>Montáž omítkových samolepících začišťovacích profilů pro spojení s okenním rámem</t>
  </si>
  <si>
    <t>98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</si>
  <si>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</si>
  <si>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https://podminky.urs.cz/item/CS_URS_2022_02/622143004</t>
  </si>
  <si>
    <t>Poznámka k položce:
Poznámka k položce: APU  uvnitř i vně</t>
  </si>
  <si>
    <t>59051476</t>
  </si>
  <si>
    <t>profil začišťovací PVC 9mm s výztužnou tkaninou pro ostění ETICS</t>
  </si>
  <si>
    <t>100</t>
  </si>
  <si>
    <t>586,1*1,05 "Přepočtené koeficientem množství</t>
  </si>
  <si>
    <t>51</t>
  </si>
  <si>
    <t>622143002</t>
  </si>
  <si>
    <t>Montáž omítkových plastových nebo pozinkovaných dilatačních profilů</t>
  </si>
  <si>
    <t>102</t>
  </si>
  <si>
    <t>Montáž omítkových profilů plastových, pozinkovaných nebo dřevěných upevněných vtlačením do podkladní vrstvy nebo přibitím dilatačních s tkaninou</t>
  </si>
  <si>
    <t>https://podminky.urs.cz/item/CS_URS_2022_02/622143002</t>
  </si>
  <si>
    <t>" dilatační" 4,616*2+7,565+3,395*2+3,72*2</t>
  </si>
  <si>
    <t>59051502</t>
  </si>
  <si>
    <t>profil dilatační rohový PVC s výztužnou tkaninou pro ETICS</t>
  </si>
  <si>
    <t>104</t>
  </si>
  <si>
    <t>53</t>
  </si>
  <si>
    <t>622143003</t>
  </si>
  <si>
    <t>Montáž omítkových plastových nebo pozinkovaných rohových profilů s tkaninou</t>
  </si>
  <si>
    <t>106</t>
  </si>
  <si>
    <t>Montáž omítkových profilů plastových, pozinkovaných nebo dřevěných upevněných vtlačením do podkladní vrstvy nebo přibitím rohových s tkaninou</t>
  </si>
  <si>
    <t>https://podminky.urs.cz/item/CS_URS_2022_02/622143003</t>
  </si>
  <si>
    <t>" 1.np" ((2,1)*7+(1,6)*2+(0,6)*2+(0,9)*14+(0,9)*5)</t>
  </si>
  <si>
    <t>" 2.np" ((2,1)*5+(2,025)*2+(0,9)*16)</t>
  </si>
  <si>
    <t>Mezisoučet parapetní</t>
  </si>
  <si>
    <t>" 1.np" ((2,1)*7+0,9+(1,6)*2+(0,6)*2+(0,9)*14+1,8+1,0+0,8+(0,9)*5+1,2)</t>
  </si>
  <si>
    <t>" 2.np" ((2,1)*5+(2,025)*2+1,0+(0,9)*16)</t>
  </si>
  <si>
    <t>Mezisoučet nadpražní</t>
  </si>
  <si>
    <t>" 1.np" ((2*1,8)*7+2*2,75+(2*2,75)*2+(2*0,9)*2+(2*1,8)*14+2*2,75+2*2,7+2*2,0+(2*1,8)*5+2*2,15)</t>
  </si>
  <si>
    <t>" 2.np" ((2*1,8)*5+(2*1,8)*2+2*2,75+(2*1,8)*16)</t>
  </si>
  <si>
    <t>Mezisoučet rohový okna a dv</t>
  </si>
  <si>
    <t>" rohy dům" 3,73*2+7,565*5</t>
  </si>
  <si>
    <t>" římsa" 8,26*2+7,425+14,4+20,56</t>
  </si>
  <si>
    <t>59051486</t>
  </si>
  <si>
    <t>profil rohový PVC 15x15mm s výztužnou tkaninou š 100mm pro ETICS</t>
  </si>
  <si>
    <t>108</t>
  </si>
  <si>
    <t>325,39*1,05 "Přepočtené koeficientem množství</t>
  </si>
  <si>
    <t>55</t>
  </si>
  <si>
    <t>59051510</t>
  </si>
  <si>
    <t>profil začišťovací s okapnicí PVC s výztužnou tkaninou pro nadpraží ETICS</t>
  </si>
  <si>
    <t>110</t>
  </si>
  <si>
    <t>59051512</t>
  </si>
  <si>
    <t>profil začišťovací s okapnicí PVC s výztužnou tkaninou pro parapet ETICS</t>
  </si>
  <si>
    <t>112</t>
  </si>
  <si>
    <t>57</t>
  </si>
  <si>
    <t>621142001</t>
  </si>
  <si>
    <t>Potažení vnějších podhledů sklovláknitým pletivem vtlačeným do tenkovrstvé hmoty</t>
  </si>
  <si>
    <t>114</t>
  </si>
  <si>
    <t>Potažení vnějších ploch pletivem v ploše nebo pruzích, na plném podkladu sklovláknitým vtlačením do tmelu podhledů</t>
  </si>
  <si>
    <t>https://podminky.urs.cz/item/CS_URS_2022_02/621142001</t>
  </si>
  <si>
    <t>" podhled střechy" (0,2+0,25)*(8,26*2+7,425+14,4+20,56)</t>
  </si>
  <si>
    <t>622142001</t>
  </si>
  <si>
    <t>Potažení vnějších stěn sklovláknitým pletivem vtlačeným do tenkovrstvé hmoty</t>
  </si>
  <si>
    <t>116</t>
  </si>
  <si>
    <t>Potažení vnějších ploch pletivem v ploše nebo pruzích, na plném podkladu sklovláknitým vtlačením do tmelu stěn</t>
  </si>
  <si>
    <t>https://podminky.urs.cz/item/CS_URS_2022_02/622142001</t>
  </si>
  <si>
    <t>59</t>
  </si>
  <si>
    <t>621531032</t>
  </si>
  <si>
    <t>Tenkovrstvá silikonová zrnitá omítka zrnitost 3,0 mm vnějších podhledů</t>
  </si>
  <si>
    <t>118</t>
  </si>
  <si>
    <t>Omítka tenkovrstvá silikonová vnějších ploch probarvená bez penetrace zatíraná (škrábaná), zrnitost 3,0 mm podhledů</t>
  </si>
  <si>
    <t>https://podminky.urs.cz/item/CS_URS_2022_02/621531032</t>
  </si>
  <si>
    <t>Poznámka k položce:
Poznámka k položce: hydrofilní, s regulací vlhkosti na povrchu a se zvýšenou ochranou proti mikroorganismům</t>
  </si>
  <si>
    <t>621151011</t>
  </si>
  <si>
    <t>Penetrační silikátový nátěr vnějších pastovitých tenkovrstvých omítek podhledů</t>
  </si>
  <si>
    <t>120</t>
  </si>
  <si>
    <t>Penetrační nátěr vnějších pastovitých tenkovrstvých omítek silikátový paropropustný podhledů</t>
  </si>
  <si>
    <t>https://podminky.urs.cz/item/CS_URS_2022_02/621151011</t>
  </si>
  <si>
    <t>622151011</t>
  </si>
  <si>
    <t>Penetrační silikátový nátěr vnějších pastovitých tenkovrstvých omítek stěn</t>
  </si>
  <si>
    <t>122</t>
  </si>
  <si>
    <t>Penetrační nátěr vnějších pastovitých tenkovrstvých omítek silikátový paropropustný stěn</t>
  </si>
  <si>
    <t>https://podminky.urs.cz/item/CS_URS_2022_02/622151011</t>
  </si>
  <si>
    <t>622531032</t>
  </si>
  <si>
    <t>Tenkovrstvá silikonová zrnitá omítka zrnitost 3,0 mm vnějších stěn</t>
  </si>
  <si>
    <t>124</t>
  </si>
  <si>
    <t>Omítka tenkovrstvá silikonová vnějších ploch probarvená bez penetrace zatíraná (škrábaná), zrnitost 3,0 mm stěn</t>
  </si>
  <si>
    <t>https://podminky.urs.cz/item/CS_URS_2022_02/622531032</t>
  </si>
  <si>
    <t>" 1.np" ((2,1+2*1,8)*7+0,9+2*2,75+(1,6+2*2,75)*2+(0,6+2*0,9)*2+(0,9+2*1,8)*14+1,8+2*2,75+1,0+2*2,7+0,8+2*2,0+(0,9+2*1,8)*5+1,2+2*2,15)*0,2</t>
  </si>
  <si>
    <t>" 2.np" ((2,1+2*1,8)*5+(2,025+2*1,8)*2+1,0+2*2,75+(0,9+2*1,8)*16)*0,2</t>
  </si>
  <si>
    <t>63</t>
  </si>
  <si>
    <t>Podlahy a podlahové konstrukce</t>
  </si>
  <si>
    <t>771121011</t>
  </si>
  <si>
    <t>Nátěr penetrační na podlahu</t>
  </si>
  <si>
    <t>126</t>
  </si>
  <si>
    <t>Příprava podkladu před provedením dlažby nátěr penetrační na podlahu</t>
  </si>
  <si>
    <t>https://podminky.urs.cz/item/CS_URS_2022_02/771121011</t>
  </si>
  <si>
    <t xml:space="preserve">" vyrovnání po odstraněných vrstvách - nové plochy"  </t>
  </si>
  <si>
    <t>" spojovací krček" 2,1*5,8</t>
  </si>
  <si>
    <t>632450131</t>
  </si>
  <si>
    <t>Vyrovnávací cementový potěr tl přes 10 do 20 mm ze suchých směsí provedený v ploše</t>
  </si>
  <si>
    <t>128</t>
  </si>
  <si>
    <t>Potěr cementový vyrovnávací ze suchých směsí v ploše o průměrné (střední) tl. od 10 do 20 mm</t>
  </si>
  <si>
    <t>https://podminky.urs.cz/item/CS_URS_2022_02/632450131</t>
  </si>
  <si>
    <t>65</t>
  </si>
  <si>
    <t>631311137</t>
  </si>
  <si>
    <t>Mazanina tl přes 120 do 240 mm z betonu prostého bez zvýšených nároků na prostředí tř. C 30/37</t>
  </si>
  <si>
    <t>130</t>
  </si>
  <si>
    <t>Mazanina z betonu prostého bez zvýšených nároků na prostředí tl. přes 120 do 240 mm tř. C 30/37</t>
  </si>
  <si>
    <t>https://podminky.urs.cz/item/CS_URS_2022_02/631311137</t>
  </si>
  <si>
    <t>" závětří vstupu P5" 0,185*1,4*3,0</t>
  </si>
  <si>
    <t>631351101</t>
  </si>
  <si>
    <t>Zřízení bednění rýh a hran v podlahách</t>
  </si>
  <si>
    <t>132</t>
  </si>
  <si>
    <t>Bednění v podlahách rýh a hran zřízení</t>
  </si>
  <si>
    <t>https://podminky.urs.cz/item/CS_URS_2022_02/631351101</t>
  </si>
  <si>
    <t>" závětří vstupu P5" 0,2*1,5</t>
  </si>
  <si>
    <t>" závětří vstupu - koruna BD" (0,3+2*3,0)*0,1</t>
  </si>
  <si>
    <t>67</t>
  </si>
  <si>
    <t>631351102</t>
  </si>
  <si>
    <t>Odstranění bednění rýh a hran v podlahách</t>
  </si>
  <si>
    <t>134</t>
  </si>
  <si>
    <t>Bednění v podlahách rýh a hran odstranění</t>
  </si>
  <si>
    <t>https://podminky.urs.cz/item/CS_URS_2022_02/631351102</t>
  </si>
  <si>
    <t>631319175</t>
  </si>
  <si>
    <t>Příplatek k mazanině tl přes 120 do 240 mm za stržení povrchu spodní vrstvy před vložením výztuže</t>
  </si>
  <si>
    <t>136</t>
  </si>
  <si>
    <t>Příplatek k cenám mazanin za stržení povrchu spodní vrstvy mazaniny latí před vložením výztuže nebo pletiva pro tl. obou vrstev mazaniny přes 120 do 240 mm</t>
  </si>
  <si>
    <t>https://podminky.urs.cz/item/CS_URS_2022_02/631319175</t>
  </si>
  <si>
    <t>69</t>
  </si>
  <si>
    <t>631362021</t>
  </si>
  <si>
    <t>Výztuž mazanin svařovanými sítěmi Kari</t>
  </si>
  <si>
    <t>138</t>
  </si>
  <si>
    <t>Výztuž mazanin ze svařovaných sítí z drátů typu KARI</t>
  </si>
  <si>
    <t>https://podminky.urs.cz/item/CS_URS_2022_02/631362021</t>
  </si>
  <si>
    <t>" závětří vstupu P5 100/100/6" 1,4*3,0*4,44*1,15*0,001</t>
  </si>
  <si>
    <t>632450124</t>
  </si>
  <si>
    <t>Vyrovnávací cementový potěr tl přes 40 do 50 mm ze suchých směsí provedený v pásu</t>
  </si>
  <si>
    <t>140</t>
  </si>
  <si>
    <t>Potěr cementový vyrovnávací ze suchých směsí v pásu o průměrné (střední) tl. přes 40 do 50 mm</t>
  </si>
  <si>
    <t>https://podminky.urs.cz/item/CS_URS_2022_02/632450124</t>
  </si>
  <si>
    <t xml:space="preserve">" pod parapet - výměna oken a dveří" </t>
  </si>
  <si>
    <t>" 1.np" 0,23*(2,1*7+0,6*2+0,9*14)+0,3*0,9*5+0,23*(0,9+1,6*2+1,8+1,0)+0,3*1,2</t>
  </si>
  <si>
    <t>" 2.np" 0,23*(1,1+2,1*5+2,025*2+0,9*16)+0,23*1,0</t>
  </si>
  <si>
    <t>" závětří vstupu - koruna BD" 0,3*3,0</t>
  </si>
  <si>
    <t>71</t>
  </si>
  <si>
    <t>632451435</t>
  </si>
  <si>
    <t>Potěr pískocementový tl přes 20 do 30 mm tř. C 20 běžný</t>
  </si>
  <si>
    <t>142</t>
  </si>
  <si>
    <t>Potěr pískocementový běžný tl. přes 20 do 30 mm tř. C 20</t>
  </si>
  <si>
    <t>https://podminky.urs.cz/item/CS_URS_2022_02/632451435</t>
  </si>
  <si>
    <t xml:space="preserve">" původní plochá střecha - vyrovnání" </t>
  </si>
  <si>
    <t>" vstup" 4,8*7,66</t>
  </si>
  <si>
    <t>" nad schodištěm" 5,56*7,2</t>
  </si>
  <si>
    <t>" hlavní budova" 10,06*20,1</t>
  </si>
  <si>
    <t>637311131</t>
  </si>
  <si>
    <t>Okapový chodník z betonových záhonových obrubníků lože beton</t>
  </si>
  <si>
    <t>144</t>
  </si>
  <si>
    <t>Okapový chodník z obrubníků betonových zahradních, se zalitím spár cementovou maltou do lože z betonu prostého</t>
  </si>
  <si>
    <t>https://podminky.urs.cz/item/CS_URS_2022_02/637311131</t>
  </si>
  <si>
    <t>" okapový chodník"  (0,5*2+2,0+0,5+2,0+5,0+1,0*2+5,0+2,5+0,5+0,5+6,5+3,6+4,8+9,0+1,2+0,5+7,25+5,0)</t>
  </si>
  <si>
    <t>73</t>
  </si>
  <si>
    <t>637111112</t>
  </si>
  <si>
    <t>Okapový chodník ze štěrkopísku tl 150 mm s udusáním</t>
  </si>
  <si>
    <t>146</t>
  </si>
  <si>
    <t>Okapový chodník z kameniva s udusáním a urovnáním povrchu ze štěrkopísku tl. 150 mm</t>
  </si>
  <si>
    <t>https://podminky.urs.cz/item/CS_URS_2022_02/637111112</t>
  </si>
  <si>
    <t>" okapový chodník"  (2,0+2,0+5,0+5,0+2,5+6,5+3,6+4,8+9,0+0,6+7,25+5,44)</t>
  </si>
  <si>
    <t>" boční vstup u mč 1.08" 1,2*2,0</t>
  </si>
  <si>
    <t>637211311</t>
  </si>
  <si>
    <t>Okapový chodník z betonových vymývaných dlaždic do tl 50 mm na MC 10</t>
  </si>
  <si>
    <t>148</t>
  </si>
  <si>
    <t>Okapový chodník z dlaždic betonových vymývaných s vyplněním spár drobným kamenivem, tl. dlaždic do 50 mm do cementové malty MC-10</t>
  </si>
  <si>
    <t>https://podminky.urs.cz/item/CS_URS_2022_02/637211311</t>
  </si>
  <si>
    <t>Ostatní konstrukce a práce, bourání</t>
  </si>
  <si>
    <t>Lešení a stavební výtahy</t>
  </si>
  <si>
    <t>75</t>
  </si>
  <si>
    <t>941111121</t>
  </si>
  <si>
    <t>Montáž lešení řadového trubkového lehkého s podlahami zatížení do 200 kg/m2 š od 0,9 do 1,2 m v do 10 m</t>
  </si>
  <si>
    <t>150</t>
  </si>
  <si>
    <t>Montáž lešení řadového trubkového lehkého pracovního s podlahami s provozním zatížením tř. 3 do 200 kg/m2 šířky tř. W09 od 0,9 do 1,2 m, výšky do 10 m</t>
  </si>
  <si>
    <t>https://podminky.urs.cz/item/CS_URS_2022_02/941111121</t>
  </si>
  <si>
    <t>" pro fasádu" 4,0*(4,8*2+8,0+1,5*4)+3,4*5,8+3,7*5,8+7,5*(8,0+20,32+5,59+3,6+6,0+7,2+14,5+1,5*9)</t>
  </si>
  <si>
    <t>" dopočet štítů a nad levou částí" 10,66*1,5*2+6,16*0,8+3,0*(8,26+1,5*2)</t>
  </si>
  <si>
    <t>941111221</t>
  </si>
  <si>
    <t>Příplatek k lešení řadovému trubkovému lehkému s podlahami š 1,2 m v 10 m za první a ZKD den použití</t>
  </si>
  <si>
    <t>152</t>
  </si>
  <si>
    <t>Montáž lešení řadového trubkového lehkého pracovního s podlahami s provozním zatížením tř. 3 do 200 kg/m2 Příplatek za první a každý další den použití lešení k ceně -1121</t>
  </si>
  <si>
    <t>https://podminky.urs.cz/item/CS_URS_2022_02/941111221</t>
  </si>
  <si>
    <t>Poznámka k položce:
Poznámka k položce: na 2 měsíce</t>
  </si>
  <si>
    <t>796,593*30*2</t>
  </si>
  <si>
    <t>77</t>
  </si>
  <si>
    <t>941111821</t>
  </si>
  <si>
    <t>Demontáž lešení řadového trubkového lehkého s podlahami zatížení do 200 kg/m2 š od 0,9 do 1,2 m v do 10 m</t>
  </si>
  <si>
    <t>154</t>
  </si>
  <si>
    <t>Demontáž lešení řadového trubkového lehkého pracovního s podlahami s provozním zatížením tř. 3 do 200 kg/m2 šířky tř. W09 od 0,9 do 1,2 m, výšky do 10 m</t>
  </si>
  <si>
    <t>https://podminky.urs.cz/item/CS_URS_2022_02/941111821</t>
  </si>
  <si>
    <t>95</t>
  </si>
  <si>
    <t>Různé dokončovací konstrukce a práce pozemních staveb</t>
  </si>
  <si>
    <t>732199100</t>
  </si>
  <si>
    <t>Montáž orientačních štítků</t>
  </si>
  <si>
    <t>soubor</t>
  </si>
  <si>
    <t>156</t>
  </si>
  <si>
    <t>Montáž štítků orientačních</t>
  </si>
  <si>
    <t>https://podminky.urs.cz/item/CS_URS_2022_02/732199100</t>
  </si>
  <si>
    <t>" montáž 1ks cedule povinné publicity 2x2ks šroubu upevnění" 1*2</t>
  </si>
  <si>
    <t>79</t>
  </si>
  <si>
    <t>5539600R15</t>
  </si>
  <si>
    <t>cedule povinné publicity EU, bude z eloxovaného hliníku vel 400/300 mm s povinnými údaji</t>
  </si>
  <si>
    <t>ks</t>
  </si>
  <si>
    <t>158</t>
  </si>
  <si>
    <t>Bourání konstrukcí</t>
  </si>
  <si>
    <t>968062374</t>
  </si>
  <si>
    <t>Vybourání dřevěných rámů oken zdvojených včetně křídel pl do 1 m2</t>
  </si>
  <si>
    <t>160</t>
  </si>
  <si>
    <t>Vybourání dřevěných rámů oken s křídly, dveřních zárubní, vrat, stěn, ostění nebo obkladů rámů oken s křídly zdvojených, plochy do 1 m2</t>
  </si>
  <si>
    <t>https://podminky.urs.cz/item/CS_URS_2022_02/968062374</t>
  </si>
  <si>
    <t>"  60/90" 0,6*0,9*4</t>
  </si>
  <si>
    <t>81</t>
  </si>
  <si>
    <t>968062244</t>
  </si>
  <si>
    <t>Vybourání dřevěných rámů oken jednoduchých včetně křídel pl do 1 m2</t>
  </si>
  <si>
    <t>162</t>
  </si>
  <si>
    <t>Vybourání dřevěných rámů oken s křídly, dveřních zárubní, vrat, stěn, ostění nebo obkladů rámů oken s křídly jednoduchých, plochy do 1 m2</t>
  </si>
  <si>
    <t>https://podminky.urs.cz/item/CS_URS_2022_02/968062244</t>
  </si>
  <si>
    <t>"  1.np vnitřní 60/90" 0,6*0,9</t>
  </si>
  <si>
    <t>"  2.np vnitřní 60/90" 0,6*0,9</t>
  </si>
  <si>
    <t>968062375</t>
  </si>
  <si>
    <t>Vybourání dřevěných rámů oken zdvojených včetně křídel pl do 2 m2</t>
  </si>
  <si>
    <t>164</t>
  </si>
  <si>
    <t>Vybourání dřevěných rámů oken s křídly, dveřních zárubní, vrat, stěn, ostění nebo obkladů rámů oken s křídly zdvojených, plochy do 2 m2</t>
  </si>
  <si>
    <t>https://podminky.urs.cz/item/CS_URS_2022_02/968062375</t>
  </si>
  <si>
    <t>" 90/180"  0,9*1,8*28</t>
  </si>
  <si>
    <t>83</t>
  </si>
  <si>
    <t>968062245</t>
  </si>
  <si>
    <t>Vybourání dřevěných rámů oken jednoduchých včetně křídel pl do 2 m2</t>
  </si>
  <si>
    <t>166</t>
  </si>
  <si>
    <t>Vybourání dřevěných rámů oken s křídly, dveřních zárubní, vrat, stěn, ostění nebo obkladů rámů oken s křídly jednoduchých, plochy do 2 m2</t>
  </si>
  <si>
    <t>https://podminky.urs.cz/item/CS_URS_2022_02/968062245</t>
  </si>
  <si>
    <t>"  1.np vnitřní 120/90" 1,2*0,9</t>
  </si>
  <si>
    <t>"  2.np vnitřní 120/90" 1,2*0,9*3</t>
  </si>
  <si>
    <t>968062376</t>
  </si>
  <si>
    <t>Vybourání dřevěných rámů oken zdvojených včetně křídel pl do 4 m2</t>
  </si>
  <si>
    <t>168</t>
  </si>
  <si>
    <t>Vybourání dřevěných rámů oken s křídly, dveřních zárubní, vrat, stěn, ostění nebo obkladů rámů oken s křídly zdvojených, plochy do 4 m2</t>
  </si>
  <si>
    <t>https://podminky.urs.cz/item/CS_URS_2022_02/968062376</t>
  </si>
  <si>
    <t>" 210/180" 2,1*1,8*13</t>
  </si>
  <si>
    <t>85</t>
  </si>
  <si>
    <t>968062456</t>
  </si>
  <si>
    <t>Vybourání dřevěných dveřních zárubní pl přes 2 m2</t>
  </si>
  <si>
    <t>170</t>
  </si>
  <si>
    <t>Vybourání dřevěných rámů oken s křídly, dveřních zárubní, vrat, stěn, ostění nebo obkladů dveřních zárubní, plochy přes 2 m2</t>
  </si>
  <si>
    <t>https://podminky.urs.cz/item/CS_URS_2022_02/968062456</t>
  </si>
  <si>
    <t>" vstupní dv a terasa" 0,9*2,75*2+1,6*2,75*2+1,7*2,7+1,8*2,7+1,55*2,75</t>
  </si>
  <si>
    <t>962086121</t>
  </si>
  <si>
    <t>Bourání příček z plynosilikátu tl přes 150 mm</t>
  </si>
  <si>
    <t>172</t>
  </si>
  <si>
    <t>Bourání zdiva příček nebo vybourání otvorů z plynosilikátu, siporexu a ostatních nepálených zdících materiálů o objemové hmotnosti do 500 kg/m3, tl. do 300 mm</t>
  </si>
  <si>
    <t>https://podminky.urs.cz/item/CS_URS_2022_02/962086121</t>
  </si>
  <si>
    <t>" 2.np parapety pro dv" (2,75*1,0-1,8*1,0)+(2,09*0,9-0,6*0,9)</t>
  </si>
  <si>
    <t>" 2.np mč 2.04 okno" 0,9*1,8</t>
  </si>
  <si>
    <t>87</t>
  </si>
  <si>
    <t>965045113</t>
  </si>
  <si>
    <t>Bourání potěrů cementových nebo pískocementových tl do 50 mm pl přes 4 m2</t>
  </si>
  <si>
    <t>174</t>
  </si>
  <si>
    <t>Bourání potěrů tl. do 50 mm cementových nebo pískocementových, plochy přes 4 m2</t>
  </si>
  <si>
    <t>https://podminky.urs.cz/item/CS_URS_2022_02/965045113</t>
  </si>
  <si>
    <t>" spojovací krček 1.np" 2,0*5,8</t>
  </si>
  <si>
    <t>Mezisoučet 1.np</t>
  </si>
  <si>
    <t>978059641</t>
  </si>
  <si>
    <t>Odsekání a odebrání obkladů stěn z vnějších obkládaček plochy přes 1 m2</t>
  </si>
  <si>
    <t>176</t>
  </si>
  <si>
    <t>Odsekání obkladů stěn včetně otlučení podkladní omítky až na zdivo z obkládaček vnějších, z jakýchkoliv materiálů, plochy přes 1 m2</t>
  </si>
  <si>
    <t>https://podminky.urs.cz/item/CS_URS_2022_02/978059641</t>
  </si>
  <si>
    <t>" sokl - kabřinec" (0,7+0,3)/2*(24,8+17,26)*2</t>
  </si>
  <si>
    <t>89</t>
  </si>
  <si>
    <t>965043441</t>
  </si>
  <si>
    <t>Bourání podkladů pod dlažby betonových s potěrem nebo teracem tl do 150 mm pl přes 4 m2</t>
  </si>
  <si>
    <t>178</t>
  </si>
  <si>
    <t>Bourání mazanin betonových s potěrem nebo teracem tl. do 150 mm, plochy přes 4 m2</t>
  </si>
  <si>
    <t>https://podminky.urs.cz/item/CS_URS_2022_02/965043441</t>
  </si>
  <si>
    <t>" původní vstupy" 0,15*(2,0*1,1+1,8*2,5+2,5*1,1)</t>
  </si>
  <si>
    <t>962033111</t>
  </si>
  <si>
    <t>Bourání zdiva z tvárnic ztraceného bednění včetně výplně z betonu do 1 m3</t>
  </si>
  <si>
    <t>180</t>
  </si>
  <si>
    <t>Bourání zdiva nadzákladového z tvárnic ztraceného bednění včetně výplně z betonu a výztuže objemu do 1 m3</t>
  </si>
  <si>
    <t>https://podminky.urs.cz/item/CS_URS_2022_02/962033111</t>
  </si>
  <si>
    <t>" původní vstupy - zídky, květináče" 0,2*0,3*(2*1,1+2,5+2*1,1)</t>
  </si>
  <si>
    <t>Demolice a sanace</t>
  </si>
  <si>
    <t>91</t>
  </si>
  <si>
    <t>985331117</t>
  </si>
  <si>
    <t>Dodatečné vlepování betonářské výztuže D 20 mm do cementové aktivované malty včetně vyvrtání otvoru</t>
  </si>
  <si>
    <t>182</t>
  </si>
  <si>
    <t>Dodatečné vlepování betonářské výztuže včetně vyvrtání a vyčištění otvoru cementovou aktivovanou maltou průměr výztuže 20 mm</t>
  </si>
  <si>
    <t>https://podminky.urs.cz/item/CS_URS_2022_02/985331117</t>
  </si>
  <si>
    <t>" jihovýchodní fasáda - přikotvení panelů ke sloupům - 40ks M20/5,6" 0,2*40</t>
  </si>
  <si>
    <t>13021017</t>
  </si>
  <si>
    <t>tyč ocelová kruhová žebírková DIN 488 jakost B500B (10 505) výztuž do betonu D 20mm</t>
  </si>
  <si>
    <t>184</t>
  </si>
  <si>
    <t>93</t>
  </si>
  <si>
    <t>553970000</t>
  </si>
  <si>
    <t>Atypické kovové výrobky včetne zinkování</t>
  </si>
  <si>
    <t>186</t>
  </si>
  <si>
    <t>" roznášecí plechy ke kotvám 10/150-200mm včetně střáhání a přivaření" 0,15*0,2*8*10*40</t>
  </si>
  <si>
    <t>997</t>
  </si>
  <si>
    <t>Přesun sutě</t>
  </si>
  <si>
    <t>997013152</t>
  </si>
  <si>
    <t>Vnitrostaveništní doprava suti a vybouraných hmot pro budovy v přes 6 do 9 m s omezením mechanizace</t>
  </si>
  <si>
    <t>188</t>
  </si>
  <si>
    <t>Vnitrostaveništní doprava suti a vybouraných hmot vodorovně do 50 m svisle s omezením mechanizace pro budovy a haly výšky přes 6 do 9 m</t>
  </si>
  <si>
    <t>https://podminky.urs.cz/item/CS_URS_2022_02/997013152</t>
  </si>
  <si>
    <t>997013501</t>
  </si>
  <si>
    <t>Odvoz suti a vybouraných hmot na skládku nebo meziskládku do 1 km se složením</t>
  </si>
  <si>
    <t>190</t>
  </si>
  <si>
    <t>Odvoz suti a vybouraných hmot na skládku nebo meziskládku se složením, na vzdálenost do 1 km</t>
  </si>
  <si>
    <t>https://podminky.urs.cz/item/CS_URS_2022_02/997013501</t>
  </si>
  <si>
    <t>997013509</t>
  </si>
  <si>
    <t>Příplatek k odvozu suti a vybouraných hmot na skládku ZKD 1 km přes 1 km</t>
  </si>
  <si>
    <t>192</t>
  </si>
  <si>
    <t>Odvoz suti a vybouraných hmot na skládku nebo meziskládku se složením, na vzdálenost Příplatek k ceně za každý další i započatý 1 km přes 1 km</t>
  </si>
  <si>
    <t>https://podminky.urs.cz/item/CS_URS_2022_02/997013509</t>
  </si>
  <si>
    <t>Poznámka k položce:
Poznámka k položce: celkem 15Km</t>
  </si>
  <si>
    <t>29,585*14 "Přepočtené koeficientem množství</t>
  </si>
  <si>
    <t>97</t>
  </si>
  <si>
    <t>997013631</t>
  </si>
  <si>
    <t>Poplatek za uložení na skládce (skládkovné) stavebního odpadu směsného kód odpadu 17 09 04</t>
  </si>
  <si>
    <t>194</t>
  </si>
  <si>
    <t>Poplatek za uložení stavebního odpadu na skládce (skládkovné) směsného stavebního a demoličního zatříděného do Katalogu odpadů pod kódem 17 09 04</t>
  </si>
  <si>
    <t>https://podminky.urs.cz/item/CS_URS_2022_02/997013631</t>
  </si>
  <si>
    <t>997013814</t>
  </si>
  <si>
    <t>Poplatek za uložení na skládce (skládkovné) stavebního odpadu izolací kód odpadu 17 06 04</t>
  </si>
  <si>
    <t>196</t>
  </si>
  <si>
    <t>Poplatek za uložení stavebního odpadu na skládce (skládkovné) z izolačních materiálů zatříděného do Katalogu odpadů pod kódem 17 06 04</t>
  </si>
  <si>
    <t>https://podminky.urs.cz/item/CS_URS_2022_02/997013814</t>
  </si>
  <si>
    <t>998</t>
  </si>
  <si>
    <t>Přesun hmot</t>
  </si>
  <si>
    <t>99</t>
  </si>
  <si>
    <t>998017002</t>
  </si>
  <si>
    <t>Přesun hmot s omezením mechanizace pro budovy v přes 6 do 12 m</t>
  </si>
  <si>
    <t>198</t>
  </si>
  <si>
    <t>Přesun hmot pro budovy občanské výstavby, bydlení, výrobu a služby s omezením mechanizace vodorovná dopravní vzdálenost do 100 m pro budovy s jakoukoliv nosnou konstrukcí výšky přes 6 do 12 m</t>
  </si>
  <si>
    <t>https://podminky.urs.cz/item/CS_URS_2022_02/998017002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</si>
  <si>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</si>
  <si>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</si>
  <si>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</si>
  <si>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</si>
  <si>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</si>
  <si>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</si>
  <si>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200</t>
  </si>
  <si>
    <t>Provedení izolace proti zemní vlhkosti natěradly a tmely za studena na ploše vodorovné V nátěrem penetračním</t>
  </si>
  <si>
    <t>https://podminky.urs.cz/item/CS_URS_2022_02/711111001</t>
  </si>
  <si>
    <t>" krček" (5,8*2,1)</t>
  </si>
  <si>
    <t>101</t>
  </si>
  <si>
    <t>711112001</t>
  </si>
  <si>
    <t>Provedení izolace proti zemní vlhkosti svislé za studena nátěrem penetračním</t>
  </si>
  <si>
    <t>202</t>
  </si>
  <si>
    <t>Provedení izolace proti zemní vlhkosti natěradly a tmely za studena na ploše svislé S nátěrem penetračním</t>
  </si>
  <si>
    <t>https://podminky.urs.cz/item/CS_URS_2022_02/711112001</t>
  </si>
  <si>
    <t>" pro zateplení - sokl pod terénem " 0,5*(5,8*2+13,5+5,5+3,6+4,8+7,5+0,5+7,8)</t>
  </si>
  <si>
    <t>" krček" 0,5*(5,8+2,1)*2</t>
  </si>
  <si>
    <t>11163150</t>
  </si>
  <si>
    <t>lak penetrační asfaltový</t>
  </si>
  <si>
    <t>204</t>
  </si>
  <si>
    <t>" krček vod" (5,8*2,1)*0,0003</t>
  </si>
  <si>
    <t>" pro zateplení - sokl pod terénem " 0,5*(5,8*2+13,5+5,5+3,6+4,8+7,5+0,5+7,8)*0,00035</t>
  </si>
  <si>
    <t>" krček" 0,5*(5,8+2,1)*2*0,00035</t>
  </si>
  <si>
    <t>103</t>
  </si>
  <si>
    <t>711141559</t>
  </si>
  <si>
    <t>Provedení izolace proti zemní vlhkosti pásy přitavením vodorovné NAIP</t>
  </si>
  <si>
    <t>206</t>
  </si>
  <si>
    <t>Provedení izolace proti zemní vlhkosti pásy přitavením NAIP na ploše vodorovné V</t>
  </si>
  <si>
    <t>https://podminky.urs.cz/item/CS_URS_2022_02/711141559</t>
  </si>
  <si>
    <t>" krček" (5,8*2,1)*2</t>
  </si>
  <si>
    <t>711142559</t>
  </si>
  <si>
    <t>Provedení izolace proti zemní vlhkosti pásy přitavením svislé NAIP</t>
  </si>
  <si>
    <t>208</t>
  </si>
  <si>
    <t>Provedení izolace proti zemní vlhkosti pásy přitavením NAIP na ploše svislé S</t>
  </si>
  <si>
    <t>https://podminky.urs.cz/item/CS_URS_2022_02/711142559</t>
  </si>
  <si>
    <t>" krček" 0,5*(5,8+2,1)*2*2</t>
  </si>
  <si>
    <t>105</t>
  </si>
  <si>
    <t>62832001</t>
  </si>
  <si>
    <t>pás asfaltový natavitelný oxidovaný tl 3,5mm typu V60 S35 s vložkou ze skleněné rohože, s jemnozrnným minerálním posypem</t>
  </si>
  <si>
    <t>210</t>
  </si>
  <si>
    <t>" pro zateplení - sokl pod terénem " 0,5*(5,8*2+13,5+5,5+3,6+4,8+7,5+0,5+7,8)*1,2</t>
  </si>
  <si>
    <t>62855001</t>
  </si>
  <si>
    <t>pás asfaltový natavitelný modifikovaný SBS tl 4,0mm s vložkou z polyesterové rohože a spalitelnou PE fólií nebo jemnozrnným minerálním posypem na horním povrchu</t>
  </si>
  <si>
    <t>212</t>
  </si>
  <si>
    <t>" krček vod" (5,8*2,1)*1,15</t>
  </si>
  <si>
    <t>" krček svi"  0,5*(5,8+2,1)*2*1,2</t>
  </si>
  <si>
    <t>107</t>
  </si>
  <si>
    <t>62836110</t>
  </si>
  <si>
    <t>pás asfaltový natavitelný oxidovaný tl 4,0mm s vložkou z hliníkové fólie / hliníkové fólie s textilií, se spalitelnou PE folií nebo jemnozrnným minerálním posypem</t>
  </si>
  <si>
    <t>214</t>
  </si>
  <si>
    <t>711161212</t>
  </si>
  <si>
    <t>Izolace proti zemní vlhkosti nopovou fólií svislá, nopek v 8,0 mm, tl do 0,6 mm</t>
  </si>
  <si>
    <t>216</t>
  </si>
  <si>
    <t>Izolace proti zemní vlhkosti a beztlakové vodě nopovými fóliemi na ploše svislé S vrstva ochranná, odvětrávací a drenážní výška nopku 8,0 mm, tl. fólie do 0,6 mm</t>
  </si>
  <si>
    <t>https://podminky.urs.cz/item/CS_URS_2022_02/711161212</t>
  </si>
  <si>
    <t>109</t>
  </si>
  <si>
    <t>711161383</t>
  </si>
  <si>
    <t>Izolace proti zemní vlhkosti nopovou fólií ukončení horní lištou</t>
  </si>
  <si>
    <t>218</t>
  </si>
  <si>
    <t>Izolace proti zemní vlhkosti a beztlakové vodě nopovými fóliemi ostatní ukončení izolace lištou</t>
  </si>
  <si>
    <t>https://podminky.urs.cz/item/CS_URS_2022_02/711161383</t>
  </si>
  <si>
    <t>" pro zateplení - sokl pod terénem - lišta nerez " (5,8*2+13,5+5,5+3,6+4,8+7,5+0,5+7,8)</t>
  </si>
  <si>
    <t>711471051</t>
  </si>
  <si>
    <t>Provedení vodorovné izolace proti tlakové vodě termoplasty lepenou fólií PVC</t>
  </si>
  <si>
    <t>220</t>
  </si>
  <si>
    <t>Provedení izolace proti povrchové a podpovrchové tlakové vodě termoplasty na ploše vodorovné V folií PVC lepenou</t>
  </si>
  <si>
    <t>https://podminky.urs.cz/item/CS_URS_2022_02/711471051</t>
  </si>
  <si>
    <t>" závětří vstupu" 1,5*3,0</t>
  </si>
  <si>
    <t>111</t>
  </si>
  <si>
    <t>28322004</t>
  </si>
  <si>
    <t>fólie hydroizolační pro spodní stavbu mPVC tl 1,5mm</t>
  </si>
  <si>
    <t>222</t>
  </si>
  <si>
    <t>4,5*1,15 "Přepočtené koeficientem množství</t>
  </si>
  <si>
    <t>711491171</t>
  </si>
  <si>
    <t>Provedení doplňků izolace proti vodě na vodorovné ploše z textilií vrstva podkladní</t>
  </si>
  <si>
    <t>224</t>
  </si>
  <si>
    <t>Provedení doplňků izolace proti vodě textilií na ploše vodorovné V vrstva podkladní</t>
  </si>
  <si>
    <t>https://podminky.urs.cz/item/CS_URS_2022_02/711491171</t>
  </si>
  <si>
    <t>113</t>
  </si>
  <si>
    <t>711491172</t>
  </si>
  <si>
    <t>Provedení doplňků izolace proti vodě na vodorovné ploše z textilií vrstva ochranná</t>
  </si>
  <si>
    <t>226</t>
  </si>
  <si>
    <t>Provedení doplňků izolace proti vodě textilií na ploše vodorovné V vrstva ochranná</t>
  </si>
  <si>
    <t>https://podminky.urs.cz/item/CS_URS_2022_02/711491172</t>
  </si>
  <si>
    <t>69311070</t>
  </si>
  <si>
    <t>geotextilie netkaná separační, ochranná, filtrační, drenážní PP 400g/m2</t>
  </si>
  <si>
    <t>228</t>
  </si>
  <si>
    <t>115</t>
  </si>
  <si>
    <t>998711102</t>
  </si>
  <si>
    <t>Přesun hmot tonážní pro izolace proti vodě, vlhkosti a plynům v objektech v přes 6 do 12 m</t>
  </si>
  <si>
    <t>230</t>
  </si>
  <si>
    <t>Přesun hmot pro izolace proti vodě, vlhkosti a plynům stanovený z hmotnosti přesunovaného materiálu vodorovná dopravní vzdálenost do 50 m v objektech výšky přes 6 do 12 m</t>
  </si>
  <si>
    <t>https://podminky.urs.cz/item/CS_URS_2022_02/998711102</t>
  </si>
  <si>
    <t>712</t>
  </si>
  <si>
    <t>Povlakové krytiny</t>
  </si>
  <si>
    <t>712440832</t>
  </si>
  <si>
    <t>Odstranění povlakové krytiny střech přes 10° do 30° z pásů NAIP přitavených v plné ploše dvouvrstvé</t>
  </si>
  <si>
    <t>232</t>
  </si>
  <si>
    <t>Odstranění povlakové krytiny střech šikmých přes 10° do 30° z přitavených pásů NAIP v plné ploše dvouvrstvé</t>
  </si>
  <si>
    <t>https://podminky.urs.cz/item/CS_URS_2022_02/712440832</t>
  </si>
  <si>
    <t>713</t>
  </si>
  <si>
    <t>Izolace tepelné</t>
  </si>
  <si>
    <t>117</t>
  </si>
  <si>
    <t>713121131</t>
  </si>
  <si>
    <t>Montáž izolace tepelné podlah parotěsné reflexní tl do 5 mm</t>
  </si>
  <si>
    <t>234</t>
  </si>
  <si>
    <t>Montáž tepelné izolace podlah parotěsnými reflexními pásy, tloušťka izolace do 5 mm</t>
  </si>
  <si>
    <t>https://podminky.urs.cz/item/CS_URS_2022_02/713121131</t>
  </si>
  <si>
    <t xml:space="preserve">" původní plochá střecha - parotěs " </t>
  </si>
  <si>
    <t>28355300</t>
  </si>
  <si>
    <t>pás podstřešní parotěsný tepelně izolační s reflexní Al vrstvou tl 4mm tepelného odporu 0,53</t>
  </si>
  <si>
    <t>236</t>
  </si>
  <si>
    <t>279,006*1,15 "Přepočtené koeficientem množství</t>
  </si>
  <si>
    <t>119</t>
  </si>
  <si>
    <t>713141152</t>
  </si>
  <si>
    <t>Montáž izolace tepelné střech plochých kladené volně 2 vrstvy rohoží, pásů, dílců, desek</t>
  </si>
  <si>
    <t>238</t>
  </si>
  <si>
    <t>Montáž tepelné izolace střech plochých rohožemi, pásy, deskami, dílci, bloky (izolační materiál ve specifikaci) kladenými volně dvouvrstvá</t>
  </si>
  <si>
    <t>https://podminky.urs.cz/item/CS_URS_2022_02/713141152</t>
  </si>
  <si>
    <t xml:space="preserve">" původní plochá střecha - izolace 20+16cm " </t>
  </si>
  <si>
    <t>" krček" 5,8*3,2</t>
  </si>
  <si>
    <t>63150799</t>
  </si>
  <si>
    <t>pás tepelně izolační univerzální λ=0,036-0,037 tl 200mm</t>
  </si>
  <si>
    <t>240</t>
  </si>
  <si>
    <t>121</t>
  </si>
  <si>
    <t>63166769</t>
  </si>
  <si>
    <t>pás tepelně izolační univerzální λ=0,036-0,037 tl 160mm</t>
  </si>
  <si>
    <t>242</t>
  </si>
  <si>
    <t>63166763</t>
  </si>
  <si>
    <t>pás tepelně izolační univerzální λ=0,036-0,037 tl 100mm</t>
  </si>
  <si>
    <t>244</t>
  </si>
  <si>
    <t>123</t>
  </si>
  <si>
    <t>713151211</t>
  </si>
  <si>
    <t>Montáž izolace tepelné nad krokvemi střech šikmých reflexní s difúzní spojovací páskou tl do 5 mm</t>
  </si>
  <si>
    <t>246</t>
  </si>
  <si>
    <t>Montáž tepelné izolace střech šikmých rohožemi, pásy, deskami (izolační materiál ve specifikaci) připevněné sponkami reflexní nad krokve s difúzní spojovací páskou, tloušťka izolace do 5 mm</t>
  </si>
  <si>
    <t>https://podminky.urs.cz/item/CS_URS_2022_02/713151211</t>
  </si>
  <si>
    <t xml:space="preserve">" původní plochá střecha - dif. na izolaci " </t>
  </si>
  <si>
    <t>28329322</t>
  </si>
  <si>
    <t>fólie kontaktní difuzně propustná pro doplňkovou hydroizolační vrstvu, čtyřvrstvá mikroporézní PP 160g/m2</t>
  </si>
  <si>
    <t>248</t>
  </si>
  <si>
    <t>297,566*1,15 "Přepočtené koeficientem množství</t>
  </si>
  <si>
    <t>125</t>
  </si>
  <si>
    <t>998713102</t>
  </si>
  <si>
    <t>Přesun hmot tonážní pro izolace tepelné v objektech v přes 6 do 12 m</t>
  </si>
  <si>
    <t>250</t>
  </si>
  <si>
    <t>Přesun hmot pro izolace tepelné stanovený z hmotnosti přesunovaného materiálu vodorovná dopravní vzdálenost do 50 m v objektech výšky přes 6 m do 12 m</t>
  </si>
  <si>
    <t>https://podminky.urs.cz/item/CS_URS_2022_02/998713102</t>
  </si>
  <si>
    <t>751</t>
  </si>
  <si>
    <t>Vzduchotechnika</t>
  </si>
  <si>
    <t>751398021</t>
  </si>
  <si>
    <t>Montáž větrací mřížky stěnové do 0,040 m2</t>
  </si>
  <si>
    <t>252</t>
  </si>
  <si>
    <t>Montáž ostatních zařízení větrací mřížky stěnové, průřezu do 0,040 m2</t>
  </si>
  <si>
    <t>https://podminky.urs.cz/item/CS_URS_2022_02/751398021</t>
  </si>
  <si>
    <t>" větrací mřížky 200/150" 4</t>
  </si>
  <si>
    <t>" větrací mřížky 200/200" 2</t>
  </si>
  <si>
    <t>127</t>
  </si>
  <si>
    <t>553414R2</t>
  </si>
  <si>
    <t>mřížka větrací nerezová se síťovinou 200x150mm</t>
  </si>
  <si>
    <t>254</t>
  </si>
  <si>
    <t>55341426</t>
  </si>
  <si>
    <t>mřížka větrací nerezová se síťovinou 200x200mm</t>
  </si>
  <si>
    <t>256</t>
  </si>
  <si>
    <t>129</t>
  </si>
  <si>
    <t>751398022</t>
  </si>
  <si>
    <t>Montáž větrací mřížky stěnové přes 0,040 do 0,100 m2</t>
  </si>
  <si>
    <t>258</t>
  </si>
  <si>
    <t>Montáž ostatních zařízení větrací mřížky stěnové, průřezu přes 0,04 do 0,100 m2</t>
  </si>
  <si>
    <t>https://podminky.urs.cz/item/CS_URS_2022_02/751398022</t>
  </si>
  <si>
    <t>" větrací mřížky 300/200" 2</t>
  </si>
  <si>
    <t>" větrací mřížky 300/300" 5+5+1</t>
  </si>
  <si>
    <t>553414R3</t>
  </si>
  <si>
    <t>mřížka větrací nerezová se síťovinou 300x200mm</t>
  </si>
  <si>
    <t>260</t>
  </si>
  <si>
    <t>131</t>
  </si>
  <si>
    <t>553414R4</t>
  </si>
  <si>
    <t>mřížka větrací nerezová se síťovinou 300x300mm</t>
  </si>
  <si>
    <t>262</t>
  </si>
  <si>
    <t>998751101</t>
  </si>
  <si>
    <t>Přesun hmot tonážní pro vzduchotechniku v objektech výšky do 12 m</t>
  </si>
  <si>
    <t>264</t>
  </si>
  <si>
    <t>Přesun hmot pro vzduchotechniku stanovený z hmotnosti přesunovaného materiálu vodorovná dopravní vzdálenost do 100 m v objektech výšky do 12 m</t>
  </si>
  <si>
    <t>https://podminky.urs.cz/item/CS_URS_2022_02/998751101</t>
  </si>
  <si>
    <t>762</t>
  </si>
  <si>
    <t>Konstrukce tesařské</t>
  </si>
  <si>
    <t>133</t>
  </si>
  <si>
    <t>762342811</t>
  </si>
  <si>
    <t>Demontáž laťování střech z latí osové vzdálenosti do 0,22 m</t>
  </si>
  <si>
    <t>266</t>
  </si>
  <si>
    <t>Demontáž bednění a laťování laťování střech sklonu do 60° se všemi nadstřešními konstrukcemi, z latí průřezové plochy do 25 cm2 při osové vzdálenosti do 0,22 m</t>
  </si>
  <si>
    <t>https://podminky.urs.cz/item/CS_URS_2022_02/762342811</t>
  </si>
  <si>
    <t xml:space="preserve">" pultová střecha - latě" </t>
  </si>
  <si>
    <t>" vstup" 5,0*7,7</t>
  </si>
  <si>
    <t>" nad schodištěm" 5,7*7,3</t>
  </si>
  <si>
    <t>" hlavní budova" 10,2*20,2</t>
  </si>
  <si>
    <t>" spojovací chodba" 2,8*5,8</t>
  </si>
  <si>
    <t>762711810</t>
  </si>
  <si>
    <t>Demontáž prostorových vázaných kcí z hraněného řeziva průřezové pl do 120 cm2</t>
  </si>
  <si>
    <t>268</t>
  </si>
  <si>
    <t>Demontáž prostorových vázaných konstrukcí z řeziva hraněného nebo polohraněného průřezové plochy do 120 cm2</t>
  </si>
  <si>
    <t>https://podminky.urs.cz/item/CS_URS_2022_02/762711810</t>
  </si>
  <si>
    <t>" spojovací chodba"</t>
  </si>
  <si>
    <t>" sloupky, vzpěry" 3,0*7+1,0*6</t>
  </si>
  <si>
    <t>" pozednice" 5,8*3</t>
  </si>
  <si>
    <t>" krokve" 2,8*8</t>
  </si>
  <si>
    <t>" vodorovné pro bednění stěn" 5,8*2*2-1,5*2</t>
  </si>
  <si>
    <t>135</t>
  </si>
  <si>
    <t>762132811</t>
  </si>
  <si>
    <t>DeMontáž bednění svislých stěn z prken hoblovaných jednostranně</t>
  </si>
  <si>
    <t>270</t>
  </si>
  <si>
    <t>Demontáž bednění svislých stěn a nadstřešních stěn z jednostranně hoblovaných prken</t>
  </si>
  <si>
    <t>https://podminky.urs.cz/item/CS_URS_2022_02/762132811</t>
  </si>
  <si>
    <t>" spojovací chodba" (5,8*2-1,5)*1,0</t>
  </si>
  <si>
    <t>762343811</t>
  </si>
  <si>
    <t>Demontáž bednění okapů a štítových říms z prken</t>
  </si>
  <si>
    <t>272</t>
  </si>
  <si>
    <t>Demontáž bednění a laťování bednění okapů a štítových říms, včetně kostry, krajnice a závětrného prkna, pevných žaluzií a bednění z dílců, z prken hrubých, hoblovaných tl. do 32 mm</t>
  </si>
  <si>
    <t>https://podminky.urs.cz/item/CS_URS_2022_02/762343811</t>
  </si>
  <si>
    <t xml:space="preserve">" pultová střecha - čela a boky" </t>
  </si>
  <si>
    <t>" vstup" 5,0*(0,7+0,3)/2*2+0,3*7,7</t>
  </si>
  <si>
    <t>" nad schodištěm" 7,0*(0,9+1,2)/2*2+0,9*5,7</t>
  </si>
  <si>
    <t>" hlavní budova" 10,2*(0,5+1,2)/2*2+0,5*20,2+14,5*1,2</t>
  </si>
  <si>
    <t>137</t>
  </si>
  <si>
    <t>7637321R1</t>
  </si>
  <si>
    <t>DE-Montáž střešní konstrukce v do 10 m z příhradových vazníků konstrukční délky do 12,5 m</t>
  </si>
  <si>
    <t>274</t>
  </si>
  <si>
    <t>DE-Montáž střešní konstrukce do 10 m výšky římsy opláštění střechy, štítů, říms, dýmníků a světlíkových obrub z vazníků příhradových, konstrukční délky přes 9,0 do 12,5 m</t>
  </si>
  <si>
    <t>" vstup" 5,0*7</t>
  </si>
  <si>
    <t>" nad schodištěm" 5,5*7</t>
  </si>
  <si>
    <t>" hlavní budova" 10,0*20</t>
  </si>
  <si>
    <t>7629600R1</t>
  </si>
  <si>
    <t>Montáž vazníků a spojovací materiál</t>
  </si>
  <si>
    <t>276</t>
  </si>
  <si>
    <t>139</t>
  </si>
  <si>
    <t>7629600R2</t>
  </si>
  <si>
    <t>Doprava vazníků</t>
  </si>
  <si>
    <t>278</t>
  </si>
  <si>
    <t>7629600R3</t>
  </si>
  <si>
    <t>Výroba vazníků včetně impregnace</t>
  </si>
  <si>
    <t>280</t>
  </si>
  <si>
    <t>141</t>
  </si>
  <si>
    <t>762341027</t>
  </si>
  <si>
    <t>Bednění střech rovných sklon do 60° z desek OSB tl 25 mm na pero a drážku šroubovaných na krokve</t>
  </si>
  <si>
    <t>282</t>
  </si>
  <si>
    <t>Bednění střech střech rovných sklonu do 60° s vyřezáním otvorů z dřevoštěpkových desek OSB šroubovaných na krokve na pero a drážku, tloušťky desky 25 mm</t>
  </si>
  <si>
    <t>https://podminky.urs.cz/item/CS_URS_2022_02/762341027</t>
  </si>
  <si>
    <t xml:space="preserve">" plocha střechy" </t>
  </si>
  <si>
    <t>" levá část" 5,1*8,26</t>
  </si>
  <si>
    <t>" nad schodištěm" (10,3+7,3)/2*3,5*2</t>
  </si>
  <si>
    <t>" hlavní budova" 5,88*20,56*2-6,16*3,2/2</t>
  </si>
  <si>
    <t>" závětří vstupu" 1,8*3,0</t>
  </si>
  <si>
    <t>762083111</t>
  </si>
  <si>
    <t>Impregnace řeziva proti dřevokaznému hmyzu a houbám máčením třída ohrožení 1 a 2</t>
  </si>
  <si>
    <t>284</t>
  </si>
  <si>
    <t>Impregnace řeziva máčením proti dřevokaznému hmyzu a houbám, třída ohrožení 1 a 2 (dřevo v interiéru)</t>
  </si>
  <si>
    <t>https://podminky.urs.cz/item/CS_URS_2022_02/762083111</t>
  </si>
  <si>
    <t>" revizní lávka" 2,0*(19,5+11,0)*0,035</t>
  </si>
  <si>
    <t>" krček poz 16/12" 5,8*2*0,16*0,12</t>
  </si>
  <si>
    <t>" krokve 8/18" 3,0*7*0,08*0,18</t>
  </si>
  <si>
    <t>143</t>
  </si>
  <si>
    <t>762521108</t>
  </si>
  <si>
    <t>Položení podlahy z hrubých fošen na sraz</t>
  </si>
  <si>
    <t>286</t>
  </si>
  <si>
    <t>Položení podlah nehoblovaných na sraz z fošen hrubých</t>
  </si>
  <si>
    <t>https://podminky.urs.cz/item/CS_URS_2022_02/762521108</t>
  </si>
  <si>
    <t>" revizní lávka" 2,0*(19,5+11,0)</t>
  </si>
  <si>
    <t>60511130</t>
  </si>
  <si>
    <t>řezivo stavební fošny prismované středové š 160-220mm dl 2-5m</t>
  </si>
  <si>
    <t>288</t>
  </si>
  <si>
    <t>" revizní lávka" 2,0*(19,5+11,0)*0,035*1,05</t>
  </si>
  <si>
    <t>145</t>
  </si>
  <si>
    <t>762595001</t>
  </si>
  <si>
    <t>Spojovací prostředky pro položení dřevěných podlah a zakrytí kanálů</t>
  </si>
  <si>
    <t>290</t>
  </si>
  <si>
    <t>Spojovací prostředky podlah a podkladových konstrukcí hřebíky, vruty</t>
  </si>
  <si>
    <t>https://podminky.urs.cz/item/CS_URS_2022_02/762595001</t>
  </si>
  <si>
    <t>762332132</t>
  </si>
  <si>
    <t>Montáž vázaných kcí krovů pravidelných z hraněného řeziva průřezové pl přes 120 do 224 cm2</t>
  </si>
  <si>
    <t>292</t>
  </si>
  <si>
    <t>Montáž vázaných konstrukcí krovů střech pultových, sedlových, valbových, stanových čtvercového nebo obdélníkového půdorysu z řeziva hraněného průřezové plochy přes 120 do 224 cm2</t>
  </si>
  <si>
    <t>https://podminky.urs.cz/item/CS_URS_2022_02/762332132</t>
  </si>
  <si>
    <t>" krček poz 16/12" 5,8*2</t>
  </si>
  <si>
    <t>" krokve 8/18" 3,0*7</t>
  </si>
  <si>
    <t>147</t>
  </si>
  <si>
    <t>60512130</t>
  </si>
  <si>
    <t>hranol stavební řezivo průřezu do 224cm2 do dl 6m</t>
  </si>
  <si>
    <t>CS ÚRS 2020 02</t>
  </si>
  <si>
    <t>294</t>
  </si>
  <si>
    <t>" krček poz 16/12" 5,8*2*0,16*0,12*1,1</t>
  </si>
  <si>
    <t>" krokve 8/18" 3,0*7*0,08*0,18*1,1</t>
  </si>
  <si>
    <t>762342441</t>
  </si>
  <si>
    <t>Montáž lišt trojúhelníkových sklonu do 60°</t>
  </si>
  <si>
    <t>296</t>
  </si>
  <si>
    <t>Montáž laťování montáž lišt trojúhelníkových</t>
  </si>
  <si>
    <t>https://podminky.urs.cz/item/CS_URS_2022_02/762342441</t>
  </si>
  <si>
    <t>" latě 4/5" 3,0*7</t>
  </si>
  <si>
    <t>149</t>
  </si>
  <si>
    <t>60514114</t>
  </si>
  <si>
    <t>řezivo jehličnaté lať impregnovaná dl 4 m</t>
  </si>
  <si>
    <t>298</t>
  </si>
  <si>
    <t>" latě 4/5" 3,0*7*0,04*0,05*1,1</t>
  </si>
  <si>
    <t>762395000</t>
  </si>
  <si>
    <t>Spojovací prostředky krovů, bednění, laťování, nadstřešních konstrukcí</t>
  </si>
  <si>
    <t>300</t>
  </si>
  <si>
    <t>Spojovací prostředky krovů, bednění a laťování, nadstřešních konstrukcí svory, prkna, hřebíky, pásová ocel, vruty</t>
  </si>
  <si>
    <t>https://podminky.urs.cz/item/CS_URS_2022_02/762395000</t>
  </si>
  <si>
    <t>151</t>
  </si>
  <si>
    <t>762713111</t>
  </si>
  <si>
    <t>Montáž prostorové vázané kce z hoblovaného řeziva průřezové pl do 120 cm2</t>
  </si>
  <si>
    <t>302</t>
  </si>
  <si>
    <t>Montáž prostorových vázaných konstrukcí z řeziva hoblovaného průřezové plochy do 120 cm2</t>
  </si>
  <si>
    <t>https://podminky.urs.cz/item/CS_URS_2022_02/762713111</t>
  </si>
  <si>
    <t>" závětří vstup vodorovná 11/11" 1,5*2</t>
  </si>
  <si>
    <t>" vzpěry 10/10" 0,8*4</t>
  </si>
  <si>
    <t>60512125</t>
  </si>
  <si>
    <t>hranol stavební řezivo průřezu do 120cm2 do dl 6m</t>
  </si>
  <si>
    <t>304</t>
  </si>
  <si>
    <t>" vodorovná 11/11" 1,5*2*0,11*0,11*1,05</t>
  </si>
  <si>
    <t>" vzpěry 10/10" 0,8*4*0,1*0,1*1,05</t>
  </si>
  <si>
    <t>153</t>
  </si>
  <si>
    <t>762713121</t>
  </si>
  <si>
    <t>Montáž prostorové vázané kce z hoblovaného řeziva průřezové pl přes 120 do 224 cm2</t>
  </si>
  <si>
    <t>306</t>
  </si>
  <si>
    <t>Montáž prostorových vázaných konstrukcí z řeziva hoblovaného průřezové plochy přes 120 do 224 cm2</t>
  </si>
  <si>
    <t>https://podminky.urs.cz/item/CS_URS_2022_02/762713121</t>
  </si>
  <si>
    <t>" závětří vstup poz 14/14" 3,0*2</t>
  </si>
  <si>
    <t>" sl 14/14" 2,5*2</t>
  </si>
  <si>
    <t>" kr 11/16" 1,8*5</t>
  </si>
  <si>
    <t>308</t>
  </si>
  <si>
    <t>" poz 14/14" 3,0*2*0,14*0,14*1,05</t>
  </si>
  <si>
    <t>" sl 14/14" 2,5*2*0,14*0,14*1,05</t>
  </si>
  <si>
    <t>" kr 11/16" 1,8*5*0,11*0,16*1,05</t>
  </si>
  <si>
    <t>155</t>
  </si>
  <si>
    <t>762081410</t>
  </si>
  <si>
    <t>Vícestranné hoblování hraněného zabudovaného do konstrukce</t>
  </si>
  <si>
    <t>310</t>
  </si>
  <si>
    <t>Hoblování hraněného řeziva zabudovaného do konstrukce vícestranné hranoly</t>
  </si>
  <si>
    <t>https://podminky.urs.cz/item/CS_URS_2022_02/762081410</t>
  </si>
  <si>
    <t>" vodorovná 11/11" 1,5*2*0,11*4</t>
  </si>
  <si>
    <t>" vzpěry 10/10" 0,8*4*0,1*4</t>
  </si>
  <si>
    <t>" poz 14/14" 3,0*2*0,14*4</t>
  </si>
  <si>
    <t>" sl 14/14" 2,5*2*0,14*4</t>
  </si>
  <si>
    <t>" kr 11/16" 1,8*5*(0,11+0,16)*2</t>
  </si>
  <si>
    <t>762086111</t>
  </si>
  <si>
    <t>Montáž KDK hmotnosti prvku do 5 kg</t>
  </si>
  <si>
    <t>312</t>
  </si>
  <si>
    <t>Montáž kovových doplňkových konstrukcí (materiál ve specifikaci) hmotnosti prvku do 5 kg</t>
  </si>
  <si>
    <t>https://podminky.urs.cz/item/CS_URS_2022_02/762086111</t>
  </si>
  <si>
    <t>" patka sloupků" 2*2,5</t>
  </si>
  <si>
    <t>157</t>
  </si>
  <si>
    <t>314</t>
  </si>
  <si>
    <t>953962213</t>
  </si>
  <si>
    <t>Kotvy chemickým tmelem M 12 hl 80 mm do zdiva z děrovaných cihel s pouzdrem a vyvrtáním otvoru</t>
  </si>
  <si>
    <t>316</t>
  </si>
  <si>
    <t>Kotvy chemické s vyvrtáním otvoru do zdiva z děrovaných cihel tmel se síťovým pouzdrem, hloubka 80 mm, velikost M 12</t>
  </si>
  <si>
    <t>https://podminky.urs.cz/item/CS_URS_2022_02/953962213</t>
  </si>
  <si>
    <t>" kotvení poz do zdi" 3</t>
  </si>
  <si>
    <t>159</t>
  </si>
  <si>
    <t>953965123</t>
  </si>
  <si>
    <t>Kotevní šroub pro chemické kotvy M 12 dl 260 mm</t>
  </si>
  <si>
    <t>318</t>
  </si>
  <si>
    <t>Kotvy chemické s vyvrtáním otvoru kotevní šrouby pro chemické kotvy, velikost M 12, délka 260 mm</t>
  </si>
  <si>
    <t>https://podminky.urs.cz/item/CS_URS_2022_02/953965123</t>
  </si>
  <si>
    <t>998762102</t>
  </si>
  <si>
    <t>Přesun hmot tonážní pro kce tesařské v objektech v přes 6 do 12 m</t>
  </si>
  <si>
    <t>320</t>
  </si>
  <si>
    <t>Přesun hmot pro konstrukce tesařské stanovený z hmotnosti přesunovaného materiálu vodorovná dopravní vzdálenost do 50 m v objektech výšky přes 6 do 12 m</t>
  </si>
  <si>
    <t>https://podminky.urs.cz/item/CS_URS_2022_02/998762102</t>
  </si>
  <si>
    <t>763</t>
  </si>
  <si>
    <t>Konstrukce suché výstavby</t>
  </si>
  <si>
    <t>161</t>
  </si>
  <si>
    <t>763131411</t>
  </si>
  <si>
    <t>SDK podhled desky 1xA 12,5 bez izolace dvouvrstvá spodní kce profil CD+UD</t>
  </si>
  <si>
    <t>322</t>
  </si>
  <si>
    <t>Podhled ze sádrokartonových desek dvouvrstvá zavěšená spodní konstrukce z ocelových profilů CD, UD jednoduše opláštěná deskou standardní A, tl. 12,5 mm, bez izolace</t>
  </si>
  <si>
    <t>https://podminky.urs.cz/item/CS_URS_2022_02/763131411</t>
  </si>
  <si>
    <t xml:space="preserve">" podhled sdk v=2,6m nebo 2,75m" </t>
  </si>
  <si>
    <t>"1.np krček " 8,7</t>
  </si>
  <si>
    <t>763131751</t>
  </si>
  <si>
    <t>Montáž parotěsné zábrany do SDK podhledu</t>
  </si>
  <si>
    <t>324</t>
  </si>
  <si>
    <t>Podhled ze sádrokartonových desek ostatní práce a konstrukce na podhledech ze sádrokartonových desek montáž parotěsné zábrany</t>
  </si>
  <si>
    <t>https://podminky.urs.cz/item/CS_URS_2022_02/763131751</t>
  </si>
  <si>
    <t>"1.np krček" 8,7</t>
  </si>
  <si>
    <t>163</t>
  </si>
  <si>
    <t>28329276</t>
  </si>
  <si>
    <t>fólie PE vyztužená pro parotěsnou vrstvu (reakce na oheň - třída E) 140g/m2</t>
  </si>
  <si>
    <t>326</t>
  </si>
  <si>
    <t>8,7*1,1 "Přepočtené koeficientem množství</t>
  </si>
  <si>
    <t>763131771</t>
  </si>
  <si>
    <t>Příplatek k SDK podhledu za rovinnost kvality Q3</t>
  </si>
  <si>
    <t>328</t>
  </si>
  <si>
    <t>Podhled ze sádrokartonových desek Příplatek k cenám za rovinnost kvality speciální tmelení kvality Q3</t>
  </si>
  <si>
    <t>https://podminky.urs.cz/item/CS_URS_2022_02/763131771</t>
  </si>
  <si>
    <t>"1.np" 8,7</t>
  </si>
  <si>
    <t>165</t>
  </si>
  <si>
    <t>998763302</t>
  </si>
  <si>
    <t>Přesun hmot tonážní pro sádrokartonové konstrukce v objektech v přes 6 do 12 m</t>
  </si>
  <si>
    <t>330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</si>
  <si>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</si>
  <si>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https://podminky.urs.cz/item/CS_URS_2022_02/998763302</t>
  </si>
  <si>
    <t>764</t>
  </si>
  <si>
    <t>Konstrukce klempířské</t>
  </si>
  <si>
    <t>764001841</t>
  </si>
  <si>
    <t>Demontáž krytiny ze šablon do suti</t>
  </si>
  <si>
    <t>332</t>
  </si>
  <si>
    <t>Demontáž klempířských konstrukcí krytiny ze šablon do suti</t>
  </si>
  <si>
    <t>https://podminky.urs.cz/item/CS_URS_2022_02/764001841</t>
  </si>
  <si>
    <t>167</t>
  </si>
  <si>
    <t>764002801</t>
  </si>
  <si>
    <t>Demontáž závětrné lišty do suti</t>
  </si>
  <si>
    <t>334</t>
  </si>
  <si>
    <t>Demontáž klempířských konstrukcí závětrné lišty do suti</t>
  </si>
  <si>
    <t>https://podminky.urs.cz/item/CS_URS_2022_02/764002801</t>
  </si>
  <si>
    <t>" vstup" 5,0*2</t>
  </si>
  <si>
    <t>" nad schodištěm" 7,3*2</t>
  </si>
  <si>
    <t>" hlavní budova" 10,2*2+14,5</t>
  </si>
  <si>
    <t>" spojovací chodba" 5,8</t>
  </si>
  <si>
    <t>764002812</t>
  </si>
  <si>
    <t>Demontáž okapového plechu do suti v krytině skládané</t>
  </si>
  <si>
    <t>336</t>
  </si>
  <si>
    <t>Demontáž klempířských konstrukcí okapového plechu do suti, v krytině skládané</t>
  </si>
  <si>
    <t>https://podminky.urs.cz/item/CS_URS_2022_02/764002812</t>
  </si>
  <si>
    <t>" vstup" 7,7</t>
  </si>
  <si>
    <t>" nad schodištěm" 5,7</t>
  </si>
  <si>
    <t>" hlavní budova" 20,2</t>
  </si>
  <si>
    <t>169</t>
  </si>
  <si>
    <t>764002851</t>
  </si>
  <si>
    <t>Demontáž oplechování parapetů do suti</t>
  </si>
  <si>
    <t>338</t>
  </si>
  <si>
    <t>Demontáž klempířských konstrukcí oplechování parapetů do suti</t>
  </si>
  <si>
    <t>https://podminky.urs.cz/item/CS_URS_2022_02/764002851</t>
  </si>
  <si>
    <t>" původní" 2,1*13+0,6*4+0,9*29</t>
  </si>
  <si>
    <t>764002871</t>
  </si>
  <si>
    <t>Demontáž lemování zdí do suti</t>
  </si>
  <si>
    <t>340</t>
  </si>
  <si>
    <t>Demontáž klempířských konstrukcí lemování zdí do suti</t>
  </si>
  <si>
    <t>https://podminky.urs.cz/item/CS_URS_2022_02/764002871</t>
  </si>
  <si>
    <t>" nad schodištěm" 0</t>
  </si>
  <si>
    <t>" hlavní budova" 0</t>
  </si>
  <si>
    <t>" spojovací chodba" 2,8*2</t>
  </si>
  <si>
    <t>171</t>
  </si>
  <si>
    <t>764004801</t>
  </si>
  <si>
    <t>Demontáž podokapního žlabu do suti</t>
  </si>
  <si>
    <t>342</t>
  </si>
  <si>
    <t>Demontáž klempířských konstrukcí žlabu podokapního do suti</t>
  </si>
  <si>
    <t>https://podminky.urs.cz/item/CS_URS_2022_02/764004801</t>
  </si>
  <si>
    <t>" spojovací chodba" 0</t>
  </si>
  <si>
    <t>764004861</t>
  </si>
  <si>
    <t>Demontáž svodu do suti</t>
  </si>
  <si>
    <t>344</t>
  </si>
  <si>
    <t>Demontáž klempířských konstrukcí svodu do suti</t>
  </si>
  <si>
    <t>https://podminky.urs.cz/item/CS_URS_2022_02/764004861</t>
  </si>
  <si>
    <t>" vstup" 4,0</t>
  </si>
  <si>
    <t>" nad schodištěm" 8,0</t>
  </si>
  <si>
    <t>" hlavní budova" 8,0*2</t>
  </si>
  <si>
    <t>173</t>
  </si>
  <si>
    <t>764216643</t>
  </si>
  <si>
    <t>Oplechování rovných parapetů celoplošně lepené z Pz s povrchovou úpravou rš 250 mm</t>
  </si>
  <si>
    <t>346</t>
  </si>
  <si>
    <t>Oplechování parapetů z pozinkovaného plechu s povrchovou úpravou rovných celoplošně lepené, bez rohů rš 250 mm</t>
  </si>
  <si>
    <t>https://podminky.urs.cz/item/CS_URS_2022_02/764216643</t>
  </si>
  <si>
    <t>764326442</t>
  </si>
  <si>
    <t>Ventilační turbína z Al plechu na skládané nebo plechové krytině D přes 300 do 350 mm</t>
  </si>
  <si>
    <t>348</t>
  </si>
  <si>
    <t>Ventilační turbína z hliníkového plechu s lemováním na střechách s krytinou skládanou mimo prejzovou nebo z plechu, průměru přes 300 mm do 350 mm</t>
  </si>
  <si>
    <t>https://podminky.urs.cz/item/CS_URS_2022_02/764326442</t>
  </si>
  <si>
    <t>175</t>
  </si>
  <si>
    <t>764141311</t>
  </si>
  <si>
    <t>Krytina střechy rovné drážkováním ze svitků z TiZn lesklého plechu rš 670 mm sklonu do 30°</t>
  </si>
  <si>
    <t>350</t>
  </si>
  <si>
    <t>Krytina ze svitků nebo tabulí z titanzinkového lesklého válcovaného plechu s úpravou u okapů, prostupů a výčnělků střechy rovné drážkováním ze svitků rš 670 mm, sklon střechy do 30°</t>
  </si>
  <si>
    <t>https://podminky.urs.cz/item/CS_URS_2022_02/764141311</t>
  </si>
  <si>
    <t>764241306</t>
  </si>
  <si>
    <t>Oplechování větraného hřebene s větrací mřížkou z TiZn lesklého plechu rš 500 mm</t>
  </si>
  <si>
    <t>352</t>
  </si>
  <si>
    <t>Oplechování střešních prvků z titanzinkového lesklého válcovaného plechu hřebene větraného, včetně větrací mřížky rš 500 mm</t>
  </si>
  <si>
    <t>https://podminky.urs.cz/item/CS_URS_2022_02/764241306</t>
  </si>
  <si>
    <t>Poznámka k položce:
Poznámka k položce: K9</t>
  </si>
  <si>
    <t>177</t>
  </si>
  <si>
    <t>764241366</t>
  </si>
  <si>
    <t>Oplechování úžlabí z TiZn lesklého plechu rš 500 mm</t>
  </si>
  <si>
    <t>354</t>
  </si>
  <si>
    <t>Oplechování střešních prvků z titanzinkového lesklého válcovaného plechu úžlabí rš 500 mm</t>
  </si>
  <si>
    <t>https://podminky.urs.cz/item/CS_URS_2022_02/764241366</t>
  </si>
  <si>
    <t>Poznámka k položce:
Poznámka k položce: K10</t>
  </si>
  <si>
    <t>764242304</t>
  </si>
  <si>
    <t>Oplechování štítu závětrnou lištou z TiZn lesklého plechu rš 330 mm</t>
  </si>
  <si>
    <t>356</t>
  </si>
  <si>
    <t>Oplechování střešních prvků z titanzinkového lesklého válcovaného plechu štítu závětrnou lištou rš 330 mm</t>
  </si>
  <si>
    <t>https://podminky.urs.cz/item/CS_URS_2022_02/764242304</t>
  </si>
  <si>
    <t>Poznámka k položce:
Poznámka k položce: K11</t>
  </si>
  <si>
    <t>179</t>
  </si>
  <si>
    <t>764011443</t>
  </si>
  <si>
    <t>Podkladní plech z PZ plechu pro hřebeny, nároží, úžlabí nebo okapové hrany tl 1,0 mm rš 250 mm</t>
  </si>
  <si>
    <t>358</t>
  </si>
  <si>
    <t>Podkladní plech z pozinkovaného plechu tloušťky 1,0 mm pro TiZn rš 250 mm</t>
  </si>
  <si>
    <t>https://podminky.urs.cz/item/CS_URS_2022_02/764011443</t>
  </si>
  <si>
    <t>Poznámka k položce:
Poznámka k položce: K7</t>
  </si>
  <si>
    <t>" okap" 66,06</t>
  </si>
  <si>
    <t>764242337</t>
  </si>
  <si>
    <t>Oplechování rovné okapové hrany z TiZn lesklého plechu rš 670 mm</t>
  </si>
  <si>
    <t>360</t>
  </si>
  <si>
    <t>Oplechování střešních prvků z titanzinkového lesklého válcovaného plechu okapu okapovým plechem střechy rovné rš 670 mm</t>
  </si>
  <si>
    <t>https://podminky.urs.cz/item/CS_URS_2022_02/764242337</t>
  </si>
  <si>
    <t>181</t>
  </si>
  <si>
    <t>764243356</t>
  </si>
  <si>
    <t>Sněhový zachytávač krytiny z TiZn lesklého plechu průběžný dvoutrubkový</t>
  </si>
  <si>
    <t>362</t>
  </si>
  <si>
    <t>Oplechování střešních prvků z titanzinkového lesklého válcovaného plechu sněhový zachytávač průbežný dvoutrubkový</t>
  </si>
  <si>
    <t>https://podminky.urs.cz/item/CS_URS_2022_02/764243356</t>
  </si>
  <si>
    <t>Poznámka k položce:
Poznámka k položce: K13</t>
  </si>
  <si>
    <t>7642433R1</t>
  </si>
  <si>
    <t>Sněhový zachytávač krytiny z TiZn lesklého plechu průběžný třítrubkový</t>
  </si>
  <si>
    <t>364</t>
  </si>
  <si>
    <t>Oplechování střešních prvků z titanzinkového lesklého válcovaného plechu sněhový zachytávač průbežný třítrubkový</t>
  </si>
  <si>
    <t>Poznámka k položce:
Poznámka k položce: K12</t>
  </si>
  <si>
    <t>183</t>
  </si>
  <si>
    <t>764342315</t>
  </si>
  <si>
    <t>Spodní lemování rovných zdí střech s krytinou skládanou z TiZn lesklého plechu rš 400 mm</t>
  </si>
  <si>
    <t>366</t>
  </si>
  <si>
    <t>Lemování zdí z titanzinkového lesklého válcovaného plechu spodní s formováním do tvaru krytiny rovných, střech s krytinou skládanou mimo prejzovou rš 400 mm</t>
  </si>
  <si>
    <t>https://podminky.urs.cz/item/CS_URS_2022_02/764342315</t>
  </si>
  <si>
    <t>Poznámka k položce:
Poznámka k položce: K8</t>
  </si>
  <si>
    <t>764344312</t>
  </si>
  <si>
    <t>Lemování prostupů střech s krytinou skládanou nebo plechovou bez lišty z TiZn lesklého plechu</t>
  </si>
  <si>
    <t>368</t>
  </si>
  <si>
    <t>Lemování prostupů z titanzinkového lesklého válcovaného plechu bez lišty, střech s krytinou skládanou nebo z plechu</t>
  </si>
  <si>
    <t>https://podminky.urs.cz/item/CS_URS_2022_02/764344312</t>
  </si>
  <si>
    <t>" výlez" 0,6*0,5*4</t>
  </si>
  <si>
    <t>185</t>
  </si>
  <si>
    <t>764346323</t>
  </si>
  <si>
    <t>Lemování ventilačních nástavců z TiZn lesklého válcovaného plechu na krytině skládané D přes 100 do 150 mm</t>
  </si>
  <si>
    <t>370</t>
  </si>
  <si>
    <t>Lemování ventilačních nástavců z titanzinkového lesklého válcovaného plechu výšky do 1000 mm, se stříškou střech s krytinou skládanou mimo prejzovou nebo z plechu, průměru přes 100 do 150 mm</t>
  </si>
  <si>
    <t>https://podminky.urs.cz/item/CS_URS_2022_02/764346323</t>
  </si>
  <si>
    <t>" ZTI" 3</t>
  </si>
  <si>
    <t>764541305</t>
  </si>
  <si>
    <t>Žlab podokapní půlkruhový z TiZn lesklého plechu rš 330 mm</t>
  </si>
  <si>
    <t>372</t>
  </si>
  <si>
    <t>Žlab podokapní z titanzinkového lesklého válcovaného plechu včetně háků a čel půlkruhový rš 330 mm</t>
  </si>
  <si>
    <t>https://podminky.urs.cz/item/CS_URS_2022_02/764541305</t>
  </si>
  <si>
    <t>Poznámka k položce:
Poznámka k položce: K4, K5, K6</t>
  </si>
  <si>
    <t>187</t>
  </si>
  <si>
    <t>764541346</t>
  </si>
  <si>
    <t>Kotlík oválný (trychtýřový) pro podokapní žlaby z TiZn lesklého plechu 330/100 mm</t>
  </si>
  <si>
    <t>374</t>
  </si>
  <si>
    <t>Žlab podokapní z titanzinkového lesklého válcovaného plechu včetně háků a čel kotlík oválný (trychtýřový), rš žlabu/průměr svodu 330/100 mm</t>
  </si>
  <si>
    <t>https://podminky.urs.cz/item/CS_URS_2022_02/764541346</t>
  </si>
  <si>
    <t>Poznámka k položce:
Poznámka k položce: K2</t>
  </si>
  <si>
    <t>764548323</t>
  </si>
  <si>
    <t>Svody kruhové včetně objímek, kolen, odskoků z TiZn lesklého plechu průměru 100 mm</t>
  </si>
  <si>
    <t>376</t>
  </si>
  <si>
    <t>Svod z titanzinkového lesklého válcovaného plechu včetně objímek, kolen a odskoků kruhový, průměru 100 mm</t>
  </si>
  <si>
    <t>https://podminky.urs.cz/item/CS_URS_2022_02/764548323</t>
  </si>
  <si>
    <t>Poznámka k položce:
Poznámka k položce: K1</t>
  </si>
  <si>
    <t>" K1" 46,1</t>
  </si>
  <si>
    <t>189</t>
  </si>
  <si>
    <t>764203152</t>
  </si>
  <si>
    <t>Montáž střešního výlezu pro krytinu skládanou nebo plechovou</t>
  </si>
  <si>
    <t>378</t>
  </si>
  <si>
    <t>Montáž oplechování střešních prvků střešního výlezu střechy s krytinou skládanou nebo plechovou</t>
  </si>
  <si>
    <t>https://podminky.urs.cz/item/CS_URS_2022_02/764203152</t>
  </si>
  <si>
    <t>55341849</t>
  </si>
  <si>
    <t>vikýř standard titanzinek 60x60cm</t>
  </si>
  <si>
    <t>380</t>
  </si>
  <si>
    <t>191</t>
  </si>
  <si>
    <t>998764102</t>
  </si>
  <si>
    <t>Přesun hmot tonážní pro konstrukce klempířské v objektech v přes 6 do 12 m</t>
  </si>
  <si>
    <t>382</t>
  </si>
  <si>
    <t>Přesun hmot pro konstrukce klempířské stanovený z hmotnosti přesunovaného materiálu vodorovná dopravní vzdálenost do 50 m v objektech výšky přes 6 do 12 m</t>
  </si>
  <si>
    <t>https://podminky.urs.cz/item/CS_URS_2022_02/998764102</t>
  </si>
  <si>
    <t>765</t>
  </si>
  <si>
    <t>Krytina skládaná</t>
  </si>
  <si>
    <t>765123122</t>
  </si>
  <si>
    <t>Krytina betonová univerzální ochranná a větrávací mřížka okapové hrany</t>
  </si>
  <si>
    <t>384</t>
  </si>
  <si>
    <t>Krytina betonová drážková skládaná na sucho sklonu střechy do 30° prvky okapové hrany větrací mřížka univerzální</t>
  </si>
  <si>
    <t>https://podminky.urs.cz/item/CS_URS_2022_02/765123122</t>
  </si>
  <si>
    <t>193</t>
  </si>
  <si>
    <t>765191013</t>
  </si>
  <si>
    <t>Montáž pojistné hydroizolační nebo parotěsné fólie kladené přes 20° volně na bednění nebo tepelnou izolaci</t>
  </si>
  <si>
    <t>386</t>
  </si>
  <si>
    <t>Montáž pojistné hydroizolační nebo parotěsné fólie kladené ve sklonu přes 20° volně na bednění nebo tepelnou izolaci</t>
  </si>
  <si>
    <t>https://podminky.urs.cz/item/CS_URS_2022_02/765191013</t>
  </si>
  <si>
    <t xml:space="preserve">" plocha střechy - folie pod TIZN" </t>
  </si>
  <si>
    <t>63150819</t>
  </si>
  <si>
    <t>fólie kontaktní difuzně propustná pro doplňkovou hydroizolační vrstvu, jednovrstvá mikrovláknitá s funkční vrstvou tl 220μm</t>
  </si>
  <si>
    <t>388</t>
  </si>
  <si>
    <t>195</t>
  </si>
  <si>
    <t>765192001</t>
  </si>
  <si>
    <t>Nouzové (provizorní) zakrytí střechy plachtou</t>
  </si>
  <si>
    <t>390</t>
  </si>
  <si>
    <t>Nouzové zakrytí střechy plachtou</t>
  </si>
  <si>
    <t>https://podminky.urs.cz/item/CS_URS_2022_02/765192001</t>
  </si>
  <si>
    <t xml:space="preserve">" plocha střechy " </t>
  </si>
  <si>
    <t>998765102</t>
  </si>
  <si>
    <t>Přesun hmot tonážní pro krytiny skládané v objektech v přes 6 do 12 m</t>
  </si>
  <si>
    <t>392</t>
  </si>
  <si>
    <t>Přesun hmot pro krytiny skládané stanovený z hmotnosti přesunovaného materiálu vodorovná dopravní vzdálenost do 50 m na objektech výšky přes 6 do 12 m</t>
  </si>
  <si>
    <t>https://podminky.urs.cz/item/CS_URS_2022_02/998765102</t>
  </si>
  <si>
    <t>766</t>
  </si>
  <si>
    <t>Konstrukce truhlářské</t>
  </si>
  <si>
    <t>197</t>
  </si>
  <si>
    <t>766622216</t>
  </si>
  <si>
    <t>Montáž plastových oken plochy do 1 m2 otevíravých s rámem do zdiva</t>
  </si>
  <si>
    <t>394</t>
  </si>
  <si>
    <t>Montáž oken plastových plochy do 1 m2 včetně montáže rámu otevíravých do zdiva</t>
  </si>
  <si>
    <t>https://podminky.urs.cz/item/CS_URS_2022_02/766622216</t>
  </si>
  <si>
    <t>" 60/90" 2</t>
  </si>
  <si>
    <t>61140050</t>
  </si>
  <si>
    <t>okno plastové otevíravé/sklopné trojsklo do plochy 1m2</t>
  </si>
  <si>
    <t>396</t>
  </si>
  <si>
    <t>Poznámka k položce:
Poznámka k položce: ozn 5</t>
  </si>
  <si>
    <t>" 60/90" 2*0,6*0,9</t>
  </si>
  <si>
    <t>199</t>
  </si>
  <si>
    <t>766622132</t>
  </si>
  <si>
    <t>Montáž plastových oken plochy přes 1 m2 otevíravých v do 2,5 m s rámem do zdiva</t>
  </si>
  <si>
    <t>398</t>
  </si>
  <si>
    <t>Montáž oken plastových včetně montáže rámu plochy přes 1 m2 otevíravých do zdiva, výšky přes 1,5 do 2,5 m</t>
  </si>
  <si>
    <t>https://podminky.urs.cz/item/CS_URS_2022_02/766622132</t>
  </si>
  <si>
    <t>" ozn 1  210/180" 2,1*1,8*(7+5)</t>
  </si>
  <si>
    <t>" ozn 2  202,5/180" 2,025*1,8*(0+2)</t>
  </si>
  <si>
    <t>" ozn 3  110/180" 1,1*1,8*(0+1)</t>
  </si>
  <si>
    <t>" ozn 4  90/180" 0,9*1,8*(14+16)</t>
  </si>
  <si>
    <t>" ozn 6  90/175" 0,9*1,75*(5+0)</t>
  </si>
  <si>
    <t>61140054</t>
  </si>
  <si>
    <t>okno plastové otevíravé/sklopné trojsklo přes plochu 1m2 v 1,5-2,5m</t>
  </si>
  <si>
    <t>400</t>
  </si>
  <si>
    <t>201</t>
  </si>
  <si>
    <t>766694111</t>
  </si>
  <si>
    <t>Montáž parapetních desek dřevěných nebo plastových š do 30 cm dl do 1,0 m</t>
  </si>
  <si>
    <t>402</t>
  </si>
  <si>
    <t>Montáž ostatních truhlářských konstrukcí parapetních desek dřevěných nebo plastových šířky do 300 mm, délky do 1000 mm</t>
  </si>
  <si>
    <t>https://podminky.urs.cz/item/CS_URS_2022_02/766694111</t>
  </si>
  <si>
    <t>30+2+5</t>
  </si>
  <si>
    <t>766694112</t>
  </si>
  <si>
    <t>Montáž parapetních desek dřevěných nebo plastových š do 30 cm dl přes 1,0 do 1,6 m</t>
  </si>
  <si>
    <t>404</t>
  </si>
  <si>
    <t>Montáž ostatních truhlářských konstrukcí parapetních desek dřevěných nebo plastových šířky do 300 mm, délky přes 1000 do 1600 mm</t>
  </si>
  <si>
    <t>https://podminky.urs.cz/item/CS_URS_2022_02/766694112</t>
  </si>
  <si>
    <t>203</t>
  </si>
  <si>
    <t>766694113</t>
  </si>
  <si>
    <t>Montáž parapetních desek dřevěných nebo plastových š do 30 cm dl přes 1,6 do 2,6 m</t>
  </si>
  <si>
    <t>406</t>
  </si>
  <si>
    <t>Montáž ostatních truhlářských konstrukcí parapetních desek dřevěných nebo plastových šířky do 300 mm, délky přes 1600 do 2600 mm</t>
  </si>
  <si>
    <t>https://podminky.urs.cz/item/CS_URS_2022_02/766694113</t>
  </si>
  <si>
    <t>12+2</t>
  </si>
  <si>
    <t>60794103</t>
  </si>
  <si>
    <t>parapet dřevotřískový vnitřní povrch laminátový š 300mm</t>
  </si>
  <si>
    <t>408</t>
  </si>
  <si>
    <t>205</t>
  </si>
  <si>
    <t>60794121</t>
  </si>
  <si>
    <t>koncovka PVC k parapetním dřevotřískovým deskám 600mm</t>
  </si>
  <si>
    <t>410</t>
  </si>
  <si>
    <t>37+1+14</t>
  </si>
  <si>
    <t>766660411</t>
  </si>
  <si>
    <t>Montáž vchodových dveří jednokřídlových bez nadsvětlíku do zdiva</t>
  </si>
  <si>
    <t>412</t>
  </si>
  <si>
    <t>Montáž dveřních křídel dřevěných nebo plastových vchodových dveří včetně rámu do zdiva jednokřídlových bez nadsvětlíku</t>
  </si>
  <si>
    <t>https://podminky.urs.cz/item/CS_URS_2022_02/766660411</t>
  </si>
  <si>
    <t>" 26P 110/210" 1</t>
  </si>
  <si>
    <t>207</t>
  </si>
  <si>
    <t>61140504</t>
  </si>
  <si>
    <t>dveře jednokřídlé plastové bílé prosklené max rozměru otvoru 2,42m2 bezpečnostní třídy RC2</t>
  </si>
  <si>
    <t>414</t>
  </si>
  <si>
    <t>Poznámka k položce:
Poznámka k položce: včetně rámu, kliky, zámku, 2/3 sklo</t>
  </si>
  <si>
    <t>" 26P 110/210" 1,1*2,1*1</t>
  </si>
  <si>
    <t>766660421</t>
  </si>
  <si>
    <t>Montáž vchodových dveří jednokřídlových s nadsvětlíkem do zdiva</t>
  </si>
  <si>
    <t>416</t>
  </si>
  <si>
    <t>Montáž dveřních křídel dřevěných nebo plastových vchodových dveří včetně rámu do zdiva jednokřídlových s nadsvětlíkem</t>
  </si>
  <si>
    <t>https://podminky.urs.cz/item/CS_URS_2022_02/766660421</t>
  </si>
  <si>
    <t>" 11L 90/270" 1</t>
  </si>
  <si>
    <t xml:space="preserve">" 14L 80/270"   1    </t>
  </si>
  <si>
    <t>209</t>
  </si>
  <si>
    <t>61140516</t>
  </si>
  <si>
    <t>dveře jednokřídlé plastové bílé prosklené s nadsvětlíkem max rozměru otvoru 3,3m2 bezpečnostní třídy RC2</t>
  </si>
  <si>
    <t>418</t>
  </si>
  <si>
    <t>" 11L 90/270" 0,9*2,7*1</t>
  </si>
  <si>
    <t>" 14L 80/270"   0,8*2,7*1</t>
  </si>
  <si>
    <t>766641132</t>
  </si>
  <si>
    <t>Montáž balkónových dveří zdvojených jednokřídlových s nadsvětlíkem včetně rámu do zdiva</t>
  </si>
  <si>
    <t>420</t>
  </si>
  <si>
    <t>Montáž balkónových dveří dřevěných nebo plastových včetně rámu zdvojených do zdiva jednokřídlových s nadsvětlíkem</t>
  </si>
  <si>
    <t>https://podminky.urs.cz/item/CS_URS_2022_02/766641132</t>
  </si>
  <si>
    <t>" 24L 90/270" 1</t>
  </si>
  <si>
    <t>211</t>
  </si>
  <si>
    <t>61140060</t>
  </si>
  <si>
    <t>dveře plastové balkonové jednokřídlové s nadsvětlíkem trojsklo</t>
  </si>
  <si>
    <t>422</t>
  </si>
  <si>
    <t>" 24L 90/270" 0,9*2,7*1</t>
  </si>
  <si>
    <t>766641163</t>
  </si>
  <si>
    <t>Montáž balkónových dveří zdvojených dvoukřídlových s nadsvětlíkem včetně rámu do zdiva</t>
  </si>
  <si>
    <t>424</t>
  </si>
  <si>
    <t>Montáž balkónových dveří dřevěných nebo plastových včetně rámu zdvojených do zdiva dvoukřídlových s nadsvětlíkem</t>
  </si>
  <si>
    <t>https://podminky.urs.cz/item/CS_URS_2022_02/766641163</t>
  </si>
  <si>
    <t>" 13P 150/270" 2</t>
  </si>
  <si>
    <t>213</t>
  </si>
  <si>
    <t>61140068</t>
  </si>
  <si>
    <t>dveře plastové balkonové dvoukřídlové s nadsvětlíkem trojsklo</t>
  </si>
  <si>
    <t>426</t>
  </si>
  <si>
    <t>" 13P 150/270" 1,5*2,7*2</t>
  </si>
  <si>
    <t>766660734</t>
  </si>
  <si>
    <t>Montáž dveřního bezpečnostního kování - panikového</t>
  </si>
  <si>
    <t>428</t>
  </si>
  <si>
    <t>Montáž dveřních doplňků dveřního kování bezpečnostního panikového kování</t>
  </si>
  <si>
    <t>https://podminky.urs.cz/item/CS_URS_2022_02/766660734</t>
  </si>
  <si>
    <t>" 24L 90" 1</t>
  </si>
  <si>
    <t>215</t>
  </si>
  <si>
    <t>54913659</t>
  </si>
  <si>
    <t>kování panikové dvoubodové, stříbrné, mechanická hrazda</t>
  </si>
  <si>
    <t>sada</t>
  </si>
  <si>
    <t>430</t>
  </si>
  <si>
    <t>kování panikové dvoubodové, stříbrné, mechanická tlačná paniková hrazda se zabezpečením ve dvou bodech</t>
  </si>
  <si>
    <t>Poznámka k položce:
Poznámka k položce: doplněné o hrazdy se sníženým průmětem</t>
  </si>
  <si>
    <t>766416243</t>
  </si>
  <si>
    <t>Montáž obložení stěn pl přes 5 m2 panely z aglomerovaných desek přes 1,50 m2</t>
  </si>
  <si>
    <t>432</t>
  </si>
  <si>
    <t>Montáž obložení stěn panely obkladovými plochy přes 5 m2 z aglomerovaných desek, plochy přes 1,50 m2</t>
  </si>
  <si>
    <t>https://podminky.urs.cz/item/CS_URS_2022_02/766416243</t>
  </si>
  <si>
    <t>217</t>
  </si>
  <si>
    <t>60726286</t>
  </si>
  <si>
    <t>deska dřevoštěpková OSB 3 P+D broušená tl 25mm</t>
  </si>
  <si>
    <t>434</t>
  </si>
  <si>
    <t>Poznámka k položce:
Poznámka k položce: 30% prořez</t>
  </si>
  <si>
    <t>68,681*1,3 "Přepočtené koeficientem množství</t>
  </si>
  <si>
    <t>762101961</t>
  </si>
  <si>
    <t>Vyřezání otvoru ve stěně s bedněním z desek tvrdých pl jednotlivě do 1 m2</t>
  </si>
  <si>
    <t>436</t>
  </si>
  <si>
    <t>Vyřezání jednotlivých otvorů ve stěnách a příčkách s vyřezáním konstrukce s bedněním z desek tvrdých (cementotřískových, cementových, dřevoštěpkových apod.), otvoru plochy jednotlivě do 1 m2</t>
  </si>
  <si>
    <t>https://podminky.urs.cz/item/CS_URS_2022_02/762101961</t>
  </si>
  <si>
    <t>" pro větrací mřížky" 0,3*4*11+0,2*4*2+(0,3+0,2)*2*2+(0,2+0,15)*2*4</t>
  </si>
  <si>
    <t>219</t>
  </si>
  <si>
    <t>766417211</t>
  </si>
  <si>
    <t>Montáž podkladového roštu pro obložení stěn</t>
  </si>
  <si>
    <t>438</t>
  </si>
  <si>
    <t>Montáž obložení stěn rošt podkladový</t>
  </si>
  <si>
    <t>https://podminky.urs.cz/item/CS_URS_2022_02/766417211</t>
  </si>
  <si>
    <t>" štíty" (0,4*8,26+(0,4+0,846)/2*5,1*2+6,1*1,556/2+10,66*2,605/2*2)*1,5</t>
  </si>
  <si>
    <t>" podhled střechy" (0,2+0,25)*(8,26*2+7,425+14,4+20,56)*1,5</t>
  </si>
  <si>
    <t>60511120</t>
  </si>
  <si>
    <t>řezivo stavební prkna prismovaná středová tl 25(32)mm dl 2-5m</t>
  </si>
  <si>
    <t>CS ÚRS 2021 01</t>
  </si>
  <si>
    <t>440</t>
  </si>
  <si>
    <t>" štíty" (0,4*8,26+(0,4+0,846)/2*5,1*2+6,1*1,556/2+10,66*2,605/2*2)*1,5*0,05*0,1*1,1</t>
  </si>
  <si>
    <t>" podhled střechy" (0,2+0,25)*(8,26*2+7,425+14,4+20,56)*1,5*0,05*0,1*1,1</t>
  </si>
  <si>
    <t>221</t>
  </si>
  <si>
    <t>442</t>
  </si>
  <si>
    <t>" štíty" (0,4*8,26+(0,4+0,846)/2*5,1*2+6,1*1,556/2+10,66*2,605/2*2)*1,5*0,05*0,1</t>
  </si>
  <si>
    <t>" podhled střechy" (0,2+0,25)*(8,26*2+7,425+14,4+20,56)*1,5*0,05*0,1</t>
  </si>
  <si>
    <t>998766102</t>
  </si>
  <si>
    <t>Přesun hmot tonážní pro kce truhlářské v objektech v přes 6 do 12 m</t>
  </si>
  <si>
    <t>444</t>
  </si>
  <si>
    <t>Přesun hmot pro konstrukce truhlářské stanovený z hmotnosti přesunovaného materiálu vodorovná dopravní vzdálenost do 50 m v objektech výšky přes 6 do 12 m</t>
  </si>
  <si>
    <t>https://podminky.urs.cz/item/CS_URS_2022_02/998766102</t>
  </si>
  <si>
    <t>767</t>
  </si>
  <si>
    <t>Konstrukce zámečnické</t>
  </si>
  <si>
    <t>223</t>
  </si>
  <si>
    <t>767392802</t>
  </si>
  <si>
    <t>Demontáž krytin střech z plechů šroubovaných do suti</t>
  </si>
  <si>
    <t>446</t>
  </si>
  <si>
    <t>https://podminky.urs.cz/item/CS_URS_2022_02/767392802</t>
  </si>
  <si>
    <t>" stříšky na vstupem" 2,8*2,6+1,5*2,7</t>
  </si>
  <si>
    <t>767996802</t>
  </si>
  <si>
    <t>Demontáž atypických zámečnických konstrukcí rozebráním hm jednotlivých dílů přes 50 do 100 kg</t>
  </si>
  <si>
    <t>448</t>
  </si>
  <si>
    <t>Demontáž ostatních zámečnických konstrukcí o hmotnosti jednotlivých dílů rozebráním přes 50 do 100 kg</t>
  </si>
  <si>
    <t>https://podminky.urs.cz/item/CS_URS_2022_02/767996802</t>
  </si>
  <si>
    <t>" stříšky na vstupem - nosná kce" 95+75</t>
  </si>
  <si>
    <t>225</t>
  </si>
  <si>
    <t>767832802</t>
  </si>
  <si>
    <t>Demontáž venkovních požárních žebříků bez ochranného koše</t>
  </si>
  <si>
    <t>450</t>
  </si>
  <si>
    <t>https://podminky.urs.cz/item/CS_URS_2022_02/767832802</t>
  </si>
  <si>
    <t>767881124</t>
  </si>
  <si>
    <t>Montáž bodů záchytného systému do ocelových profilů šroubením, sevřením</t>
  </si>
  <si>
    <t>452</t>
  </si>
  <si>
    <t>Montáž záchytného systému proti pádu bodů samostatných nebo v systému s poddajným kotvícím vedením do ocelových profilů šroubením, sevřením</t>
  </si>
  <si>
    <t>https://podminky.urs.cz/item/CS_URS_2022_02/767881124</t>
  </si>
  <si>
    <t>227</t>
  </si>
  <si>
    <t>70921424</t>
  </si>
  <si>
    <t>kotvicí bod pro šikmé střechy s falcovanou krytinou</t>
  </si>
  <si>
    <t>454</t>
  </si>
  <si>
    <t>767881132</t>
  </si>
  <si>
    <t>Montáž bodů záchytného systému do šikmé střechy se střešní krytinou falcovanou</t>
  </si>
  <si>
    <t>456</t>
  </si>
  <si>
    <t>Montáž záchytného systému proti pádu bodů samostatných nebo v systému s poddajným kotvícím vedením na šikmé střechy (přes 15 °) se střešní krytinou drážkovanou</t>
  </si>
  <si>
    <t>https://podminky.urs.cz/item/CS_URS_2022_02/767881132</t>
  </si>
  <si>
    <t>229</t>
  </si>
  <si>
    <t>70921355</t>
  </si>
  <si>
    <t>kotvicí bod pro tenké dřevěné konstrukce pomocí 16ti vrutů dl 300mm</t>
  </si>
  <si>
    <t>458</t>
  </si>
  <si>
    <t>767881161</t>
  </si>
  <si>
    <t>Montáž lana do nástavců v záchytném systému poddajného kotvícího vedení</t>
  </si>
  <si>
    <t>460</t>
  </si>
  <si>
    <t>Montáž záchytného systému proti pádu nástavců určených k upevnění na sloupky nebo body v systému poddajného kotvícího vedení montáž lana uchycení lana k nástavcům</t>
  </si>
  <si>
    <t>https://podminky.urs.cz/item/CS_URS_2022_02/767881161</t>
  </si>
  <si>
    <t>231</t>
  </si>
  <si>
    <t>31452201</t>
  </si>
  <si>
    <t>nerezové lano určené pro systémy s požadavkem na permanentní kotvicí vedení tl 8mm</t>
  </si>
  <si>
    <t>462</t>
  </si>
  <si>
    <t>7678896R1</t>
  </si>
  <si>
    <t>Revize a předání do užívání - záchytný a zádržný systém  ( včetně sady pro údržbu skříňka + lano 10m+ postroj)</t>
  </si>
  <si>
    <t>464</t>
  </si>
  <si>
    <t>Revize a předání do užívání - záchytný a zádržný systém ( včetně sady pro údržbu skříňka + lano 10m + postroj )</t>
  </si>
  <si>
    <t>233</t>
  </si>
  <si>
    <t>767640222</t>
  </si>
  <si>
    <t>Montáž dveří ocelových nebo hliníkových vchodových dvoukřídlových s nadsvětlíkem</t>
  </si>
  <si>
    <t>466</t>
  </si>
  <si>
    <t>Montáž dveří ocelových nebo hliníkových vchodových dvoukřídlové s nadsvětlíkem</t>
  </si>
  <si>
    <t>https://podminky.urs.cz/item/CS_URS_2022_02/767640222</t>
  </si>
  <si>
    <t>" 10L 170/270" 1</t>
  </si>
  <si>
    <t>55341335</t>
  </si>
  <si>
    <t>dveře dvoukřídlé Al prosklené max rozměru otvoru 4,84m2 bezpečnostní třídy RC2</t>
  </si>
  <si>
    <t>468</t>
  </si>
  <si>
    <t>" 10L 170/270" 1,7*2,7*1</t>
  </si>
  <si>
    <t>235</t>
  </si>
  <si>
    <t>998767102</t>
  </si>
  <si>
    <t>Přesun hmot tonážní pro zámečnické konstrukce v objektech v přes 6 do 12 m</t>
  </si>
  <si>
    <t>470</t>
  </si>
  <si>
    <t>Přesun hmot pro zámečnické konstrukce stanovený z hmotnosti přesunovaného materiálu vodorovná dopravní vzdálenost do 50 m v objektech výšky přes 6 do 12 m</t>
  </si>
  <si>
    <t>https://podminky.urs.cz/item/CS_URS_2022_02/998767102</t>
  </si>
  <si>
    <t>771</t>
  </si>
  <si>
    <t>Podlahy z dlaždic</t>
  </si>
  <si>
    <t>472</t>
  </si>
  <si>
    <t>" závětří vstupu" 1,4*3,0</t>
  </si>
  <si>
    <t>237</t>
  </si>
  <si>
    <t>771574263</t>
  </si>
  <si>
    <t>Montáž podlah keramických pro mechanické zatížení protiskluzných lepených flexibilním lepidlem přes 9 do 12 ks/m2</t>
  </si>
  <si>
    <t>474</t>
  </si>
  <si>
    <t>Montáž podlah z dlaždic keramických lepených flexibilním lepidlem maloformátových pro vysoké mechanické zatížení protiskluzných nebo reliéfních (bezbariérových) přes 9 do 12 ks/m2</t>
  </si>
  <si>
    <t>https://podminky.urs.cz/item/CS_URS_2022_02/771574263</t>
  </si>
  <si>
    <t>59761433</t>
  </si>
  <si>
    <t>dlažba keramická slinutá hladká do interiéru i exteriéru pro vysoké mechanické namáhání přes 9 do 12ks/m2 tl 15mm</t>
  </si>
  <si>
    <t>476</t>
  </si>
  <si>
    <t>239</t>
  </si>
  <si>
    <t>771577114</t>
  </si>
  <si>
    <t>Příplatek k montáži podlah keramických lepených flexibilním lepidlem za spárování tmelem dvousložkovým</t>
  </si>
  <si>
    <t>478</t>
  </si>
  <si>
    <t>Montáž podlah z dlaždic keramických lepených flexibilním lepidlem Příplatek k cenám za dvousložkový spárovací tmel</t>
  </si>
  <si>
    <t>https://podminky.urs.cz/item/CS_URS_2022_02/771577114</t>
  </si>
  <si>
    <t>771591115</t>
  </si>
  <si>
    <t>Podlahy spárování silikonem</t>
  </si>
  <si>
    <t>480</t>
  </si>
  <si>
    <t>Podlahy - dokončovací práce spárování silikonem</t>
  </si>
  <si>
    <t>https://podminky.urs.cz/item/CS_URS_2022_02/771591115</t>
  </si>
  <si>
    <t>" dlažba" 2</t>
  </si>
  <si>
    <t>241</t>
  </si>
  <si>
    <t>771591117</t>
  </si>
  <si>
    <t>Podlahy spárování akrylem</t>
  </si>
  <si>
    <t>482</t>
  </si>
  <si>
    <t>Podlahy - dokončovací práce spárování akrylem</t>
  </si>
  <si>
    <t>https://podminky.urs.cz/item/CS_URS_2022_02/771591117</t>
  </si>
  <si>
    <t>998771102</t>
  </si>
  <si>
    <t>Přesun hmot tonážní pro podlahy z dlaždic v objektech v přes 6 do 12 m</t>
  </si>
  <si>
    <t>484</t>
  </si>
  <si>
    <t>Přesun hmot pro podlahy z dlaždic stanovený z hmotnosti přesunovaného materiálu vodorovná dopravní vzdálenost do 50 m v objektech výšky přes 6 do 12 m</t>
  </si>
  <si>
    <t>https://podminky.urs.cz/item/CS_URS_2022_02/998771102</t>
  </si>
  <si>
    <t>783</t>
  </si>
  <si>
    <t>Dokončovací práce - nátěry</t>
  </si>
  <si>
    <t>243</t>
  </si>
  <si>
    <t>783213111</t>
  </si>
  <si>
    <t>Napouštěcí jednonásobný syntetický biocidní nátěr tesařských konstrukcí zabudovaných do konstrukce</t>
  </si>
  <si>
    <t>486</t>
  </si>
  <si>
    <t>Preventivní napouštěcí nátěr tesařských prvků proti dřevokazným houbám, hmyzu a plísním zabudovaných do konstrukce jednonásobný syntetický</t>
  </si>
  <si>
    <t>https://podminky.urs.cz/item/CS_URS_2022_02/783213111</t>
  </si>
  <si>
    <t>Mezisoučet závětří vstup</t>
  </si>
  <si>
    <t>783218111</t>
  </si>
  <si>
    <t>Lazurovací dvojnásobný syntetický nátěr tesařských konstrukcí</t>
  </si>
  <si>
    <t>488</t>
  </si>
  <si>
    <t>Lazurovací nátěr tesařských konstrukcí dvojnásobný syntetický</t>
  </si>
  <si>
    <t>https://podminky.urs.cz/item/CS_URS_2022_02/783218111</t>
  </si>
  <si>
    <t>02.D.1.4.4.a - Silnoproudá elektroinstalace - obálka</t>
  </si>
  <si>
    <t>D2 - Materiál elektromontážní</t>
  </si>
  <si>
    <t>D3 - Elektromontáže</t>
  </si>
  <si>
    <t>D4 - Demontáže</t>
  </si>
  <si>
    <t>D5 - Zemní práce</t>
  </si>
  <si>
    <t>D7 - Ostatní náklady - VRN</t>
  </si>
  <si>
    <t>D2</t>
  </si>
  <si>
    <t>Materiál elektromontážní</t>
  </si>
  <si>
    <t>000295011</t>
  </si>
  <si>
    <t>vedení FeZn pr.10mm(0,63kg/m)</t>
  </si>
  <si>
    <t>000297048</t>
  </si>
  <si>
    <t>Drát 10mm nerez (V4A) molybden nad 2%</t>
  </si>
  <si>
    <t>000297848</t>
  </si>
  <si>
    <t>kříž sv nerez pro drát pr8-10/8-10mm</t>
  </si>
  <si>
    <t>000295772</t>
  </si>
  <si>
    <t>svorka připojovací SP 1šroub nerez</t>
  </si>
  <si>
    <t>000298476</t>
  </si>
  <si>
    <t>Vodič D23mm šedý ekv.dostateč.vzd.pro vzduch 75cm</t>
  </si>
  <si>
    <t>000298443</t>
  </si>
  <si>
    <t>držák mezi střešní krokve pro podp.tr.48mm,šrouby 8x120</t>
  </si>
  <si>
    <t>000298495</t>
  </si>
  <si>
    <t>Podpůr.trubka pr.50mm 1,95m+jímací tyč 2,5m GFk/Al</t>
  </si>
  <si>
    <t>000298485</t>
  </si>
  <si>
    <t>Sada připoj.prvků pro vodič D23mm,ukončení uvnitř tr.</t>
  </si>
  <si>
    <t>000298444</t>
  </si>
  <si>
    <t>Sada střeš.průchodky pro podp.tr.,Al/umělá hmot.odolný UV</t>
  </si>
  <si>
    <t>000298542</t>
  </si>
  <si>
    <t>Podpěra vodiče pr.23mm,nerez s přílož.2 šrouby</t>
  </si>
  <si>
    <t>000298365</t>
  </si>
  <si>
    <t>Krabice pro ZS pro zateplovací systém</t>
  </si>
  <si>
    <t>Poznámka k položce:
Poznámka k položce: 140-320,vč.distanč.držáku,185x145 rozměr</t>
  </si>
  <si>
    <t>000297705</t>
  </si>
  <si>
    <t>Zkušební svorka nerez Rd10/10</t>
  </si>
  <si>
    <t>000297445</t>
  </si>
  <si>
    <t>PV Příložka k zašroubování do zdi pro nerez vývod uzem.</t>
  </si>
  <si>
    <t>Pol198</t>
  </si>
  <si>
    <t>Podružný materiál</t>
  </si>
  <si>
    <t>kpl.</t>
  </si>
  <si>
    <t>Podružný materiál 3%</t>
  </si>
  <si>
    <t>D3</t>
  </si>
  <si>
    <t>Elektromontáže</t>
  </si>
  <si>
    <t>210220022</t>
  </si>
  <si>
    <t>uzemňov.vedení v zemi úplná mtž FeZn pr.8-10mm</t>
  </si>
  <si>
    <t>210220302</t>
  </si>
  <si>
    <t>svorka hromosvodová do 4 šroubů</t>
  </si>
  <si>
    <t>210220301</t>
  </si>
  <si>
    <t>svorka hromosvodová do 2 šroubů</t>
  </si>
  <si>
    <t>210220101</t>
  </si>
  <si>
    <t>svod vč.podpěr drát do pr.10mm</t>
  </si>
  <si>
    <t>210020681</t>
  </si>
  <si>
    <t>ocelová nosná konstrukce jen MONTÁŽ BEZ MATERIÁLU</t>
  </si>
  <si>
    <t>210220241</t>
  </si>
  <si>
    <t>jímací stožár do 6m</t>
  </si>
  <si>
    <t>210100272</t>
  </si>
  <si>
    <t>ukončení kabelu smršťovací trubicí do 1x120</t>
  </si>
  <si>
    <t>210990001.5</t>
  </si>
  <si>
    <t>montáž střešní průchodky</t>
  </si>
  <si>
    <t>210010315</t>
  </si>
  <si>
    <t>skříň rozvodná bez svorkovnice a zapojení</t>
  </si>
  <si>
    <t>Pol200</t>
  </si>
  <si>
    <t>PPV pro elektromontáže  6%</t>
  </si>
  <si>
    <t>PPV pro elektromontáže 6%</t>
  </si>
  <si>
    <t>D4</t>
  </si>
  <si>
    <t>Demontáže</t>
  </si>
  <si>
    <t>210220101.1</t>
  </si>
  <si>
    <t>demontáž stáv.hromosvodu (jímací vedení,3xsvod)</t>
  </si>
  <si>
    <t>D5</t>
  </si>
  <si>
    <t>460200133</t>
  </si>
  <si>
    <t>výkop kabel.rýhy šířka 35/hloubka 50cm tz.3/ko1.0</t>
  </si>
  <si>
    <t>460560133</t>
  </si>
  <si>
    <t>zához kabelové rýhy šířka 35/hloubka 50cm tz.3</t>
  </si>
  <si>
    <t>460620013</t>
  </si>
  <si>
    <t>provizorní úprava terénu třída zeminy 3</t>
  </si>
  <si>
    <t>Pol201</t>
  </si>
  <si>
    <t>PPV pro zemní práce</t>
  </si>
  <si>
    <t>PPV pro zemní práce 1%</t>
  </si>
  <si>
    <t>D7</t>
  </si>
  <si>
    <t>Ostatní náklady - VRN</t>
  </si>
  <si>
    <t>Pol205</t>
  </si>
  <si>
    <t>Dokumentace skutečného provedení</t>
  </si>
  <si>
    <t>Pol206</t>
  </si>
  <si>
    <t>kompletační činnost</t>
  </si>
  <si>
    <t>Pol207</t>
  </si>
  <si>
    <t>revize</t>
  </si>
  <si>
    <t>Revize</t>
  </si>
  <si>
    <t>Pol208</t>
  </si>
  <si>
    <t>Provozní vlivy</t>
  </si>
  <si>
    <t>Provozní vlivy 0,8%</t>
  </si>
  <si>
    <t>Pol209</t>
  </si>
  <si>
    <t>Zařízení staveniště</t>
  </si>
  <si>
    <t>Zařízení staveniště 3,25%</t>
  </si>
  <si>
    <t>02.VONa - Vedlejší a ostatní náklady ( 02 pav.1 ) - obálka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</si>
  <si>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</si>
  <si>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</si>
  <si>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</si>
  <si>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</si>
  <si>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</si>
  <si>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</si>
  <si>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</si>
  <si>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</si>
  <si>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</si>
  <si>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</si>
  <si>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</si>
  <si>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kpl</t>
  </si>
  <si>
    <t>https://podminky.urs.cz/item/CS_URS_2022_02/012203000</t>
  </si>
  <si>
    <t>Poznámka k položce:
Poznámka k položce: vytýčení inž. sítí</t>
  </si>
  <si>
    <t>013254000</t>
  </si>
  <si>
    <t>Dokumentace skutečného provedení stavby</t>
  </si>
  <si>
    <t>https://podminky.urs.cz/item/CS_URS_2022_02/013254000</t>
  </si>
  <si>
    <t>VRN3</t>
  </si>
  <si>
    <t>032903000</t>
  </si>
  <si>
    <t>Náklady na provoz a údržbu vybavení staveniště</t>
  </si>
  <si>
    <t>https://podminky.urs.cz/item/CS_URS_2022_02/032903000</t>
  </si>
  <si>
    <t>034103000</t>
  </si>
  <si>
    <t>Oplocení staveniště</t>
  </si>
  <si>
    <t>https://podminky.urs.cz/item/CS_URS_2022_02/034103000</t>
  </si>
  <si>
    <t>034503000</t>
  </si>
  <si>
    <t>Informační tabule na staveništi</t>
  </si>
  <si>
    <t>https://podminky.urs.cz/item/CS_URS_2022_02/034503000</t>
  </si>
  <si>
    <t>VRN4</t>
  </si>
  <si>
    <t>Inženýrská činnost</t>
  </si>
  <si>
    <t>042503000</t>
  </si>
  <si>
    <t>Plán BOZP na staveništi</t>
  </si>
  <si>
    <t>https://podminky.urs.cz/item/CS_URS_2022_02/042503000</t>
  </si>
  <si>
    <t>043194000</t>
  </si>
  <si>
    <t>Ostatní zkoušky</t>
  </si>
  <si>
    <t>https://podminky.urs.cz/item/CS_URS_2022_02/043194000</t>
  </si>
  <si>
    <t>Poznámka k položce:
Poznámka k položce: odtrhové zkoušky, zkoušky betonu a pod.</t>
  </si>
  <si>
    <t>045002000</t>
  </si>
  <si>
    <t>Kompletační a koordinační činnost</t>
  </si>
  <si>
    <t>https://podminky.urs.cz/item/CS_URS_2022_02/045002000</t>
  </si>
  <si>
    <t>VRN7</t>
  </si>
  <si>
    <t>071002000</t>
  </si>
  <si>
    <t>Provoz investora, třetích osob</t>
  </si>
  <si>
    <t>https://podminky.urs.cz/item/CS_URS_2022_02/071002000</t>
  </si>
  <si>
    <t>Poznámka k položce:
Poznámka k položce: zabezpečení chodu MŠ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</si>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</sst>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06" TargetMode="External" /><Relationship Id="rId2" Type="http://schemas.openxmlformats.org/officeDocument/2006/relationships/hyperlink" Target="https://podminky.urs.cz/item/CS_URS_2022_02/119001421" TargetMode="External" /><Relationship Id="rId3" Type="http://schemas.openxmlformats.org/officeDocument/2006/relationships/hyperlink" Target="https://podminky.urs.cz/item/CS_URS_2022_02/132212131" TargetMode="External" /><Relationship Id="rId4" Type="http://schemas.openxmlformats.org/officeDocument/2006/relationships/hyperlink" Target="https://podminky.urs.cz/item/CS_URS_2022_02/139001101" TargetMode="External" /><Relationship Id="rId5" Type="http://schemas.openxmlformats.org/officeDocument/2006/relationships/hyperlink" Target="https://podminky.urs.cz/item/CS_URS_2022_02/162351103" TargetMode="External" /><Relationship Id="rId6" Type="http://schemas.openxmlformats.org/officeDocument/2006/relationships/hyperlink" Target="https://podminky.urs.cz/item/CS_URS_2022_02/167111101" TargetMode="External" /><Relationship Id="rId7" Type="http://schemas.openxmlformats.org/officeDocument/2006/relationships/hyperlink" Target="https://podminky.urs.cz/item/CS_URS_2022_02/171251201" TargetMode="External" /><Relationship Id="rId8" Type="http://schemas.openxmlformats.org/officeDocument/2006/relationships/hyperlink" Target="https://podminky.urs.cz/item/CS_URS_2022_02/162651112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74111101" TargetMode="External" /><Relationship Id="rId12" Type="http://schemas.openxmlformats.org/officeDocument/2006/relationships/hyperlink" Target="https://podminky.urs.cz/item/CS_URS_2022_02/181912112" TargetMode="External" /><Relationship Id="rId13" Type="http://schemas.openxmlformats.org/officeDocument/2006/relationships/hyperlink" Target="https://podminky.urs.cz/item/CS_URS_2022_02/181912111" TargetMode="External" /><Relationship Id="rId14" Type="http://schemas.openxmlformats.org/officeDocument/2006/relationships/hyperlink" Target="https://podminky.urs.cz/item/CS_URS_2022_02/181411131" TargetMode="External" /><Relationship Id="rId15" Type="http://schemas.openxmlformats.org/officeDocument/2006/relationships/hyperlink" Target="https://podminky.urs.cz/item/CS_URS_2022_02/183403153" TargetMode="External" /><Relationship Id="rId16" Type="http://schemas.openxmlformats.org/officeDocument/2006/relationships/hyperlink" Target="https://podminky.urs.cz/item/CS_URS_2022_02/183403161" TargetMode="External" /><Relationship Id="rId17" Type="http://schemas.openxmlformats.org/officeDocument/2006/relationships/hyperlink" Target="https://podminky.urs.cz/item/CS_URS_2022_02/185803111" TargetMode="External" /><Relationship Id="rId18" Type="http://schemas.openxmlformats.org/officeDocument/2006/relationships/hyperlink" Target="https://podminky.urs.cz/item/CS_URS_2022_02/271572211" TargetMode="External" /><Relationship Id="rId19" Type="http://schemas.openxmlformats.org/officeDocument/2006/relationships/hyperlink" Target="https://podminky.urs.cz/item/CS_URS_2022_02/271532212" TargetMode="External" /><Relationship Id="rId20" Type="http://schemas.openxmlformats.org/officeDocument/2006/relationships/hyperlink" Target="https://podminky.urs.cz/item/CS_URS_2022_02/271562211" TargetMode="External" /><Relationship Id="rId21" Type="http://schemas.openxmlformats.org/officeDocument/2006/relationships/hyperlink" Target="https://podminky.urs.cz/item/CS_URS_2022_02/279113154" TargetMode="External" /><Relationship Id="rId22" Type="http://schemas.openxmlformats.org/officeDocument/2006/relationships/hyperlink" Target="https://podminky.urs.cz/item/CS_URS_2022_02/279361821" TargetMode="External" /><Relationship Id="rId23" Type="http://schemas.openxmlformats.org/officeDocument/2006/relationships/hyperlink" Target="https://podminky.urs.cz/item/CS_URS_2022_02/310279842" TargetMode="External" /><Relationship Id="rId24" Type="http://schemas.openxmlformats.org/officeDocument/2006/relationships/hyperlink" Target="https://podminky.urs.cz/item/CS_URS_2022_02/311272211" TargetMode="External" /><Relationship Id="rId25" Type="http://schemas.openxmlformats.org/officeDocument/2006/relationships/hyperlink" Target="https://podminky.urs.cz/item/CS_URS_2022_02/317143452" TargetMode="External" /><Relationship Id="rId26" Type="http://schemas.openxmlformats.org/officeDocument/2006/relationships/hyperlink" Target="https://podminky.urs.cz/item/CS_URS_2022_02/417321616" TargetMode="External" /><Relationship Id="rId27" Type="http://schemas.openxmlformats.org/officeDocument/2006/relationships/hyperlink" Target="https://podminky.urs.cz/item/CS_URS_2022_02/417351115" TargetMode="External" /><Relationship Id="rId28" Type="http://schemas.openxmlformats.org/officeDocument/2006/relationships/hyperlink" Target="https://podminky.urs.cz/item/CS_URS_2022_02/417351116" TargetMode="External" /><Relationship Id="rId29" Type="http://schemas.openxmlformats.org/officeDocument/2006/relationships/hyperlink" Target="https://podminky.urs.cz/item/CS_URS_2022_02/417361821" TargetMode="External" /><Relationship Id="rId30" Type="http://schemas.openxmlformats.org/officeDocument/2006/relationships/hyperlink" Target="https://podminky.urs.cz/item/CS_URS_2022_02/612325302" TargetMode="External" /><Relationship Id="rId31" Type="http://schemas.openxmlformats.org/officeDocument/2006/relationships/hyperlink" Target="https://podminky.urs.cz/item/CS_URS_2022_02/629991011" TargetMode="External" /><Relationship Id="rId32" Type="http://schemas.openxmlformats.org/officeDocument/2006/relationships/hyperlink" Target="https://podminky.urs.cz/item/CS_URS_2022_02/629995101" TargetMode="External" /><Relationship Id="rId33" Type="http://schemas.openxmlformats.org/officeDocument/2006/relationships/hyperlink" Target="https://podminky.urs.cz/item/CS_URS_2022_02/985131311" TargetMode="External" /><Relationship Id="rId34" Type="http://schemas.openxmlformats.org/officeDocument/2006/relationships/hyperlink" Target="https://podminky.urs.cz/item/CS_URS_2022_02/622131121" TargetMode="External" /><Relationship Id="rId35" Type="http://schemas.openxmlformats.org/officeDocument/2006/relationships/hyperlink" Target="https://podminky.urs.cz/item/CS_URS_2022_02/622135002" TargetMode="External" /><Relationship Id="rId36" Type="http://schemas.openxmlformats.org/officeDocument/2006/relationships/hyperlink" Target="https://podminky.urs.cz/item/CS_URS_2022_02/622135011" TargetMode="External" /><Relationship Id="rId37" Type="http://schemas.openxmlformats.org/officeDocument/2006/relationships/hyperlink" Target="https://podminky.urs.cz/item/CS_URS_2022_02/622211031" TargetMode="External" /><Relationship Id="rId38" Type="http://schemas.openxmlformats.org/officeDocument/2006/relationships/hyperlink" Target="https://podminky.urs.cz/item/CS_URS_2022_02/622151001" TargetMode="External" /><Relationship Id="rId39" Type="http://schemas.openxmlformats.org/officeDocument/2006/relationships/hyperlink" Target="https://podminky.urs.cz/item/CS_URS_2022_02/622511102" TargetMode="External" /><Relationship Id="rId40" Type="http://schemas.openxmlformats.org/officeDocument/2006/relationships/hyperlink" Target="https://podminky.urs.cz/item/CS_URS_2022_02/622211041" TargetMode="External" /><Relationship Id="rId41" Type="http://schemas.openxmlformats.org/officeDocument/2006/relationships/hyperlink" Target="https://podminky.urs.cz/item/CS_URS_2022_02/622212011" TargetMode="External" /><Relationship Id="rId42" Type="http://schemas.openxmlformats.org/officeDocument/2006/relationships/hyperlink" Target="https://podminky.urs.cz/item/CS_URS_2022_02/622252001" TargetMode="External" /><Relationship Id="rId43" Type="http://schemas.openxmlformats.org/officeDocument/2006/relationships/hyperlink" Target="https://podminky.urs.cz/item/CS_URS_2022_02/622143004" TargetMode="External" /><Relationship Id="rId44" Type="http://schemas.openxmlformats.org/officeDocument/2006/relationships/hyperlink" Target="https://podminky.urs.cz/item/CS_URS_2022_02/622143002" TargetMode="External" /><Relationship Id="rId45" Type="http://schemas.openxmlformats.org/officeDocument/2006/relationships/hyperlink" Target="https://podminky.urs.cz/item/CS_URS_2022_02/622143003" TargetMode="External" /><Relationship Id="rId46" Type="http://schemas.openxmlformats.org/officeDocument/2006/relationships/hyperlink" Target="https://podminky.urs.cz/item/CS_URS_2022_02/621142001" TargetMode="External" /><Relationship Id="rId47" Type="http://schemas.openxmlformats.org/officeDocument/2006/relationships/hyperlink" Target="https://podminky.urs.cz/item/CS_URS_2022_02/622142001" TargetMode="External" /><Relationship Id="rId48" Type="http://schemas.openxmlformats.org/officeDocument/2006/relationships/hyperlink" Target="https://podminky.urs.cz/item/CS_URS_2022_02/621531032" TargetMode="External" /><Relationship Id="rId49" Type="http://schemas.openxmlformats.org/officeDocument/2006/relationships/hyperlink" Target="https://podminky.urs.cz/item/CS_URS_2022_02/621151011" TargetMode="External" /><Relationship Id="rId50" Type="http://schemas.openxmlformats.org/officeDocument/2006/relationships/hyperlink" Target="https://podminky.urs.cz/item/CS_URS_2022_02/622151011" TargetMode="External" /><Relationship Id="rId51" Type="http://schemas.openxmlformats.org/officeDocument/2006/relationships/hyperlink" Target="https://podminky.urs.cz/item/CS_URS_2022_02/622531032" TargetMode="External" /><Relationship Id="rId52" Type="http://schemas.openxmlformats.org/officeDocument/2006/relationships/hyperlink" Target="https://podminky.urs.cz/item/CS_URS_2022_02/771121011" TargetMode="External" /><Relationship Id="rId53" Type="http://schemas.openxmlformats.org/officeDocument/2006/relationships/hyperlink" Target="https://podminky.urs.cz/item/CS_URS_2022_02/632450131" TargetMode="External" /><Relationship Id="rId54" Type="http://schemas.openxmlformats.org/officeDocument/2006/relationships/hyperlink" Target="https://podminky.urs.cz/item/CS_URS_2022_02/631311137" TargetMode="External" /><Relationship Id="rId55" Type="http://schemas.openxmlformats.org/officeDocument/2006/relationships/hyperlink" Target="https://podminky.urs.cz/item/CS_URS_2022_02/631351101" TargetMode="External" /><Relationship Id="rId56" Type="http://schemas.openxmlformats.org/officeDocument/2006/relationships/hyperlink" Target="https://podminky.urs.cz/item/CS_URS_2022_02/631351102" TargetMode="External" /><Relationship Id="rId57" Type="http://schemas.openxmlformats.org/officeDocument/2006/relationships/hyperlink" Target="https://podminky.urs.cz/item/CS_URS_2022_02/631319175" TargetMode="External" /><Relationship Id="rId58" Type="http://schemas.openxmlformats.org/officeDocument/2006/relationships/hyperlink" Target="https://podminky.urs.cz/item/CS_URS_2022_02/631362021" TargetMode="External" /><Relationship Id="rId59" Type="http://schemas.openxmlformats.org/officeDocument/2006/relationships/hyperlink" Target="https://podminky.urs.cz/item/CS_URS_2022_02/632450124" TargetMode="External" /><Relationship Id="rId60" Type="http://schemas.openxmlformats.org/officeDocument/2006/relationships/hyperlink" Target="https://podminky.urs.cz/item/CS_URS_2022_02/632451435" TargetMode="External" /><Relationship Id="rId61" Type="http://schemas.openxmlformats.org/officeDocument/2006/relationships/hyperlink" Target="https://podminky.urs.cz/item/CS_URS_2022_02/637311131" TargetMode="External" /><Relationship Id="rId62" Type="http://schemas.openxmlformats.org/officeDocument/2006/relationships/hyperlink" Target="https://podminky.urs.cz/item/CS_URS_2022_02/637111112" TargetMode="External" /><Relationship Id="rId63" Type="http://schemas.openxmlformats.org/officeDocument/2006/relationships/hyperlink" Target="https://podminky.urs.cz/item/CS_URS_2022_02/637211311" TargetMode="External" /><Relationship Id="rId64" Type="http://schemas.openxmlformats.org/officeDocument/2006/relationships/hyperlink" Target="https://podminky.urs.cz/item/CS_URS_2022_02/941111121" TargetMode="External" /><Relationship Id="rId65" Type="http://schemas.openxmlformats.org/officeDocument/2006/relationships/hyperlink" Target="https://podminky.urs.cz/item/CS_URS_2022_02/941111221" TargetMode="External" /><Relationship Id="rId66" Type="http://schemas.openxmlformats.org/officeDocument/2006/relationships/hyperlink" Target="https://podminky.urs.cz/item/CS_URS_2022_02/941111821" TargetMode="External" /><Relationship Id="rId67" Type="http://schemas.openxmlformats.org/officeDocument/2006/relationships/hyperlink" Target="https://podminky.urs.cz/item/CS_URS_2022_02/732199100" TargetMode="External" /><Relationship Id="rId68" Type="http://schemas.openxmlformats.org/officeDocument/2006/relationships/hyperlink" Target="https://podminky.urs.cz/item/CS_URS_2022_02/968062374" TargetMode="External" /><Relationship Id="rId69" Type="http://schemas.openxmlformats.org/officeDocument/2006/relationships/hyperlink" Target="https://podminky.urs.cz/item/CS_URS_2022_02/968062244" TargetMode="External" /><Relationship Id="rId70" Type="http://schemas.openxmlformats.org/officeDocument/2006/relationships/hyperlink" Target="https://podminky.urs.cz/item/CS_URS_2022_02/968062375" TargetMode="External" /><Relationship Id="rId71" Type="http://schemas.openxmlformats.org/officeDocument/2006/relationships/hyperlink" Target="https://podminky.urs.cz/item/CS_URS_2022_02/968062245" TargetMode="External" /><Relationship Id="rId72" Type="http://schemas.openxmlformats.org/officeDocument/2006/relationships/hyperlink" Target="https://podminky.urs.cz/item/CS_URS_2022_02/968062376" TargetMode="External" /><Relationship Id="rId73" Type="http://schemas.openxmlformats.org/officeDocument/2006/relationships/hyperlink" Target="https://podminky.urs.cz/item/CS_URS_2022_02/968062456" TargetMode="External" /><Relationship Id="rId74" Type="http://schemas.openxmlformats.org/officeDocument/2006/relationships/hyperlink" Target="https://podminky.urs.cz/item/CS_URS_2022_02/962086121" TargetMode="External" /><Relationship Id="rId75" Type="http://schemas.openxmlformats.org/officeDocument/2006/relationships/hyperlink" Target="https://podminky.urs.cz/item/CS_URS_2022_02/965045113" TargetMode="External" /><Relationship Id="rId76" Type="http://schemas.openxmlformats.org/officeDocument/2006/relationships/hyperlink" Target="https://podminky.urs.cz/item/CS_URS_2022_02/978059641" TargetMode="External" /><Relationship Id="rId77" Type="http://schemas.openxmlformats.org/officeDocument/2006/relationships/hyperlink" Target="https://podminky.urs.cz/item/CS_URS_2022_02/965043441" TargetMode="External" /><Relationship Id="rId78" Type="http://schemas.openxmlformats.org/officeDocument/2006/relationships/hyperlink" Target="https://podminky.urs.cz/item/CS_URS_2022_02/962033111" TargetMode="External" /><Relationship Id="rId79" Type="http://schemas.openxmlformats.org/officeDocument/2006/relationships/hyperlink" Target="https://podminky.urs.cz/item/CS_URS_2022_02/985331117" TargetMode="External" /><Relationship Id="rId80" Type="http://schemas.openxmlformats.org/officeDocument/2006/relationships/hyperlink" Target="https://podminky.urs.cz/item/CS_URS_2022_02/997013152" TargetMode="External" /><Relationship Id="rId81" Type="http://schemas.openxmlformats.org/officeDocument/2006/relationships/hyperlink" Target="https://podminky.urs.cz/item/CS_URS_2022_02/997013501" TargetMode="External" /><Relationship Id="rId82" Type="http://schemas.openxmlformats.org/officeDocument/2006/relationships/hyperlink" Target="https://podminky.urs.cz/item/CS_URS_2022_02/997013509" TargetMode="External" /><Relationship Id="rId83" Type="http://schemas.openxmlformats.org/officeDocument/2006/relationships/hyperlink" Target="https://podminky.urs.cz/item/CS_URS_2022_02/997013631" TargetMode="External" /><Relationship Id="rId84" Type="http://schemas.openxmlformats.org/officeDocument/2006/relationships/hyperlink" Target="https://podminky.urs.cz/item/CS_URS_2022_02/997013814" TargetMode="External" /><Relationship Id="rId85" Type="http://schemas.openxmlformats.org/officeDocument/2006/relationships/hyperlink" Target="https://podminky.urs.cz/item/CS_URS_2022_02/998017002" TargetMode="External" /><Relationship Id="rId86" Type="http://schemas.openxmlformats.org/officeDocument/2006/relationships/hyperlink" Target="https://podminky.urs.cz/item/CS_URS_2022_02/711111001" TargetMode="External" /><Relationship Id="rId87" Type="http://schemas.openxmlformats.org/officeDocument/2006/relationships/hyperlink" Target="https://podminky.urs.cz/item/CS_URS_2022_02/711112001" TargetMode="External" /><Relationship Id="rId88" Type="http://schemas.openxmlformats.org/officeDocument/2006/relationships/hyperlink" Target="https://podminky.urs.cz/item/CS_URS_2022_02/711141559" TargetMode="External" /><Relationship Id="rId89" Type="http://schemas.openxmlformats.org/officeDocument/2006/relationships/hyperlink" Target="https://podminky.urs.cz/item/CS_URS_2022_02/711142559" TargetMode="External" /><Relationship Id="rId90" Type="http://schemas.openxmlformats.org/officeDocument/2006/relationships/hyperlink" Target="https://podminky.urs.cz/item/CS_URS_2022_02/711161212" TargetMode="External" /><Relationship Id="rId91" Type="http://schemas.openxmlformats.org/officeDocument/2006/relationships/hyperlink" Target="https://podminky.urs.cz/item/CS_URS_2022_02/711161383" TargetMode="External" /><Relationship Id="rId92" Type="http://schemas.openxmlformats.org/officeDocument/2006/relationships/hyperlink" Target="https://podminky.urs.cz/item/CS_URS_2022_02/711471051" TargetMode="External" /><Relationship Id="rId93" Type="http://schemas.openxmlformats.org/officeDocument/2006/relationships/hyperlink" Target="https://podminky.urs.cz/item/CS_URS_2022_02/711491171" TargetMode="External" /><Relationship Id="rId94" Type="http://schemas.openxmlformats.org/officeDocument/2006/relationships/hyperlink" Target="https://podminky.urs.cz/item/CS_URS_2022_02/711491172" TargetMode="External" /><Relationship Id="rId95" Type="http://schemas.openxmlformats.org/officeDocument/2006/relationships/hyperlink" Target="https://podminky.urs.cz/item/CS_URS_2022_02/998711102" TargetMode="External" /><Relationship Id="rId96" Type="http://schemas.openxmlformats.org/officeDocument/2006/relationships/hyperlink" Target="https://podminky.urs.cz/item/CS_URS_2022_02/712440832" TargetMode="External" /><Relationship Id="rId97" Type="http://schemas.openxmlformats.org/officeDocument/2006/relationships/hyperlink" Target="https://podminky.urs.cz/item/CS_URS_2022_02/713121131" TargetMode="External" /><Relationship Id="rId98" Type="http://schemas.openxmlformats.org/officeDocument/2006/relationships/hyperlink" Target="https://podminky.urs.cz/item/CS_URS_2022_02/713141152" TargetMode="External" /><Relationship Id="rId99" Type="http://schemas.openxmlformats.org/officeDocument/2006/relationships/hyperlink" Target="https://podminky.urs.cz/item/CS_URS_2022_02/713151211" TargetMode="External" /><Relationship Id="rId100" Type="http://schemas.openxmlformats.org/officeDocument/2006/relationships/hyperlink" Target="https://podminky.urs.cz/item/CS_URS_2022_02/998713102" TargetMode="External" /><Relationship Id="rId101" Type="http://schemas.openxmlformats.org/officeDocument/2006/relationships/hyperlink" Target="https://podminky.urs.cz/item/CS_URS_2022_02/751398021" TargetMode="External" /><Relationship Id="rId102" Type="http://schemas.openxmlformats.org/officeDocument/2006/relationships/hyperlink" Target="https://podminky.urs.cz/item/CS_URS_2022_02/751398022" TargetMode="External" /><Relationship Id="rId103" Type="http://schemas.openxmlformats.org/officeDocument/2006/relationships/hyperlink" Target="https://podminky.urs.cz/item/CS_URS_2022_02/998751101" TargetMode="External" /><Relationship Id="rId104" Type="http://schemas.openxmlformats.org/officeDocument/2006/relationships/hyperlink" Target="https://podminky.urs.cz/item/CS_URS_2022_02/762342811" TargetMode="External" /><Relationship Id="rId105" Type="http://schemas.openxmlformats.org/officeDocument/2006/relationships/hyperlink" Target="https://podminky.urs.cz/item/CS_URS_2022_02/762711810" TargetMode="External" /><Relationship Id="rId106" Type="http://schemas.openxmlformats.org/officeDocument/2006/relationships/hyperlink" Target="https://podminky.urs.cz/item/CS_URS_2022_02/762132811" TargetMode="External" /><Relationship Id="rId107" Type="http://schemas.openxmlformats.org/officeDocument/2006/relationships/hyperlink" Target="https://podminky.urs.cz/item/CS_URS_2022_02/762343811" TargetMode="External" /><Relationship Id="rId108" Type="http://schemas.openxmlformats.org/officeDocument/2006/relationships/hyperlink" Target="https://podminky.urs.cz/item/CS_URS_2022_02/762341027" TargetMode="External" /><Relationship Id="rId109" Type="http://schemas.openxmlformats.org/officeDocument/2006/relationships/hyperlink" Target="https://podminky.urs.cz/item/CS_URS_2022_02/762083111" TargetMode="External" /><Relationship Id="rId110" Type="http://schemas.openxmlformats.org/officeDocument/2006/relationships/hyperlink" Target="https://podminky.urs.cz/item/CS_URS_2022_02/762521108" TargetMode="External" /><Relationship Id="rId111" Type="http://schemas.openxmlformats.org/officeDocument/2006/relationships/hyperlink" Target="https://podminky.urs.cz/item/CS_URS_2022_02/762595001" TargetMode="External" /><Relationship Id="rId112" Type="http://schemas.openxmlformats.org/officeDocument/2006/relationships/hyperlink" Target="https://podminky.urs.cz/item/CS_URS_2022_02/762332132" TargetMode="External" /><Relationship Id="rId113" Type="http://schemas.openxmlformats.org/officeDocument/2006/relationships/hyperlink" Target="https://podminky.urs.cz/item/CS_URS_2022_02/762342441" TargetMode="External" /><Relationship Id="rId114" Type="http://schemas.openxmlformats.org/officeDocument/2006/relationships/hyperlink" Target="https://podminky.urs.cz/item/CS_URS_2022_02/762395000" TargetMode="External" /><Relationship Id="rId115" Type="http://schemas.openxmlformats.org/officeDocument/2006/relationships/hyperlink" Target="https://podminky.urs.cz/item/CS_URS_2022_02/762713111" TargetMode="External" /><Relationship Id="rId116" Type="http://schemas.openxmlformats.org/officeDocument/2006/relationships/hyperlink" Target="https://podminky.urs.cz/item/CS_URS_2022_02/762713121" TargetMode="External" /><Relationship Id="rId117" Type="http://schemas.openxmlformats.org/officeDocument/2006/relationships/hyperlink" Target="https://podminky.urs.cz/item/CS_URS_2022_02/762081410" TargetMode="External" /><Relationship Id="rId118" Type="http://schemas.openxmlformats.org/officeDocument/2006/relationships/hyperlink" Target="https://podminky.urs.cz/item/CS_URS_2022_02/762086111" TargetMode="External" /><Relationship Id="rId119" Type="http://schemas.openxmlformats.org/officeDocument/2006/relationships/hyperlink" Target="https://podminky.urs.cz/item/CS_URS_2022_02/953962213" TargetMode="External" /><Relationship Id="rId120" Type="http://schemas.openxmlformats.org/officeDocument/2006/relationships/hyperlink" Target="https://podminky.urs.cz/item/CS_URS_2022_02/953965123" TargetMode="External" /><Relationship Id="rId121" Type="http://schemas.openxmlformats.org/officeDocument/2006/relationships/hyperlink" Target="https://podminky.urs.cz/item/CS_URS_2022_02/998762102" TargetMode="External" /><Relationship Id="rId122" Type="http://schemas.openxmlformats.org/officeDocument/2006/relationships/hyperlink" Target="https://podminky.urs.cz/item/CS_URS_2022_02/763131411" TargetMode="External" /><Relationship Id="rId123" Type="http://schemas.openxmlformats.org/officeDocument/2006/relationships/hyperlink" Target="https://podminky.urs.cz/item/CS_URS_2022_02/763131751" TargetMode="External" /><Relationship Id="rId124" Type="http://schemas.openxmlformats.org/officeDocument/2006/relationships/hyperlink" Target="https://podminky.urs.cz/item/CS_URS_2022_02/763131771" TargetMode="External" /><Relationship Id="rId125" Type="http://schemas.openxmlformats.org/officeDocument/2006/relationships/hyperlink" Target="https://podminky.urs.cz/item/CS_URS_2022_02/998763302" TargetMode="External" /><Relationship Id="rId126" Type="http://schemas.openxmlformats.org/officeDocument/2006/relationships/hyperlink" Target="https://podminky.urs.cz/item/CS_URS_2022_02/764001841" TargetMode="External" /><Relationship Id="rId127" Type="http://schemas.openxmlformats.org/officeDocument/2006/relationships/hyperlink" Target="https://podminky.urs.cz/item/CS_URS_2022_02/764002801" TargetMode="External" /><Relationship Id="rId128" Type="http://schemas.openxmlformats.org/officeDocument/2006/relationships/hyperlink" Target="https://podminky.urs.cz/item/CS_URS_2022_02/764002812" TargetMode="External" /><Relationship Id="rId129" Type="http://schemas.openxmlformats.org/officeDocument/2006/relationships/hyperlink" Target="https://podminky.urs.cz/item/CS_URS_2022_02/764002851" TargetMode="External" /><Relationship Id="rId130" Type="http://schemas.openxmlformats.org/officeDocument/2006/relationships/hyperlink" Target="https://podminky.urs.cz/item/CS_URS_2022_02/764002871" TargetMode="External" /><Relationship Id="rId131" Type="http://schemas.openxmlformats.org/officeDocument/2006/relationships/hyperlink" Target="https://podminky.urs.cz/item/CS_URS_2022_02/764004801" TargetMode="External" /><Relationship Id="rId132" Type="http://schemas.openxmlformats.org/officeDocument/2006/relationships/hyperlink" Target="https://podminky.urs.cz/item/CS_URS_2022_02/764004861" TargetMode="External" /><Relationship Id="rId133" Type="http://schemas.openxmlformats.org/officeDocument/2006/relationships/hyperlink" Target="https://podminky.urs.cz/item/CS_URS_2022_02/764216643" TargetMode="External" /><Relationship Id="rId134" Type="http://schemas.openxmlformats.org/officeDocument/2006/relationships/hyperlink" Target="https://podminky.urs.cz/item/CS_URS_2022_02/764326442" TargetMode="External" /><Relationship Id="rId135" Type="http://schemas.openxmlformats.org/officeDocument/2006/relationships/hyperlink" Target="https://podminky.urs.cz/item/CS_URS_2022_02/764141311" TargetMode="External" /><Relationship Id="rId136" Type="http://schemas.openxmlformats.org/officeDocument/2006/relationships/hyperlink" Target="https://podminky.urs.cz/item/CS_URS_2022_02/764241306" TargetMode="External" /><Relationship Id="rId137" Type="http://schemas.openxmlformats.org/officeDocument/2006/relationships/hyperlink" Target="https://podminky.urs.cz/item/CS_URS_2022_02/764241366" TargetMode="External" /><Relationship Id="rId138" Type="http://schemas.openxmlformats.org/officeDocument/2006/relationships/hyperlink" Target="https://podminky.urs.cz/item/CS_URS_2022_02/764242304" TargetMode="External" /><Relationship Id="rId139" Type="http://schemas.openxmlformats.org/officeDocument/2006/relationships/hyperlink" Target="https://podminky.urs.cz/item/CS_URS_2022_02/764011443" TargetMode="External" /><Relationship Id="rId140" Type="http://schemas.openxmlformats.org/officeDocument/2006/relationships/hyperlink" Target="https://podminky.urs.cz/item/CS_URS_2022_02/764242337" TargetMode="External" /><Relationship Id="rId141" Type="http://schemas.openxmlformats.org/officeDocument/2006/relationships/hyperlink" Target="https://podminky.urs.cz/item/CS_URS_2022_02/764243356" TargetMode="External" /><Relationship Id="rId142" Type="http://schemas.openxmlformats.org/officeDocument/2006/relationships/hyperlink" Target="https://podminky.urs.cz/item/CS_URS_2022_02/764342315" TargetMode="External" /><Relationship Id="rId143" Type="http://schemas.openxmlformats.org/officeDocument/2006/relationships/hyperlink" Target="https://podminky.urs.cz/item/CS_URS_2022_02/764344312" TargetMode="External" /><Relationship Id="rId144" Type="http://schemas.openxmlformats.org/officeDocument/2006/relationships/hyperlink" Target="https://podminky.urs.cz/item/CS_URS_2022_02/764346323" TargetMode="External" /><Relationship Id="rId145" Type="http://schemas.openxmlformats.org/officeDocument/2006/relationships/hyperlink" Target="https://podminky.urs.cz/item/CS_URS_2022_02/764541305" TargetMode="External" /><Relationship Id="rId146" Type="http://schemas.openxmlformats.org/officeDocument/2006/relationships/hyperlink" Target="https://podminky.urs.cz/item/CS_URS_2022_02/764541346" TargetMode="External" /><Relationship Id="rId147" Type="http://schemas.openxmlformats.org/officeDocument/2006/relationships/hyperlink" Target="https://podminky.urs.cz/item/CS_URS_2022_02/764548323" TargetMode="External" /><Relationship Id="rId148" Type="http://schemas.openxmlformats.org/officeDocument/2006/relationships/hyperlink" Target="https://podminky.urs.cz/item/CS_URS_2022_02/764203152" TargetMode="External" /><Relationship Id="rId149" Type="http://schemas.openxmlformats.org/officeDocument/2006/relationships/hyperlink" Target="https://podminky.urs.cz/item/CS_URS_2022_02/998764102" TargetMode="External" /><Relationship Id="rId150" Type="http://schemas.openxmlformats.org/officeDocument/2006/relationships/hyperlink" Target="https://podminky.urs.cz/item/CS_URS_2022_02/765123122" TargetMode="External" /><Relationship Id="rId151" Type="http://schemas.openxmlformats.org/officeDocument/2006/relationships/hyperlink" Target="https://podminky.urs.cz/item/CS_URS_2022_02/765191013" TargetMode="External" /><Relationship Id="rId152" Type="http://schemas.openxmlformats.org/officeDocument/2006/relationships/hyperlink" Target="https://podminky.urs.cz/item/CS_URS_2022_02/765192001" TargetMode="External" /><Relationship Id="rId153" Type="http://schemas.openxmlformats.org/officeDocument/2006/relationships/hyperlink" Target="https://podminky.urs.cz/item/CS_URS_2022_02/998765102" TargetMode="External" /><Relationship Id="rId154" Type="http://schemas.openxmlformats.org/officeDocument/2006/relationships/hyperlink" Target="https://podminky.urs.cz/item/CS_URS_2022_02/766622216" TargetMode="External" /><Relationship Id="rId155" Type="http://schemas.openxmlformats.org/officeDocument/2006/relationships/hyperlink" Target="https://podminky.urs.cz/item/CS_URS_2022_02/766622132" TargetMode="External" /><Relationship Id="rId156" Type="http://schemas.openxmlformats.org/officeDocument/2006/relationships/hyperlink" Target="https://podminky.urs.cz/item/CS_URS_2022_02/766694111" TargetMode="External" /><Relationship Id="rId157" Type="http://schemas.openxmlformats.org/officeDocument/2006/relationships/hyperlink" Target="https://podminky.urs.cz/item/CS_URS_2022_02/766694112" TargetMode="External" /><Relationship Id="rId158" Type="http://schemas.openxmlformats.org/officeDocument/2006/relationships/hyperlink" Target="https://podminky.urs.cz/item/CS_URS_2022_02/766694113" TargetMode="External" /><Relationship Id="rId159" Type="http://schemas.openxmlformats.org/officeDocument/2006/relationships/hyperlink" Target="https://podminky.urs.cz/item/CS_URS_2022_02/766660411" TargetMode="External" /><Relationship Id="rId160" Type="http://schemas.openxmlformats.org/officeDocument/2006/relationships/hyperlink" Target="https://podminky.urs.cz/item/CS_URS_2022_02/766660421" TargetMode="External" /><Relationship Id="rId161" Type="http://schemas.openxmlformats.org/officeDocument/2006/relationships/hyperlink" Target="https://podminky.urs.cz/item/CS_URS_2022_02/766641132" TargetMode="External" /><Relationship Id="rId162" Type="http://schemas.openxmlformats.org/officeDocument/2006/relationships/hyperlink" Target="https://podminky.urs.cz/item/CS_URS_2022_02/766641163" TargetMode="External" /><Relationship Id="rId163" Type="http://schemas.openxmlformats.org/officeDocument/2006/relationships/hyperlink" Target="https://podminky.urs.cz/item/CS_URS_2022_02/766660734" TargetMode="External" /><Relationship Id="rId164" Type="http://schemas.openxmlformats.org/officeDocument/2006/relationships/hyperlink" Target="https://podminky.urs.cz/item/CS_URS_2022_02/766416243" TargetMode="External" /><Relationship Id="rId165" Type="http://schemas.openxmlformats.org/officeDocument/2006/relationships/hyperlink" Target="https://podminky.urs.cz/item/CS_URS_2022_02/762101961" TargetMode="External" /><Relationship Id="rId166" Type="http://schemas.openxmlformats.org/officeDocument/2006/relationships/hyperlink" Target="https://podminky.urs.cz/item/CS_URS_2022_02/766417211" TargetMode="External" /><Relationship Id="rId167" Type="http://schemas.openxmlformats.org/officeDocument/2006/relationships/hyperlink" Target="https://podminky.urs.cz/item/CS_URS_2022_02/762083111" TargetMode="External" /><Relationship Id="rId168" Type="http://schemas.openxmlformats.org/officeDocument/2006/relationships/hyperlink" Target="https://podminky.urs.cz/item/CS_URS_2022_02/998766102" TargetMode="External" /><Relationship Id="rId169" Type="http://schemas.openxmlformats.org/officeDocument/2006/relationships/hyperlink" Target="https://podminky.urs.cz/item/CS_URS_2022_02/767392802" TargetMode="External" /><Relationship Id="rId170" Type="http://schemas.openxmlformats.org/officeDocument/2006/relationships/hyperlink" Target="https://podminky.urs.cz/item/CS_URS_2022_02/767996802" TargetMode="External" /><Relationship Id="rId171" Type="http://schemas.openxmlformats.org/officeDocument/2006/relationships/hyperlink" Target="https://podminky.urs.cz/item/CS_URS_2022_02/767832802" TargetMode="External" /><Relationship Id="rId172" Type="http://schemas.openxmlformats.org/officeDocument/2006/relationships/hyperlink" Target="https://podminky.urs.cz/item/CS_URS_2022_02/767881124" TargetMode="External" /><Relationship Id="rId173" Type="http://schemas.openxmlformats.org/officeDocument/2006/relationships/hyperlink" Target="https://podminky.urs.cz/item/CS_URS_2022_02/767881132" TargetMode="External" /><Relationship Id="rId174" Type="http://schemas.openxmlformats.org/officeDocument/2006/relationships/hyperlink" Target="https://podminky.urs.cz/item/CS_URS_2022_02/767881161" TargetMode="External" /><Relationship Id="rId175" Type="http://schemas.openxmlformats.org/officeDocument/2006/relationships/hyperlink" Target="https://podminky.urs.cz/item/CS_URS_2022_02/767640222" TargetMode="External" /><Relationship Id="rId176" Type="http://schemas.openxmlformats.org/officeDocument/2006/relationships/hyperlink" Target="https://podminky.urs.cz/item/CS_URS_2022_02/998767102" TargetMode="External" /><Relationship Id="rId177" Type="http://schemas.openxmlformats.org/officeDocument/2006/relationships/hyperlink" Target="https://podminky.urs.cz/item/CS_URS_2022_02/771121011" TargetMode="External" /><Relationship Id="rId178" Type="http://schemas.openxmlformats.org/officeDocument/2006/relationships/hyperlink" Target="https://podminky.urs.cz/item/CS_URS_2022_02/771574263" TargetMode="External" /><Relationship Id="rId179" Type="http://schemas.openxmlformats.org/officeDocument/2006/relationships/hyperlink" Target="https://podminky.urs.cz/item/CS_URS_2022_02/771577114" TargetMode="External" /><Relationship Id="rId180" Type="http://schemas.openxmlformats.org/officeDocument/2006/relationships/hyperlink" Target="https://podminky.urs.cz/item/CS_URS_2022_02/771591115" TargetMode="External" /><Relationship Id="rId181" Type="http://schemas.openxmlformats.org/officeDocument/2006/relationships/hyperlink" Target="https://podminky.urs.cz/item/CS_URS_2022_02/771591117" TargetMode="External" /><Relationship Id="rId182" Type="http://schemas.openxmlformats.org/officeDocument/2006/relationships/hyperlink" Target="https://podminky.urs.cz/item/CS_URS_2022_02/998771102" TargetMode="External" /><Relationship Id="rId183" Type="http://schemas.openxmlformats.org/officeDocument/2006/relationships/hyperlink" Target="https://podminky.urs.cz/item/CS_URS_2022_02/783213111" TargetMode="External" /><Relationship Id="rId184" Type="http://schemas.openxmlformats.org/officeDocument/2006/relationships/hyperlink" Target="https://podminky.urs.cz/item/CS_URS_2022_02/783218111" TargetMode="External" /><Relationship Id="rId1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203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hyperlink" Target="https://podminky.urs.cz/item/CS_URS_2022_02/032903000" TargetMode="External" /><Relationship Id="rId4" Type="http://schemas.openxmlformats.org/officeDocument/2006/relationships/hyperlink" Target="https://podminky.urs.cz/item/CS_URS_2022_02/034103000" TargetMode="External" /><Relationship Id="rId5" Type="http://schemas.openxmlformats.org/officeDocument/2006/relationships/hyperlink" Target="https://podminky.urs.cz/item/CS_URS_2022_02/034503000" TargetMode="External" /><Relationship Id="rId6" Type="http://schemas.openxmlformats.org/officeDocument/2006/relationships/hyperlink" Target="https://podminky.urs.cz/item/CS_URS_2022_02/042503000" TargetMode="External" /><Relationship Id="rId7" Type="http://schemas.openxmlformats.org/officeDocument/2006/relationships/hyperlink" Target="https://podminky.urs.cz/item/CS_URS_2022_02/043194000" TargetMode="External" /><Relationship Id="rId8" Type="http://schemas.openxmlformats.org/officeDocument/2006/relationships/hyperlink" Target="https://podminky.urs.cz/item/CS_URS_2022_02/045002000" TargetMode="External" /><Relationship Id="rId9" Type="http://schemas.openxmlformats.org/officeDocument/2006/relationships/hyperlink" Target="https://podminky.urs.cz/item/CS_URS_2022_02/071002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22h106-O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Nejdek, MŠ Lipová - Celková rekonstrukce - P1 - obálka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Nejdek, ul. Lipová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10. 8. 2022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Nejdek, nám.Karla IV. 239, 362 21 Nejdek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Projektová Kancelář PS, Ing. Irena Pichlová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Daniela Hahnová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ROUND(SUM(AS55:AS57),2)</f>
        <v>0</v>
      </c>
      <c r="AT54" s="109">
        <f>ROUND(SUM(AV54:AW54),2)</f>
        <v>0</v>
      </c>
      <c r="AU54" s="110">
        <f>ROUND(SUM(AU55:AU57),5)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ROUND(SUM(AZ55:AZ57),2)</f>
        <v>0</v>
      </c>
      <c r="BA54" s="109">
        <f>ROUND(SUM(BA55:BA57),2)</f>
        <v>0</v>
      </c>
      <c r="BB54" s="109">
        <f>ROUND(SUM(BB55:BB57),2)</f>
        <v>0</v>
      </c>
      <c r="BC54" s="109">
        <f>ROUND(SUM(BC55:BC57),2)</f>
        <v>0</v>
      </c>
      <c r="BD54" s="111">
        <f>ROUND(SUM(BD55:BD57),2)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24.7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'02.D.1.1.a - Architektoni...'!J30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'02.D.1.1.a - Architektoni...'!P109</f>
        <v>0</v>
      </c>
      <c r="AV55" s="123">
        <f>'02.D.1.1.a - Architektoni...'!J33</f>
        <v>0</v>
      </c>
      <c r="AW55" s="123">
        <f>'02.D.1.1.a - Architektoni...'!J34</f>
        <v>0</v>
      </c>
      <c r="AX55" s="123">
        <f>'02.D.1.1.a - Architektoni...'!J35</f>
        <v>0</v>
      </c>
      <c r="AY55" s="123">
        <f>'02.D.1.1.a - Architektoni...'!J36</f>
        <v>0</v>
      </c>
      <c r="AZ55" s="123">
        <f>'02.D.1.1.a - Architektoni...'!F33</f>
        <v>0</v>
      </c>
      <c r="BA55" s="123">
        <f>'02.D.1.1.a - Architektoni...'!F34</f>
        <v>0</v>
      </c>
      <c r="BB55" s="123">
        <f>'02.D.1.1.a - Architektoni...'!F35</f>
        <v>0</v>
      </c>
      <c r="BC55" s="123">
        <f>'02.D.1.1.a - Architektoni...'!F36</f>
        <v>0</v>
      </c>
      <c r="BD55" s="125">
        <f>'02.D.1.1.a - Architektoni...'!F37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1" s="7" customFormat="1" ht="24.7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'02.D.1.4.4.a - Silnoproud...'!J30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'02.D.1.4.4.a - Silnoproud...'!P84</f>
        <v>0</v>
      </c>
      <c r="AV56" s="123">
        <f>'02.D.1.4.4.a - Silnoproud...'!J33</f>
        <v>0</v>
      </c>
      <c r="AW56" s="123">
        <f>'02.D.1.4.4.a - Silnoproud...'!J34</f>
        <v>0</v>
      </c>
      <c r="AX56" s="123">
        <f>'02.D.1.4.4.a - Silnoproud...'!J35</f>
        <v>0</v>
      </c>
      <c r="AY56" s="123">
        <f>'02.D.1.4.4.a - Silnoproud...'!J36</f>
        <v>0</v>
      </c>
      <c r="AZ56" s="123">
        <f>'02.D.1.4.4.a - Silnoproud...'!F33</f>
        <v>0</v>
      </c>
      <c r="BA56" s="123">
        <f>'02.D.1.4.4.a - Silnoproud...'!F34</f>
        <v>0</v>
      </c>
      <c r="BB56" s="123">
        <f>'02.D.1.4.4.a - Silnoproud...'!F35</f>
        <v>0</v>
      </c>
      <c r="BC56" s="123">
        <f>'02.D.1.4.4.a - Silnoproud...'!F36</f>
        <v>0</v>
      </c>
      <c r="BD56" s="125">
        <f>'02.D.1.4.4.a - Silnoproud...'!F37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pans="1:91" s="7" customFormat="1" ht="24.75" customHeight="1">
      <c r="A57" s="114" t="s">
        <v>76</v>
      </c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87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'02.VONa - Vedlejší a osta...'!J30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88</v>
      </c>
      <c r="AR57" s="121"/>
      <c r="AS57" s="127">
        <v>0</v>
      </c>
      <c r="AT57" s="128">
        <f>ROUND(SUM(AV57:AW57),2)</f>
        <v>0</v>
      </c>
      <c r="AU57" s="129">
        <f>'02.VONa - Vedlejší a osta...'!P84</f>
        <v>0</v>
      </c>
      <c r="AV57" s="128">
        <f>'02.VONa - Vedlejší a osta...'!J33</f>
        <v>0</v>
      </c>
      <c r="AW57" s="128">
        <f>'02.VONa - Vedlejší a osta...'!J34</f>
        <v>0</v>
      </c>
      <c r="AX57" s="128">
        <f>'02.VONa - Vedlejší a osta...'!J35</f>
        <v>0</v>
      </c>
      <c r="AY57" s="128">
        <f>'02.VONa - Vedlejší a osta...'!J36</f>
        <v>0</v>
      </c>
      <c r="AZ57" s="128">
        <f>'02.VONa - Vedlejší a osta...'!F33</f>
        <v>0</v>
      </c>
      <c r="BA57" s="128">
        <f>'02.VONa - Vedlejší a osta...'!F34</f>
        <v>0</v>
      </c>
      <c r="BB57" s="128">
        <f>'02.VONa - Vedlejší a osta...'!F35</f>
        <v>0</v>
      </c>
      <c r="BC57" s="128">
        <f>'02.VONa - Vedlejší a osta...'!F36</f>
        <v>0</v>
      </c>
      <c r="BD57" s="130">
        <f>'02.VONa - Vedlejší a osta...'!F37</f>
        <v>0</v>
      </c>
      <c r="BE57" s="7"/>
      <c r="BT57" s="126" t="s">
        <v>80</v>
      </c>
      <c r="BV57" s="126" t="s">
        <v>74</v>
      </c>
      <c r="BW57" s="126" t="s">
        <v>89</v>
      </c>
      <c r="BX57" s="126" t="s">
        <v>5</v>
      </c>
      <c r="CL57" s="126" t="s">
        <v>19</v>
      </c>
      <c r="CM57" s="126" t="s">
        <v>82</v>
      </c>
    </row>
    <row r="58" spans="1:57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s="2" customFormat="1" ht="6.95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</sheetData>
  <sheetProtection password="ED5F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2.D.1.1.a - Architektoni...'!C2" display="/"/>
    <hyperlink ref="A56" location="'02.D.1.4.4.a - Silnoproud...'!C2" display="/"/>
    <hyperlink ref="A57" location="'02.VONa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90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Nejdek, MŠ Lipová - Celková rekonstrukce - P1 - obálka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30" customHeight="1">
      <c r="A9" s="41"/>
      <c r="B9" s="47"/>
      <c r="C9" s="41"/>
      <c r="D9" s="41"/>
      <c r="E9" s="138" t="s">
        <v>92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10. 8. 2022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ROUND(J109,2)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ROUND((SUM(BE109:BE1430)),2)</f>
        <v>0</v>
      </c>
      <c r="G33" s="41"/>
      <c r="H33" s="41"/>
      <c r="I33" s="151">
        <v>0.21</v>
      </c>
      <c r="J33" s="150">
        <f>ROUND(((SUM(BE109:BE1430))*I33),2)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ROUND((SUM(BF109:BF1430)),2)</f>
        <v>0</v>
      </c>
      <c r="G34" s="41"/>
      <c r="H34" s="41"/>
      <c r="I34" s="151">
        <v>0.12</v>
      </c>
      <c r="J34" s="150">
        <f>ROUND(((SUM(BF109:BF1430))*I34),2)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ROUND((SUM(BG109:BG1430)),2)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ROUND((SUM(BH109:BH1430)),2)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ROUND((SUM(BI109:BI1430)),2)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Nejdek, MŠ Lipová - Celková rekonstrukce - P1 - obálka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30" customHeight="1">
      <c r="A50" s="41"/>
      <c r="B50" s="42"/>
      <c r="C50" s="43"/>
      <c r="D50" s="43"/>
      <c r="E50" s="72" t="str">
        <f>E9</f>
        <v xml:space="preserve">02.D.1.1.a - Architektonicko stavební řešení  (02 pav.1)- obálka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Nejdek, ul. Lipová</v>
      </c>
      <c r="G52" s="43"/>
      <c r="H52" s="43"/>
      <c r="I52" s="35" t="s">
        <v>23</v>
      </c>
      <c r="J52" s="75" t="str">
        <f>IF(J12="","",J12)</f>
        <v>10. 8. 2022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Město Nejdek, nám.Karla IV. 239, 362 21 Nejdek</v>
      </c>
      <c r="G54" s="43"/>
      <c r="H54" s="43"/>
      <c r="I54" s="35" t="s">
        <v>31</v>
      </c>
      <c r="J54" s="39" t="str">
        <f>E21</f>
        <v>Projektová Kancelář PS, Ing. Irena Pichlová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Daniela Hahnová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94</v>
      </c>
      <c r="D57" s="165"/>
      <c r="E57" s="165"/>
      <c r="F57" s="165"/>
      <c r="G57" s="165"/>
      <c r="H57" s="165"/>
      <c r="I57" s="165"/>
      <c r="J57" s="166" t="s">
        <v>95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J109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pans="1:31" s="9" customFormat="1" ht="24.95" customHeight="1">
      <c r="A60" s="9"/>
      <c r="B60" s="168"/>
      <c r="C60" s="169"/>
      <c r="D60" s="170" t="s">
        <v>97</v>
      </c>
      <c r="E60" s="171"/>
      <c r="F60" s="171"/>
      <c r="G60" s="171"/>
      <c r="H60" s="171"/>
      <c r="I60" s="171"/>
      <c r="J60" s="172">
        <f>J110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98</v>
      </c>
      <c r="E61" s="177"/>
      <c r="F61" s="177"/>
      <c r="G61" s="177"/>
      <c r="H61" s="177"/>
      <c r="I61" s="177"/>
      <c r="J61" s="178">
        <f>J111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99</v>
      </c>
      <c r="E62" s="177"/>
      <c r="F62" s="177"/>
      <c r="G62" s="177"/>
      <c r="H62" s="177"/>
      <c r="I62" s="177"/>
      <c r="J62" s="178">
        <f>J207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100</v>
      </c>
      <c r="E63" s="177"/>
      <c r="F63" s="177"/>
      <c r="G63" s="177"/>
      <c r="H63" s="177"/>
      <c r="I63" s="177"/>
      <c r="J63" s="178">
        <f>J233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101</v>
      </c>
      <c r="E64" s="177"/>
      <c r="F64" s="177"/>
      <c r="G64" s="177"/>
      <c r="H64" s="177"/>
      <c r="I64" s="177"/>
      <c r="J64" s="178">
        <f>J251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4"/>
      <c r="C65" s="175"/>
      <c r="D65" s="176" t="s">
        <v>102</v>
      </c>
      <c r="E65" s="177"/>
      <c r="F65" s="177"/>
      <c r="G65" s="177"/>
      <c r="H65" s="177"/>
      <c r="I65" s="177"/>
      <c r="J65" s="178">
        <f>J252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103</v>
      </c>
      <c r="E66" s="177"/>
      <c r="F66" s="177"/>
      <c r="G66" s="177"/>
      <c r="H66" s="177"/>
      <c r="I66" s="177"/>
      <c r="J66" s="178">
        <f>J272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4"/>
      <c r="C67" s="175"/>
      <c r="D67" s="176" t="s">
        <v>104</v>
      </c>
      <c r="E67" s="177"/>
      <c r="F67" s="177"/>
      <c r="G67" s="177"/>
      <c r="H67" s="177"/>
      <c r="I67" s="177"/>
      <c r="J67" s="178">
        <f>J273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4"/>
      <c r="C68" s="175"/>
      <c r="D68" s="176" t="s">
        <v>105</v>
      </c>
      <c r="E68" s="177"/>
      <c r="F68" s="177"/>
      <c r="G68" s="177"/>
      <c r="H68" s="177"/>
      <c r="I68" s="177"/>
      <c r="J68" s="178">
        <f>J282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4"/>
      <c r="C69" s="175"/>
      <c r="D69" s="176" t="s">
        <v>106</v>
      </c>
      <c r="E69" s="177"/>
      <c r="F69" s="177"/>
      <c r="G69" s="177"/>
      <c r="H69" s="177"/>
      <c r="I69" s="177"/>
      <c r="J69" s="178">
        <f>J463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107</v>
      </c>
      <c r="E70" s="177"/>
      <c r="F70" s="177"/>
      <c r="G70" s="177"/>
      <c r="H70" s="177"/>
      <c r="I70" s="177"/>
      <c r="J70" s="178">
        <f>J540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74"/>
      <c r="C71" s="175"/>
      <c r="D71" s="176" t="s">
        <v>108</v>
      </c>
      <c r="E71" s="177"/>
      <c r="F71" s="177"/>
      <c r="G71" s="177"/>
      <c r="H71" s="177"/>
      <c r="I71" s="177"/>
      <c r="J71" s="178">
        <f>J541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74"/>
      <c r="C72" s="175"/>
      <c r="D72" s="176" t="s">
        <v>109</v>
      </c>
      <c r="E72" s="177"/>
      <c r="F72" s="177"/>
      <c r="G72" s="177"/>
      <c r="H72" s="177"/>
      <c r="I72" s="177"/>
      <c r="J72" s="178">
        <f>J558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74"/>
      <c r="C73" s="175"/>
      <c r="D73" s="176" t="s">
        <v>110</v>
      </c>
      <c r="E73" s="177"/>
      <c r="F73" s="177"/>
      <c r="G73" s="177"/>
      <c r="H73" s="177"/>
      <c r="I73" s="177"/>
      <c r="J73" s="178">
        <f>J566</f>
        <v>0</v>
      </c>
      <c r="K73" s="175"/>
      <c r="L73" s="17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74"/>
      <c r="C74" s="175"/>
      <c r="D74" s="176" t="s">
        <v>111</v>
      </c>
      <c r="E74" s="177"/>
      <c r="F74" s="177"/>
      <c r="G74" s="177"/>
      <c r="H74" s="177"/>
      <c r="I74" s="177"/>
      <c r="J74" s="178">
        <f>J627</f>
        <v>0</v>
      </c>
      <c r="K74" s="175"/>
      <c r="L74" s="17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4"/>
      <c r="C75" s="175"/>
      <c r="D75" s="176" t="s">
        <v>112</v>
      </c>
      <c r="E75" s="177"/>
      <c r="F75" s="177"/>
      <c r="G75" s="177"/>
      <c r="H75" s="177"/>
      <c r="I75" s="177"/>
      <c r="J75" s="178">
        <f>J639</f>
        <v>0</v>
      </c>
      <c r="K75" s="175"/>
      <c r="L75" s="17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4"/>
      <c r="C76" s="175"/>
      <c r="D76" s="176" t="s">
        <v>113</v>
      </c>
      <c r="E76" s="177"/>
      <c r="F76" s="177"/>
      <c r="G76" s="177"/>
      <c r="H76" s="177"/>
      <c r="I76" s="177"/>
      <c r="J76" s="178">
        <f>J658</f>
        <v>0</v>
      </c>
      <c r="K76" s="175"/>
      <c r="L76" s="17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8"/>
      <c r="C77" s="169"/>
      <c r="D77" s="170" t="s">
        <v>114</v>
      </c>
      <c r="E77" s="171"/>
      <c r="F77" s="171"/>
      <c r="G77" s="171"/>
      <c r="H77" s="171"/>
      <c r="I77" s="171"/>
      <c r="J77" s="172">
        <f>J662</f>
        <v>0</v>
      </c>
      <c r="K77" s="169"/>
      <c r="L77" s="17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74"/>
      <c r="C78" s="175"/>
      <c r="D78" s="176" t="s">
        <v>115</v>
      </c>
      <c r="E78" s="177"/>
      <c r="F78" s="177"/>
      <c r="G78" s="177"/>
      <c r="H78" s="177"/>
      <c r="I78" s="177"/>
      <c r="J78" s="178">
        <f>J663</f>
        <v>0</v>
      </c>
      <c r="K78" s="175"/>
      <c r="L78" s="17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4"/>
      <c r="C79" s="175"/>
      <c r="D79" s="176" t="s">
        <v>116</v>
      </c>
      <c r="E79" s="177"/>
      <c r="F79" s="177"/>
      <c r="G79" s="177"/>
      <c r="H79" s="177"/>
      <c r="I79" s="177"/>
      <c r="J79" s="178">
        <f>J743</f>
        <v>0</v>
      </c>
      <c r="K79" s="175"/>
      <c r="L79" s="17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4"/>
      <c r="C80" s="175"/>
      <c r="D80" s="176" t="s">
        <v>117</v>
      </c>
      <c r="E80" s="177"/>
      <c r="F80" s="177"/>
      <c r="G80" s="177"/>
      <c r="H80" s="177"/>
      <c r="I80" s="177"/>
      <c r="J80" s="178">
        <f>J752</f>
        <v>0</v>
      </c>
      <c r="K80" s="175"/>
      <c r="L80" s="17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4"/>
      <c r="C81" s="175"/>
      <c r="D81" s="176" t="s">
        <v>118</v>
      </c>
      <c r="E81" s="177"/>
      <c r="F81" s="177"/>
      <c r="G81" s="177"/>
      <c r="H81" s="177"/>
      <c r="I81" s="177"/>
      <c r="J81" s="178">
        <f>J799</f>
        <v>0</v>
      </c>
      <c r="K81" s="175"/>
      <c r="L81" s="17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4"/>
      <c r="C82" s="175"/>
      <c r="D82" s="176" t="s">
        <v>119</v>
      </c>
      <c r="E82" s="177"/>
      <c r="F82" s="177"/>
      <c r="G82" s="177"/>
      <c r="H82" s="177"/>
      <c r="I82" s="177"/>
      <c r="J82" s="178">
        <f>J831</f>
        <v>0</v>
      </c>
      <c r="K82" s="175"/>
      <c r="L82" s="17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4"/>
      <c r="C83" s="175"/>
      <c r="D83" s="176" t="s">
        <v>120</v>
      </c>
      <c r="E83" s="177"/>
      <c r="F83" s="177"/>
      <c r="G83" s="177"/>
      <c r="H83" s="177"/>
      <c r="I83" s="177"/>
      <c r="J83" s="178">
        <f>J992</f>
        <v>0</v>
      </c>
      <c r="K83" s="175"/>
      <c r="L83" s="17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4"/>
      <c r="C84" s="175"/>
      <c r="D84" s="176" t="s">
        <v>121</v>
      </c>
      <c r="E84" s="177"/>
      <c r="F84" s="177"/>
      <c r="G84" s="177"/>
      <c r="H84" s="177"/>
      <c r="I84" s="177"/>
      <c r="J84" s="178">
        <f>J1019</f>
        <v>0</v>
      </c>
      <c r="K84" s="175"/>
      <c r="L84" s="17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4"/>
      <c r="C85" s="175"/>
      <c r="D85" s="176" t="s">
        <v>122</v>
      </c>
      <c r="E85" s="177"/>
      <c r="F85" s="177"/>
      <c r="G85" s="177"/>
      <c r="H85" s="177"/>
      <c r="I85" s="177"/>
      <c r="J85" s="178">
        <f>J1166</f>
        <v>0</v>
      </c>
      <c r="K85" s="175"/>
      <c r="L85" s="17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4"/>
      <c r="C86" s="175"/>
      <c r="D86" s="176" t="s">
        <v>123</v>
      </c>
      <c r="E86" s="177"/>
      <c r="F86" s="177"/>
      <c r="G86" s="177"/>
      <c r="H86" s="177"/>
      <c r="I86" s="177"/>
      <c r="J86" s="178">
        <f>J1199</f>
        <v>0</v>
      </c>
      <c r="K86" s="175"/>
      <c r="L86" s="17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4"/>
      <c r="C87" s="175"/>
      <c r="D87" s="176" t="s">
        <v>124</v>
      </c>
      <c r="E87" s="177"/>
      <c r="F87" s="177"/>
      <c r="G87" s="177"/>
      <c r="H87" s="177"/>
      <c r="I87" s="177"/>
      <c r="J87" s="178">
        <f>J1342</f>
        <v>0</v>
      </c>
      <c r="K87" s="175"/>
      <c r="L87" s="17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4"/>
      <c r="C88" s="175"/>
      <c r="D88" s="176" t="s">
        <v>125</v>
      </c>
      <c r="E88" s="177"/>
      <c r="F88" s="177"/>
      <c r="G88" s="177"/>
      <c r="H88" s="177"/>
      <c r="I88" s="177"/>
      <c r="J88" s="178">
        <f>J1385</f>
        <v>0</v>
      </c>
      <c r="K88" s="175"/>
      <c r="L88" s="17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4"/>
      <c r="C89" s="175"/>
      <c r="D89" s="176" t="s">
        <v>126</v>
      </c>
      <c r="E89" s="177"/>
      <c r="F89" s="177"/>
      <c r="G89" s="177"/>
      <c r="H89" s="177"/>
      <c r="I89" s="177"/>
      <c r="J89" s="178">
        <f>J1417</f>
        <v>0</v>
      </c>
      <c r="K89" s="175"/>
      <c r="L89" s="17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2" customFormat="1" ht="21.8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13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5" spans="1:31" s="2" customFormat="1" ht="6.95" customHeight="1">
      <c r="A95" s="41"/>
      <c r="B95" s="64"/>
      <c r="C95" s="65"/>
      <c r="D95" s="65"/>
      <c r="E95" s="65"/>
      <c r="F95" s="65"/>
      <c r="G95" s="65"/>
      <c r="H95" s="65"/>
      <c r="I95" s="65"/>
      <c r="J95" s="65"/>
      <c r="K95" s="65"/>
      <c r="L95" s="13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24.95" customHeight="1">
      <c r="A96" s="41"/>
      <c r="B96" s="42"/>
      <c r="C96" s="26" t="s">
        <v>127</v>
      </c>
      <c r="D96" s="43"/>
      <c r="E96" s="43"/>
      <c r="F96" s="43"/>
      <c r="G96" s="43"/>
      <c r="H96" s="43"/>
      <c r="I96" s="43"/>
      <c r="J96" s="43"/>
      <c r="K96" s="43"/>
      <c r="L96" s="13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6.95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13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2" customHeight="1">
      <c r="A98" s="41"/>
      <c r="B98" s="42"/>
      <c r="C98" s="35" t="s">
        <v>16</v>
      </c>
      <c r="D98" s="43"/>
      <c r="E98" s="43"/>
      <c r="F98" s="43"/>
      <c r="G98" s="43"/>
      <c r="H98" s="43"/>
      <c r="I98" s="43"/>
      <c r="J98" s="43"/>
      <c r="K98" s="43"/>
      <c r="L98" s="13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6.5" customHeight="1">
      <c r="A99" s="41"/>
      <c r="B99" s="42"/>
      <c r="C99" s="43"/>
      <c r="D99" s="43"/>
      <c r="E99" s="163" t="str">
        <f>E7</f>
        <v>Nejdek, MŠ Lipová - Celková rekonstrukce - P1 - obálka</v>
      </c>
      <c r="F99" s="35"/>
      <c r="G99" s="35"/>
      <c r="H99" s="35"/>
      <c r="I99" s="43"/>
      <c r="J99" s="43"/>
      <c r="K99" s="43"/>
      <c r="L99" s="13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12" customHeight="1">
      <c r="A100" s="41"/>
      <c r="B100" s="42"/>
      <c r="C100" s="35" t="s">
        <v>91</v>
      </c>
      <c r="D100" s="43"/>
      <c r="E100" s="43"/>
      <c r="F100" s="43"/>
      <c r="G100" s="43"/>
      <c r="H100" s="43"/>
      <c r="I100" s="43"/>
      <c r="J100" s="43"/>
      <c r="K100" s="43"/>
      <c r="L100" s="137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30" customHeight="1">
      <c r="A101" s="41"/>
      <c r="B101" s="42"/>
      <c r="C101" s="43"/>
      <c r="D101" s="43"/>
      <c r="E101" s="72" t="str">
        <f>E9</f>
        <v xml:space="preserve">02.D.1.1.a - Architektonicko stavební řešení  (02 pav.1)- obálka</v>
      </c>
      <c r="F101" s="43"/>
      <c r="G101" s="43"/>
      <c r="H101" s="43"/>
      <c r="I101" s="43"/>
      <c r="J101" s="43"/>
      <c r="K101" s="43"/>
      <c r="L101" s="137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6.95" customHeight="1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137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12" customHeight="1">
      <c r="A103" s="41"/>
      <c r="B103" s="42"/>
      <c r="C103" s="35" t="s">
        <v>21</v>
      </c>
      <c r="D103" s="43"/>
      <c r="E103" s="43"/>
      <c r="F103" s="30" t="str">
        <f>F12</f>
        <v>Nejdek, ul. Lipová</v>
      </c>
      <c r="G103" s="43"/>
      <c r="H103" s="43"/>
      <c r="I103" s="35" t="s">
        <v>23</v>
      </c>
      <c r="J103" s="75" t="str">
        <f>IF(J12="","",J12)</f>
        <v>10. 8. 2022</v>
      </c>
      <c r="K103" s="43"/>
      <c r="L103" s="137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6.95" customHeight="1">
      <c r="A104" s="41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137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40.05" customHeight="1">
      <c r="A105" s="41"/>
      <c r="B105" s="42"/>
      <c r="C105" s="35" t="s">
        <v>25</v>
      </c>
      <c r="D105" s="43"/>
      <c r="E105" s="43"/>
      <c r="F105" s="30" t="str">
        <f>E15</f>
        <v>Město Nejdek, nám.Karla IV. 239, 362 21 Nejdek</v>
      </c>
      <c r="G105" s="43"/>
      <c r="H105" s="43"/>
      <c r="I105" s="35" t="s">
        <v>31</v>
      </c>
      <c r="J105" s="39" t="str">
        <f>E21</f>
        <v>Projektová Kancelář PS, Ing. Irena Pichlová</v>
      </c>
      <c r="K105" s="43"/>
      <c r="L105" s="137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15.15" customHeight="1">
      <c r="A106" s="41"/>
      <c r="B106" s="42"/>
      <c r="C106" s="35" t="s">
        <v>29</v>
      </c>
      <c r="D106" s="43"/>
      <c r="E106" s="43"/>
      <c r="F106" s="30" t="str">
        <f>IF(E18="","",E18)</f>
        <v>Vyplň údaj</v>
      </c>
      <c r="G106" s="43"/>
      <c r="H106" s="43"/>
      <c r="I106" s="35" t="s">
        <v>34</v>
      </c>
      <c r="J106" s="39" t="str">
        <f>E24</f>
        <v>Daniela Hahnová</v>
      </c>
      <c r="K106" s="43"/>
      <c r="L106" s="137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10.3" customHeight="1">
      <c r="A107" s="41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137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11" customFormat="1" ht="29.25" customHeight="1">
      <c r="A108" s="180"/>
      <c r="B108" s="181"/>
      <c r="C108" s="182" t="s">
        <v>128</v>
      </c>
      <c r="D108" s="183" t="s">
        <v>57</v>
      </c>
      <c r="E108" s="183" t="s">
        <v>53</v>
      </c>
      <c r="F108" s="183" t="s">
        <v>54</v>
      </c>
      <c r="G108" s="183" t="s">
        <v>129</v>
      </c>
      <c r="H108" s="183" t="s">
        <v>130</v>
      </c>
      <c r="I108" s="183" t="s">
        <v>131</v>
      </c>
      <c r="J108" s="183" t="s">
        <v>95</v>
      </c>
      <c r="K108" s="184" t="s">
        <v>132</v>
      </c>
      <c r="L108" s="185"/>
      <c r="M108" s="95" t="s">
        <v>19</v>
      </c>
      <c r="N108" s="96" t="s">
        <v>42</v>
      </c>
      <c r="O108" s="96" t="s">
        <v>133</v>
      </c>
      <c r="P108" s="96" t="s">
        <v>134</v>
      </c>
      <c r="Q108" s="96" t="s">
        <v>135</v>
      </c>
      <c r="R108" s="96" t="s">
        <v>136</v>
      </c>
      <c r="S108" s="96" t="s">
        <v>137</v>
      </c>
      <c r="T108" s="97" t="s">
        <v>138</v>
      </c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</row>
    <row r="109" spans="1:63" s="2" customFormat="1" ht="22.8" customHeight="1">
      <c r="A109" s="41"/>
      <c r="B109" s="42"/>
      <c r="C109" s="102" t="s">
        <v>139</v>
      </c>
      <c r="D109" s="43"/>
      <c r="E109" s="43"/>
      <c r="F109" s="43"/>
      <c r="G109" s="43"/>
      <c r="H109" s="43"/>
      <c r="I109" s="43"/>
      <c r="J109" s="186">
        <f>BK109</f>
        <v>0</v>
      </c>
      <c r="K109" s="43"/>
      <c r="L109" s="47"/>
      <c r="M109" s="98"/>
      <c r="N109" s="187"/>
      <c r="O109" s="99"/>
      <c r="P109" s="188">
        <f>P110+P662</f>
        <v>0</v>
      </c>
      <c r="Q109" s="99"/>
      <c r="R109" s="188">
        <f>R110+R662</f>
        <v>0</v>
      </c>
      <c r="S109" s="99"/>
      <c r="T109" s="189">
        <f>T110+T662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71</v>
      </c>
      <c r="AU109" s="20" t="s">
        <v>96</v>
      </c>
      <c r="BK109" s="190">
        <f>BK110+BK662</f>
        <v>0</v>
      </c>
    </row>
    <row r="110" spans="1:63" s="12" customFormat="1" ht="25.9" customHeight="1">
      <c r="A110" s="12"/>
      <c r="B110" s="191"/>
      <c r="C110" s="192"/>
      <c r="D110" s="193" t="s">
        <v>71</v>
      </c>
      <c r="E110" s="194" t="s">
        <v>140</v>
      </c>
      <c r="F110" s="194" t="s">
        <v>141</v>
      </c>
      <c r="G110" s="192"/>
      <c r="H110" s="192"/>
      <c r="I110" s="195"/>
      <c r="J110" s="196">
        <f>BK110</f>
        <v>0</v>
      </c>
      <c r="K110" s="192"/>
      <c r="L110" s="197"/>
      <c r="M110" s="198"/>
      <c r="N110" s="199"/>
      <c r="O110" s="199"/>
      <c r="P110" s="200">
        <f>P111+P207+P233+P251+P272+P540+P639+P658</f>
        <v>0</v>
      </c>
      <c r="Q110" s="199"/>
      <c r="R110" s="200">
        <f>R111+R207+R233+R251+R272+R540+R639+R658</f>
        <v>0</v>
      </c>
      <c r="S110" s="199"/>
      <c r="T110" s="201">
        <f>T111+T207+T233+T251+T272+T540+T639+T658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2" t="s">
        <v>80</v>
      </c>
      <c r="AT110" s="203" t="s">
        <v>71</v>
      </c>
      <c r="AU110" s="203" t="s">
        <v>72</v>
      </c>
      <c r="AY110" s="202" t="s">
        <v>142</v>
      </c>
      <c r="BK110" s="204">
        <f>BK111+BK207+BK233+BK251+BK272+BK540+BK639+BK658</f>
        <v>0</v>
      </c>
    </row>
    <row r="111" spans="1:63" s="12" customFormat="1" ht="22.8" customHeight="1">
      <c r="A111" s="12"/>
      <c r="B111" s="191"/>
      <c r="C111" s="192"/>
      <c r="D111" s="193" t="s">
        <v>71</v>
      </c>
      <c r="E111" s="205" t="s">
        <v>80</v>
      </c>
      <c r="F111" s="205" t="s">
        <v>143</v>
      </c>
      <c r="G111" s="192"/>
      <c r="H111" s="192"/>
      <c r="I111" s="195"/>
      <c r="J111" s="206">
        <f>BK111</f>
        <v>0</v>
      </c>
      <c r="K111" s="192"/>
      <c r="L111" s="197"/>
      <c r="M111" s="198"/>
      <c r="N111" s="199"/>
      <c r="O111" s="199"/>
      <c r="P111" s="200">
        <f>SUM(P112:P206)</f>
        <v>0</v>
      </c>
      <c r="Q111" s="199"/>
      <c r="R111" s="200">
        <f>SUM(R112:R206)</f>
        <v>0</v>
      </c>
      <c r="S111" s="199"/>
      <c r="T111" s="201">
        <f>SUM(T112:T206)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80</v>
      </c>
      <c r="AT111" s="203" t="s">
        <v>71</v>
      </c>
      <c r="AU111" s="203" t="s">
        <v>80</v>
      </c>
      <c r="AY111" s="202" t="s">
        <v>142</v>
      </c>
      <c r="BK111" s="204">
        <f>SUM(BK112:BK206)</f>
        <v>0</v>
      </c>
    </row>
    <row r="112" spans="1:65" s="2" customFormat="1" ht="24.15" customHeight="1">
      <c r="A112" s="41"/>
      <c r="B112" s="42"/>
      <c r="C112" s="207" t="s">
        <v>80</v>
      </c>
      <c r="D112" s="207" t="s">
        <v>144</v>
      </c>
      <c r="E112" s="208" t="s">
        <v>145</v>
      </c>
      <c r="F112" s="209" t="s">
        <v>146</v>
      </c>
      <c r="G112" s="210" t="s">
        <v>147</v>
      </c>
      <c r="H112" s="211">
        <v>5</v>
      </c>
      <c r="I112" s="212"/>
      <c r="J112" s="213">
        <f>ROUND(I112*H112,2)</f>
        <v>0</v>
      </c>
      <c r="K112" s="209" t="s">
        <v>148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149</v>
      </c>
      <c r="AT112" s="218" t="s">
        <v>144</v>
      </c>
      <c r="AU112" s="218" t="s">
        <v>82</v>
      </c>
      <c r="AY112" s="20" t="s">
        <v>142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149</v>
      </c>
      <c r="BM112" s="218" t="s">
        <v>82</v>
      </c>
    </row>
    <row r="113" spans="1:47" s="2" customFormat="1" ht="12">
      <c r="A113" s="41"/>
      <c r="B113" s="42"/>
      <c r="C113" s="43"/>
      <c r="D113" s="220" t="s">
        <v>150</v>
      </c>
      <c r="E113" s="43"/>
      <c r="F113" s="221" t="s">
        <v>151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150</v>
      </c>
      <c r="AU113" s="20" t="s">
        <v>82</v>
      </c>
    </row>
    <row r="114" spans="1:47" s="2" customFormat="1" ht="12">
      <c r="A114" s="41"/>
      <c r="B114" s="42"/>
      <c r="C114" s="43"/>
      <c r="D114" s="225" t="s">
        <v>152</v>
      </c>
      <c r="E114" s="43"/>
      <c r="F114" s="226" t="s">
        <v>153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152</v>
      </c>
      <c r="AU114" s="20" t="s">
        <v>82</v>
      </c>
    </row>
    <row r="115" spans="1:65" s="2" customFormat="1" ht="24.15" customHeight="1">
      <c r="A115" s="41"/>
      <c r="B115" s="42"/>
      <c r="C115" s="207" t="s">
        <v>82</v>
      </c>
      <c r="D115" s="207" t="s">
        <v>144</v>
      </c>
      <c r="E115" s="208" t="s">
        <v>154</v>
      </c>
      <c r="F115" s="209" t="s">
        <v>155</v>
      </c>
      <c r="G115" s="210" t="s">
        <v>147</v>
      </c>
      <c r="H115" s="211">
        <v>8</v>
      </c>
      <c r="I115" s="212"/>
      <c r="J115" s="213">
        <f>ROUND(I115*H115,2)</f>
        <v>0</v>
      </c>
      <c r="K115" s="209" t="s">
        <v>148</v>
      </c>
      <c r="L115" s="47"/>
      <c r="M115" s="214" t="s">
        <v>19</v>
      </c>
      <c r="N115" s="215" t="s">
        <v>43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149</v>
      </c>
      <c r="AT115" s="218" t="s">
        <v>144</v>
      </c>
      <c r="AU115" s="218" t="s">
        <v>82</v>
      </c>
      <c r="AY115" s="20" t="s">
        <v>142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20" t="s">
        <v>80</v>
      </c>
      <c r="BK115" s="219">
        <f>ROUND(I115*H115,2)</f>
        <v>0</v>
      </c>
      <c r="BL115" s="20" t="s">
        <v>149</v>
      </c>
      <c r="BM115" s="218" t="s">
        <v>149</v>
      </c>
    </row>
    <row r="116" spans="1:47" s="2" customFormat="1" ht="12">
      <c r="A116" s="41"/>
      <c r="B116" s="42"/>
      <c r="C116" s="43"/>
      <c r="D116" s="220" t="s">
        <v>150</v>
      </c>
      <c r="E116" s="43"/>
      <c r="F116" s="221" t="s">
        <v>156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150</v>
      </c>
      <c r="AU116" s="20" t="s">
        <v>82</v>
      </c>
    </row>
    <row r="117" spans="1:47" s="2" customFormat="1" ht="12">
      <c r="A117" s="41"/>
      <c r="B117" s="42"/>
      <c r="C117" s="43"/>
      <c r="D117" s="225" t="s">
        <v>152</v>
      </c>
      <c r="E117" s="43"/>
      <c r="F117" s="226" t="s">
        <v>157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152</v>
      </c>
      <c r="AU117" s="20" t="s">
        <v>82</v>
      </c>
    </row>
    <row r="118" spans="1:65" s="2" customFormat="1" ht="33" customHeight="1">
      <c r="A118" s="41"/>
      <c r="B118" s="42"/>
      <c r="C118" s="207" t="s">
        <v>158</v>
      </c>
      <c r="D118" s="207" t="s">
        <v>144</v>
      </c>
      <c r="E118" s="208" t="s">
        <v>159</v>
      </c>
      <c r="F118" s="209" t="s">
        <v>160</v>
      </c>
      <c r="G118" s="210" t="s">
        <v>161</v>
      </c>
      <c r="H118" s="211">
        <v>23</v>
      </c>
      <c r="I118" s="212"/>
      <c r="J118" s="213">
        <f>ROUND(I118*H118,2)</f>
        <v>0</v>
      </c>
      <c r="K118" s="209" t="s">
        <v>148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149</v>
      </c>
      <c r="AT118" s="218" t="s">
        <v>144</v>
      </c>
      <c r="AU118" s="218" t="s">
        <v>82</v>
      </c>
      <c r="AY118" s="20" t="s">
        <v>142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149</v>
      </c>
      <c r="BM118" s="218" t="s">
        <v>162</v>
      </c>
    </row>
    <row r="119" spans="1:47" s="2" customFormat="1" ht="12">
      <c r="A119" s="41"/>
      <c r="B119" s="42"/>
      <c r="C119" s="43"/>
      <c r="D119" s="220" t="s">
        <v>150</v>
      </c>
      <c r="E119" s="43"/>
      <c r="F119" s="221" t="s">
        <v>163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150</v>
      </c>
      <c r="AU119" s="20" t="s">
        <v>82</v>
      </c>
    </row>
    <row r="120" spans="1:47" s="2" customFormat="1" ht="12">
      <c r="A120" s="41"/>
      <c r="B120" s="42"/>
      <c r="C120" s="43"/>
      <c r="D120" s="225" t="s">
        <v>152</v>
      </c>
      <c r="E120" s="43"/>
      <c r="F120" s="226" t="s">
        <v>164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152</v>
      </c>
      <c r="AU120" s="20" t="s">
        <v>82</v>
      </c>
    </row>
    <row r="121" spans="1:51" s="13" customFormat="1" ht="12">
      <c r="A121" s="13"/>
      <c r="B121" s="227"/>
      <c r="C121" s="228"/>
      <c r="D121" s="220" t="s">
        <v>165</v>
      </c>
      <c r="E121" s="229" t="s">
        <v>19</v>
      </c>
      <c r="F121" s="230" t="s">
        <v>166</v>
      </c>
      <c r="G121" s="228"/>
      <c r="H121" s="231">
        <v>21.92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165</v>
      </c>
      <c r="AU121" s="237" t="s">
        <v>82</v>
      </c>
      <c r="AV121" s="13" t="s">
        <v>82</v>
      </c>
      <c r="AW121" s="13" t="s">
        <v>33</v>
      </c>
      <c r="AX121" s="13" t="s">
        <v>72</v>
      </c>
      <c r="AY121" s="237" t="s">
        <v>142</v>
      </c>
    </row>
    <row r="122" spans="1:51" s="13" customFormat="1" ht="12">
      <c r="A122" s="13"/>
      <c r="B122" s="227"/>
      <c r="C122" s="228"/>
      <c r="D122" s="220" t="s">
        <v>165</v>
      </c>
      <c r="E122" s="229" t="s">
        <v>19</v>
      </c>
      <c r="F122" s="230" t="s">
        <v>167</v>
      </c>
      <c r="G122" s="228"/>
      <c r="H122" s="231">
        <v>1.08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165</v>
      </c>
      <c r="AU122" s="237" t="s">
        <v>82</v>
      </c>
      <c r="AV122" s="13" t="s">
        <v>82</v>
      </c>
      <c r="AW122" s="13" t="s">
        <v>33</v>
      </c>
      <c r="AX122" s="13" t="s">
        <v>72</v>
      </c>
      <c r="AY122" s="237" t="s">
        <v>142</v>
      </c>
    </row>
    <row r="123" spans="1:51" s="14" customFormat="1" ht="12">
      <c r="A123" s="14"/>
      <c r="B123" s="238"/>
      <c r="C123" s="239"/>
      <c r="D123" s="220" t="s">
        <v>165</v>
      </c>
      <c r="E123" s="240" t="s">
        <v>19</v>
      </c>
      <c r="F123" s="241" t="s">
        <v>168</v>
      </c>
      <c r="G123" s="239"/>
      <c r="H123" s="242">
        <v>23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165</v>
      </c>
      <c r="AU123" s="248" t="s">
        <v>82</v>
      </c>
      <c r="AV123" s="14" t="s">
        <v>149</v>
      </c>
      <c r="AW123" s="14" t="s">
        <v>33</v>
      </c>
      <c r="AX123" s="14" t="s">
        <v>80</v>
      </c>
      <c r="AY123" s="248" t="s">
        <v>142</v>
      </c>
    </row>
    <row r="124" spans="1:65" s="2" customFormat="1" ht="24.15" customHeight="1">
      <c r="A124" s="41"/>
      <c r="B124" s="42"/>
      <c r="C124" s="207" t="s">
        <v>149</v>
      </c>
      <c r="D124" s="207" t="s">
        <v>144</v>
      </c>
      <c r="E124" s="208" t="s">
        <v>169</v>
      </c>
      <c r="F124" s="209" t="s">
        <v>170</v>
      </c>
      <c r="G124" s="210" t="s">
        <v>161</v>
      </c>
      <c r="H124" s="211">
        <v>5.2</v>
      </c>
      <c r="I124" s="212"/>
      <c r="J124" s="213">
        <f>ROUND(I124*H124,2)</f>
        <v>0</v>
      </c>
      <c r="K124" s="209" t="s">
        <v>148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149</v>
      </c>
      <c r="AT124" s="218" t="s">
        <v>144</v>
      </c>
      <c r="AU124" s="218" t="s">
        <v>82</v>
      </c>
      <c r="AY124" s="20" t="s">
        <v>142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149</v>
      </c>
      <c r="BM124" s="218" t="s">
        <v>171</v>
      </c>
    </row>
    <row r="125" spans="1:47" s="2" customFormat="1" ht="12">
      <c r="A125" s="41"/>
      <c r="B125" s="42"/>
      <c r="C125" s="43"/>
      <c r="D125" s="220" t="s">
        <v>150</v>
      </c>
      <c r="E125" s="43"/>
      <c r="F125" s="221" t="s">
        <v>172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150</v>
      </c>
      <c r="AU125" s="20" t="s">
        <v>82</v>
      </c>
    </row>
    <row r="126" spans="1:47" s="2" customFormat="1" ht="12">
      <c r="A126" s="41"/>
      <c r="B126" s="42"/>
      <c r="C126" s="43"/>
      <c r="D126" s="225" t="s">
        <v>152</v>
      </c>
      <c r="E126" s="43"/>
      <c r="F126" s="226" t="s">
        <v>173</v>
      </c>
      <c r="G126" s="43"/>
      <c r="H126" s="43"/>
      <c r="I126" s="222"/>
      <c r="J126" s="43"/>
      <c r="K126" s="43"/>
      <c r="L126" s="47"/>
      <c r="M126" s="223"/>
      <c r="N126" s="22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152</v>
      </c>
      <c r="AU126" s="20" t="s">
        <v>82</v>
      </c>
    </row>
    <row r="127" spans="1:51" s="13" customFormat="1" ht="12">
      <c r="A127" s="13"/>
      <c r="B127" s="227"/>
      <c r="C127" s="228"/>
      <c r="D127" s="220" t="s">
        <v>165</v>
      </c>
      <c r="E127" s="229" t="s">
        <v>19</v>
      </c>
      <c r="F127" s="230" t="s">
        <v>174</v>
      </c>
      <c r="G127" s="228"/>
      <c r="H127" s="231">
        <v>5.2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165</v>
      </c>
      <c r="AU127" s="237" t="s">
        <v>82</v>
      </c>
      <c r="AV127" s="13" t="s">
        <v>82</v>
      </c>
      <c r="AW127" s="13" t="s">
        <v>33</v>
      </c>
      <c r="AX127" s="13" t="s">
        <v>72</v>
      </c>
      <c r="AY127" s="237" t="s">
        <v>142</v>
      </c>
    </row>
    <row r="128" spans="1:51" s="14" customFormat="1" ht="12">
      <c r="A128" s="14"/>
      <c r="B128" s="238"/>
      <c r="C128" s="239"/>
      <c r="D128" s="220" t="s">
        <v>165</v>
      </c>
      <c r="E128" s="240" t="s">
        <v>19</v>
      </c>
      <c r="F128" s="241" t="s">
        <v>168</v>
      </c>
      <c r="G128" s="239"/>
      <c r="H128" s="242">
        <v>5.2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8" t="s">
        <v>165</v>
      </c>
      <c r="AU128" s="248" t="s">
        <v>82</v>
      </c>
      <c r="AV128" s="14" t="s">
        <v>149</v>
      </c>
      <c r="AW128" s="14" t="s">
        <v>33</v>
      </c>
      <c r="AX128" s="14" t="s">
        <v>80</v>
      </c>
      <c r="AY128" s="248" t="s">
        <v>142</v>
      </c>
    </row>
    <row r="129" spans="1:65" s="2" customFormat="1" ht="37.8" customHeight="1">
      <c r="A129" s="41"/>
      <c r="B129" s="42"/>
      <c r="C129" s="207" t="s">
        <v>175</v>
      </c>
      <c r="D129" s="207" t="s">
        <v>144</v>
      </c>
      <c r="E129" s="208" t="s">
        <v>176</v>
      </c>
      <c r="F129" s="209" t="s">
        <v>177</v>
      </c>
      <c r="G129" s="210" t="s">
        <v>161</v>
      </c>
      <c r="H129" s="211">
        <v>39.456</v>
      </c>
      <c r="I129" s="212"/>
      <c r="J129" s="213">
        <f>ROUND(I129*H129,2)</f>
        <v>0</v>
      </c>
      <c r="K129" s="209" t="s">
        <v>148</v>
      </c>
      <c r="L129" s="47"/>
      <c r="M129" s="214" t="s">
        <v>19</v>
      </c>
      <c r="N129" s="215" t="s">
        <v>43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149</v>
      </c>
      <c r="AT129" s="218" t="s">
        <v>144</v>
      </c>
      <c r="AU129" s="218" t="s">
        <v>82</v>
      </c>
      <c r="AY129" s="20" t="s">
        <v>142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20" t="s">
        <v>80</v>
      </c>
      <c r="BK129" s="219">
        <f>ROUND(I129*H129,2)</f>
        <v>0</v>
      </c>
      <c r="BL129" s="20" t="s">
        <v>149</v>
      </c>
      <c r="BM129" s="218" t="s">
        <v>178</v>
      </c>
    </row>
    <row r="130" spans="1:47" s="2" customFormat="1" ht="12">
      <c r="A130" s="41"/>
      <c r="B130" s="42"/>
      <c r="C130" s="43"/>
      <c r="D130" s="220" t="s">
        <v>150</v>
      </c>
      <c r="E130" s="43"/>
      <c r="F130" s="221" t="s">
        <v>179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150</v>
      </c>
      <c r="AU130" s="20" t="s">
        <v>82</v>
      </c>
    </row>
    <row r="131" spans="1:47" s="2" customFormat="1" ht="12">
      <c r="A131" s="41"/>
      <c r="B131" s="42"/>
      <c r="C131" s="43"/>
      <c r="D131" s="225" t="s">
        <v>152</v>
      </c>
      <c r="E131" s="43"/>
      <c r="F131" s="226" t="s">
        <v>180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152</v>
      </c>
      <c r="AU131" s="20" t="s">
        <v>82</v>
      </c>
    </row>
    <row r="132" spans="1:51" s="13" customFormat="1" ht="12">
      <c r="A132" s="13"/>
      <c r="B132" s="227"/>
      <c r="C132" s="228"/>
      <c r="D132" s="220" t="s">
        <v>165</v>
      </c>
      <c r="E132" s="229" t="s">
        <v>19</v>
      </c>
      <c r="F132" s="230" t="s">
        <v>181</v>
      </c>
      <c r="G132" s="228"/>
      <c r="H132" s="231">
        <v>21.92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165</v>
      </c>
      <c r="AU132" s="237" t="s">
        <v>82</v>
      </c>
      <c r="AV132" s="13" t="s">
        <v>82</v>
      </c>
      <c r="AW132" s="13" t="s">
        <v>33</v>
      </c>
      <c r="AX132" s="13" t="s">
        <v>72</v>
      </c>
      <c r="AY132" s="237" t="s">
        <v>142</v>
      </c>
    </row>
    <row r="133" spans="1:51" s="13" customFormat="1" ht="12">
      <c r="A133" s="13"/>
      <c r="B133" s="227"/>
      <c r="C133" s="228"/>
      <c r="D133" s="220" t="s">
        <v>165</v>
      </c>
      <c r="E133" s="229" t="s">
        <v>19</v>
      </c>
      <c r="F133" s="230" t="s">
        <v>182</v>
      </c>
      <c r="G133" s="228"/>
      <c r="H133" s="231">
        <v>17.536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165</v>
      </c>
      <c r="AU133" s="237" t="s">
        <v>82</v>
      </c>
      <c r="AV133" s="13" t="s">
        <v>82</v>
      </c>
      <c r="AW133" s="13" t="s">
        <v>33</v>
      </c>
      <c r="AX133" s="13" t="s">
        <v>72</v>
      </c>
      <c r="AY133" s="237" t="s">
        <v>142</v>
      </c>
    </row>
    <row r="134" spans="1:51" s="15" customFormat="1" ht="12">
      <c r="A134" s="15"/>
      <c r="B134" s="249"/>
      <c r="C134" s="250"/>
      <c r="D134" s="220" t="s">
        <v>165</v>
      </c>
      <c r="E134" s="251" t="s">
        <v>19</v>
      </c>
      <c r="F134" s="252" t="s">
        <v>183</v>
      </c>
      <c r="G134" s="250"/>
      <c r="H134" s="253">
        <v>39.456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9" t="s">
        <v>165</v>
      </c>
      <c r="AU134" s="259" t="s">
        <v>82</v>
      </c>
      <c r="AV134" s="15" t="s">
        <v>158</v>
      </c>
      <c r="AW134" s="15" t="s">
        <v>33</v>
      </c>
      <c r="AX134" s="15" t="s">
        <v>72</v>
      </c>
      <c r="AY134" s="259" t="s">
        <v>142</v>
      </c>
    </row>
    <row r="135" spans="1:51" s="14" customFormat="1" ht="12">
      <c r="A135" s="14"/>
      <c r="B135" s="238"/>
      <c r="C135" s="239"/>
      <c r="D135" s="220" t="s">
        <v>165</v>
      </c>
      <c r="E135" s="240" t="s">
        <v>19</v>
      </c>
      <c r="F135" s="241" t="s">
        <v>168</v>
      </c>
      <c r="G135" s="239"/>
      <c r="H135" s="242">
        <v>39.456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165</v>
      </c>
      <c r="AU135" s="248" t="s">
        <v>82</v>
      </c>
      <c r="AV135" s="14" t="s">
        <v>149</v>
      </c>
      <c r="AW135" s="14" t="s">
        <v>33</v>
      </c>
      <c r="AX135" s="14" t="s">
        <v>80</v>
      </c>
      <c r="AY135" s="248" t="s">
        <v>142</v>
      </c>
    </row>
    <row r="136" spans="1:65" s="2" customFormat="1" ht="24.15" customHeight="1">
      <c r="A136" s="41"/>
      <c r="B136" s="42"/>
      <c r="C136" s="207" t="s">
        <v>162</v>
      </c>
      <c r="D136" s="207" t="s">
        <v>144</v>
      </c>
      <c r="E136" s="208" t="s">
        <v>184</v>
      </c>
      <c r="F136" s="209" t="s">
        <v>185</v>
      </c>
      <c r="G136" s="210" t="s">
        <v>161</v>
      </c>
      <c r="H136" s="211">
        <v>21.92</v>
      </c>
      <c r="I136" s="212"/>
      <c r="J136" s="213">
        <f>ROUND(I136*H136,2)</f>
        <v>0</v>
      </c>
      <c r="K136" s="209" t="s">
        <v>148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149</v>
      </c>
      <c r="AT136" s="218" t="s">
        <v>144</v>
      </c>
      <c r="AU136" s="218" t="s">
        <v>82</v>
      </c>
      <c r="AY136" s="20" t="s">
        <v>142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149</v>
      </c>
      <c r="BM136" s="218" t="s">
        <v>8</v>
      </c>
    </row>
    <row r="137" spans="1:47" s="2" customFormat="1" ht="12">
      <c r="A137" s="41"/>
      <c r="B137" s="42"/>
      <c r="C137" s="43"/>
      <c r="D137" s="220" t="s">
        <v>150</v>
      </c>
      <c r="E137" s="43"/>
      <c r="F137" s="221" t="s">
        <v>186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150</v>
      </c>
      <c r="AU137" s="20" t="s">
        <v>82</v>
      </c>
    </row>
    <row r="138" spans="1:47" s="2" customFormat="1" ht="12">
      <c r="A138" s="41"/>
      <c r="B138" s="42"/>
      <c r="C138" s="43"/>
      <c r="D138" s="225" t="s">
        <v>152</v>
      </c>
      <c r="E138" s="43"/>
      <c r="F138" s="226" t="s">
        <v>187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152</v>
      </c>
      <c r="AU138" s="20" t="s">
        <v>82</v>
      </c>
    </row>
    <row r="139" spans="1:51" s="13" customFormat="1" ht="12">
      <c r="A139" s="13"/>
      <c r="B139" s="227"/>
      <c r="C139" s="228"/>
      <c r="D139" s="220" t="s">
        <v>165</v>
      </c>
      <c r="E139" s="229" t="s">
        <v>19</v>
      </c>
      <c r="F139" s="230" t="s">
        <v>188</v>
      </c>
      <c r="G139" s="228"/>
      <c r="H139" s="231">
        <v>21.92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165</v>
      </c>
      <c r="AU139" s="237" t="s">
        <v>82</v>
      </c>
      <c r="AV139" s="13" t="s">
        <v>82</v>
      </c>
      <c r="AW139" s="13" t="s">
        <v>33</v>
      </c>
      <c r="AX139" s="13" t="s">
        <v>72</v>
      </c>
      <c r="AY139" s="237" t="s">
        <v>142</v>
      </c>
    </row>
    <row r="140" spans="1:51" s="14" customFormat="1" ht="12">
      <c r="A140" s="14"/>
      <c r="B140" s="238"/>
      <c r="C140" s="239"/>
      <c r="D140" s="220" t="s">
        <v>165</v>
      </c>
      <c r="E140" s="240" t="s">
        <v>19</v>
      </c>
      <c r="F140" s="241" t="s">
        <v>168</v>
      </c>
      <c r="G140" s="239"/>
      <c r="H140" s="242">
        <v>21.92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8" t="s">
        <v>165</v>
      </c>
      <c r="AU140" s="248" t="s">
        <v>82</v>
      </c>
      <c r="AV140" s="14" t="s">
        <v>149</v>
      </c>
      <c r="AW140" s="14" t="s">
        <v>33</v>
      </c>
      <c r="AX140" s="14" t="s">
        <v>80</v>
      </c>
      <c r="AY140" s="248" t="s">
        <v>142</v>
      </c>
    </row>
    <row r="141" spans="1:65" s="2" customFormat="1" ht="16.5" customHeight="1">
      <c r="A141" s="41"/>
      <c r="B141" s="42"/>
      <c r="C141" s="207" t="s">
        <v>189</v>
      </c>
      <c r="D141" s="207" t="s">
        <v>144</v>
      </c>
      <c r="E141" s="208" t="s">
        <v>190</v>
      </c>
      <c r="F141" s="209" t="s">
        <v>191</v>
      </c>
      <c r="G141" s="210" t="s">
        <v>161</v>
      </c>
      <c r="H141" s="211">
        <v>21.92</v>
      </c>
      <c r="I141" s="212"/>
      <c r="J141" s="213">
        <f>ROUND(I141*H141,2)</f>
        <v>0</v>
      </c>
      <c r="K141" s="209" t="s">
        <v>148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149</v>
      </c>
      <c r="AT141" s="218" t="s">
        <v>144</v>
      </c>
      <c r="AU141" s="218" t="s">
        <v>82</v>
      </c>
      <c r="AY141" s="20" t="s">
        <v>142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149</v>
      </c>
      <c r="BM141" s="218" t="s">
        <v>192</v>
      </c>
    </row>
    <row r="142" spans="1:47" s="2" customFormat="1" ht="12">
      <c r="A142" s="41"/>
      <c r="B142" s="42"/>
      <c r="C142" s="43"/>
      <c r="D142" s="220" t="s">
        <v>150</v>
      </c>
      <c r="E142" s="43"/>
      <c r="F142" s="221" t="s">
        <v>193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150</v>
      </c>
      <c r="AU142" s="20" t="s">
        <v>82</v>
      </c>
    </row>
    <row r="143" spans="1:47" s="2" customFormat="1" ht="12">
      <c r="A143" s="41"/>
      <c r="B143" s="42"/>
      <c r="C143" s="43"/>
      <c r="D143" s="225" t="s">
        <v>152</v>
      </c>
      <c r="E143" s="43"/>
      <c r="F143" s="226" t="s">
        <v>194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152</v>
      </c>
      <c r="AU143" s="20" t="s">
        <v>82</v>
      </c>
    </row>
    <row r="144" spans="1:51" s="13" customFormat="1" ht="12">
      <c r="A144" s="13"/>
      <c r="B144" s="227"/>
      <c r="C144" s="228"/>
      <c r="D144" s="220" t="s">
        <v>165</v>
      </c>
      <c r="E144" s="229" t="s">
        <v>19</v>
      </c>
      <c r="F144" s="230" t="s">
        <v>195</v>
      </c>
      <c r="G144" s="228"/>
      <c r="H144" s="231">
        <v>21.92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165</v>
      </c>
      <c r="AU144" s="237" t="s">
        <v>82</v>
      </c>
      <c r="AV144" s="13" t="s">
        <v>82</v>
      </c>
      <c r="AW144" s="13" t="s">
        <v>33</v>
      </c>
      <c r="AX144" s="13" t="s">
        <v>72</v>
      </c>
      <c r="AY144" s="237" t="s">
        <v>142</v>
      </c>
    </row>
    <row r="145" spans="1:51" s="14" customFormat="1" ht="12">
      <c r="A145" s="14"/>
      <c r="B145" s="238"/>
      <c r="C145" s="239"/>
      <c r="D145" s="220" t="s">
        <v>165</v>
      </c>
      <c r="E145" s="240" t="s">
        <v>19</v>
      </c>
      <c r="F145" s="241" t="s">
        <v>168</v>
      </c>
      <c r="G145" s="239"/>
      <c r="H145" s="242">
        <v>21.92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165</v>
      </c>
      <c r="AU145" s="248" t="s">
        <v>82</v>
      </c>
      <c r="AV145" s="14" t="s">
        <v>149</v>
      </c>
      <c r="AW145" s="14" t="s">
        <v>33</v>
      </c>
      <c r="AX145" s="14" t="s">
        <v>80</v>
      </c>
      <c r="AY145" s="248" t="s">
        <v>142</v>
      </c>
    </row>
    <row r="146" spans="1:65" s="2" customFormat="1" ht="37.8" customHeight="1">
      <c r="A146" s="41"/>
      <c r="B146" s="42"/>
      <c r="C146" s="207" t="s">
        <v>171</v>
      </c>
      <c r="D146" s="207" t="s">
        <v>144</v>
      </c>
      <c r="E146" s="208" t="s">
        <v>196</v>
      </c>
      <c r="F146" s="209" t="s">
        <v>197</v>
      </c>
      <c r="G146" s="210" t="s">
        <v>161</v>
      </c>
      <c r="H146" s="211">
        <v>5.464</v>
      </c>
      <c r="I146" s="212"/>
      <c r="J146" s="213">
        <f>ROUND(I146*H146,2)</f>
        <v>0</v>
      </c>
      <c r="K146" s="209" t="s">
        <v>148</v>
      </c>
      <c r="L146" s="47"/>
      <c r="M146" s="214" t="s">
        <v>19</v>
      </c>
      <c r="N146" s="215" t="s">
        <v>43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149</v>
      </c>
      <c r="AT146" s="218" t="s">
        <v>144</v>
      </c>
      <c r="AU146" s="218" t="s">
        <v>82</v>
      </c>
      <c r="AY146" s="20" t="s">
        <v>142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149</v>
      </c>
      <c r="BM146" s="218" t="s">
        <v>198</v>
      </c>
    </row>
    <row r="147" spans="1:47" s="2" customFormat="1" ht="12">
      <c r="A147" s="41"/>
      <c r="B147" s="42"/>
      <c r="C147" s="43"/>
      <c r="D147" s="220" t="s">
        <v>150</v>
      </c>
      <c r="E147" s="43"/>
      <c r="F147" s="221" t="s">
        <v>199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150</v>
      </c>
      <c r="AU147" s="20" t="s">
        <v>82</v>
      </c>
    </row>
    <row r="148" spans="1:47" s="2" customFormat="1" ht="12">
      <c r="A148" s="41"/>
      <c r="B148" s="42"/>
      <c r="C148" s="43"/>
      <c r="D148" s="225" t="s">
        <v>152</v>
      </c>
      <c r="E148" s="43"/>
      <c r="F148" s="226" t="s">
        <v>200</v>
      </c>
      <c r="G148" s="43"/>
      <c r="H148" s="43"/>
      <c r="I148" s="222"/>
      <c r="J148" s="43"/>
      <c r="K148" s="43"/>
      <c r="L148" s="47"/>
      <c r="M148" s="223"/>
      <c r="N148" s="22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152</v>
      </c>
      <c r="AU148" s="20" t="s">
        <v>82</v>
      </c>
    </row>
    <row r="149" spans="1:51" s="13" customFormat="1" ht="12">
      <c r="A149" s="13"/>
      <c r="B149" s="227"/>
      <c r="C149" s="228"/>
      <c r="D149" s="220" t="s">
        <v>165</v>
      </c>
      <c r="E149" s="229" t="s">
        <v>19</v>
      </c>
      <c r="F149" s="230" t="s">
        <v>201</v>
      </c>
      <c r="G149" s="228"/>
      <c r="H149" s="231">
        <v>4.384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165</v>
      </c>
      <c r="AU149" s="237" t="s">
        <v>82</v>
      </c>
      <c r="AV149" s="13" t="s">
        <v>82</v>
      </c>
      <c r="AW149" s="13" t="s">
        <v>33</v>
      </c>
      <c r="AX149" s="13" t="s">
        <v>72</v>
      </c>
      <c r="AY149" s="237" t="s">
        <v>142</v>
      </c>
    </row>
    <row r="150" spans="1:51" s="13" customFormat="1" ht="12">
      <c r="A150" s="13"/>
      <c r="B150" s="227"/>
      <c r="C150" s="228"/>
      <c r="D150" s="220" t="s">
        <v>165</v>
      </c>
      <c r="E150" s="229" t="s">
        <v>19</v>
      </c>
      <c r="F150" s="230" t="s">
        <v>167</v>
      </c>
      <c r="G150" s="228"/>
      <c r="H150" s="231">
        <v>1.08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165</v>
      </c>
      <c r="AU150" s="237" t="s">
        <v>82</v>
      </c>
      <c r="AV150" s="13" t="s">
        <v>82</v>
      </c>
      <c r="AW150" s="13" t="s">
        <v>33</v>
      </c>
      <c r="AX150" s="13" t="s">
        <v>72</v>
      </c>
      <c r="AY150" s="237" t="s">
        <v>142</v>
      </c>
    </row>
    <row r="151" spans="1:51" s="15" customFormat="1" ht="12">
      <c r="A151" s="15"/>
      <c r="B151" s="249"/>
      <c r="C151" s="250"/>
      <c r="D151" s="220" t="s">
        <v>165</v>
      </c>
      <c r="E151" s="251" t="s">
        <v>19</v>
      </c>
      <c r="F151" s="252" t="s">
        <v>183</v>
      </c>
      <c r="G151" s="250"/>
      <c r="H151" s="253">
        <v>5.464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9" t="s">
        <v>165</v>
      </c>
      <c r="AU151" s="259" t="s">
        <v>82</v>
      </c>
      <c r="AV151" s="15" t="s">
        <v>158</v>
      </c>
      <c r="AW151" s="15" t="s">
        <v>33</v>
      </c>
      <c r="AX151" s="15" t="s">
        <v>72</v>
      </c>
      <c r="AY151" s="259" t="s">
        <v>142</v>
      </c>
    </row>
    <row r="152" spans="1:51" s="14" customFormat="1" ht="12">
      <c r="A152" s="14"/>
      <c r="B152" s="238"/>
      <c r="C152" s="239"/>
      <c r="D152" s="220" t="s">
        <v>165</v>
      </c>
      <c r="E152" s="240" t="s">
        <v>19</v>
      </c>
      <c r="F152" s="241" t="s">
        <v>168</v>
      </c>
      <c r="G152" s="239"/>
      <c r="H152" s="242">
        <v>5.464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165</v>
      </c>
      <c r="AU152" s="248" t="s">
        <v>82</v>
      </c>
      <c r="AV152" s="14" t="s">
        <v>149</v>
      </c>
      <c r="AW152" s="14" t="s">
        <v>33</v>
      </c>
      <c r="AX152" s="14" t="s">
        <v>80</v>
      </c>
      <c r="AY152" s="248" t="s">
        <v>142</v>
      </c>
    </row>
    <row r="153" spans="1:65" s="2" customFormat="1" ht="16.5" customHeight="1">
      <c r="A153" s="41"/>
      <c r="B153" s="42"/>
      <c r="C153" s="207" t="s">
        <v>202</v>
      </c>
      <c r="D153" s="207" t="s">
        <v>144</v>
      </c>
      <c r="E153" s="208" t="s">
        <v>190</v>
      </c>
      <c r="F153" s="209" t="s">
        <v>191</v>
      </c>
      <c r="G153" s="210" t="s">
        <v>161</v>
      </c>
      <c r="H153" s="211">
        <v>5.464</v>
      </c>
      <c r="I153" s="212"/>
      <c r="J153" s="213">
        <f>ROUND(I153*H153,2)</f>
        <v>0</v>
      </c>
      <c r="K153" s="209" t="s">
        <v>148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149</v>
      </c>
      <c r="AT153" s="218" t="s">
        <v>144</v>
      </c>
      <c r="AU153" s="218" t="s">
        <v>82</v>
      </c>
      <c r="AY153" s="20" t="s">
        <v>142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149</v>
      </c>
      <c r="BM153" s="218" t="s">
        <v>203</v>
      </c>
    </row>
    <row r="154" spans="1:47" s="2" customFormat="1" ht="12">
      <c r="A154" s="41"/>
      <c r="B154" s="42"/>
      <c r="C154" s="43"/>
      <c r="D154" s="220" t="s">
        <v>150</v>
      </c>
      <c r="E154" s="43"/>
      <c r="F154" s="221" t="s">
        <v>193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150</v>
      </c>
      <c r="AU154" s="20" t="s">
        <v>82</v>
      </c>
    </row>
    <row r="155" spans="1:47" s="2" customFormat="1" ht="12">
      <c r="A155" s="41"/>
      <c r="B155" s="42"/>
      <c r="C155" s="43"/>
      <c r="D155" s="225" t="s">
        <v>152</v>
      </c>
      <c r="E155" s="43"/>
      <c r="F155" s="226" t="s">
        <v>194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152</v>
      </c>
      <c r="AU155" s="20" t="s">
        <v>82</v>
      </c>
    </row>
    <row r="156" spans="1:51" s="13" customFormat="1" ht="12">
      <c r="A156" s="13"/>
      <c r="B156" s="227"/>
      <c r="C156" s="228"/>
      <c r="D156" s="220" t="s">
        <v>165</v>
      </c>
      <c r="E156" s="229" t="s">
        <v>19</v>
      </c>
      <c r="F156" s="230" t="s">
        <v>201</v>
      </c>
      <c r="G156" s="228"/>
      <c r="H156" s="231">
        <v>4.384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165</v>
      </c>
      <c r="AU156" s="237" t="s">
        <v>82</v>
      </c>
      <c r="AV156" s="13" t="s">
        <v>82</v>
      </c>
      <c r="AW156" s="13" t="s">
        <v>33</v>
      </c>
      <c r="AX156" s="13" t="s">
        <v>72</v>
      </c>
      <c r="AY156" s="237" t="s">
        <v>142</v>
      </c>
    </row>
    <row r="157" spans="1:51" s="13" customFormat="1" ht="12">
      <c r="A157" s="13"/>
      <c r="B157" s="227"/>
      <c r="C157" s="228"/>
      <c r="D157" s="220" t="s">
        <v>165</v>
      </c>
      <c r="E157" s="229" t="s">
        <v>19</v>
      </c>
      <c r="F157" s="230" t="s">
        <v>167</v>
      </c>
      <c r="G157" s="228"/>
      <c r="H157" s="231">
        <v>1.08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165</v>
      </c>
      <c r="AU157" s="237" t="s">
        <v>82</v>
      </c>
      <c r="AV157" s="13" t="s">
        <v>82</v>
      </c>
      <c r="AW157" s="13" t="s">
        <v>33</v>
      </c>
      <c r="AX157" s="13" t="s">
        <v>72</v>
      </c>
      <c r="AY157" s="237" t="s">
        <v>142</v>
      </c>
    </row>
    <row r="158" spans="1:51" s="15" customFormat="1" ht="12">
      <c r="A158" s="15"/>
      <c r="B158" s="249"/>
      <c r="C158" s="250"/>
      <c r="D158" s="220" t="s">
        <v>165</v>
      </c>
      <c r="E158" s="251" t="s">
        <v>19</v>
      </c>
      <c r="F158" s="252" t="s">
        <v>183</v>
      </c>
      <c r="G158" s="250"/>
      <c r="H158" s="253">
        <v>5.464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9" t="s">
        <v>165</v>
      </c>
      <c r="AU158" s="259" t="s">
        <v>82</v>
      </c>
      <c r="AV158" s="15" t="s">
        <v>158</v>
      </c>
      <c r="AW158" s="15" t="s">
        <v>33</v>
      </c>
      <c r="AX158" s="15" t="s">
        <v>72</v>
      </c>
      <c r="AY158" s="259" t="s">
        <v>142</v>
      </c>
    </row>
    <row r="159" spans="1:51" s="14" customFormat="1" ht="12">
      <c r="A159" s="14"/>
      <c r="B159" s="238"/>
      <c r="C159" s="239"/>
      <c r="D159" s="220" t="s">
        <v>165</v>
      </c>
      <c r="E159" s="240" t="s">
        <v>19</v>
      </c>
      <c r="F159" s="241" t="s">
        <v>168</v>
      </c>
      <c r="G159" s="239"/>
      <c r="H159" s="242">
        <v>5.464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165</v>
      </c>
      <c r="AU159" s="248" t="s">
        <v>82</v>
      </c>
      <c r="AV159" s="14" t="s">
        <v>149</v>
      </c>
      <c r="AW159" s="14" t="s">
        <v>33</v>
      </c>
      <c r="AX159" s="14" t="s">
        <v>80</v>
      </c>
      <c r="AY159" s="248" t="s">
        <v>142</v>
      </c>
    </row>
    <row r="160" spans="1:65" s="2" customFormat="1" ht="33" customHeight="1">
      <c r="A160" s="41"/>
      <c r="B160" s="42"/>
      <c r="C160" s="207" t="s">
        <v>178</v>
      </c>
      <c r="D160" s="207" t="s">
        <v>144</v>
      </c>
      <c r="E160" s="208" t="s">
        <v>204</v>
      </c>
      <c r="F160" s="209" t="s">
        <v>205</v>
      </c>
      <c r="G160" s="210" t="s">
        <v>206</v>
      </c>
      <c r="H160" s="211">
        <v>10.928</v>
      </c>
      <c r="I160" s="212"/>
      <c r="J160" s="213">
        <f>ROUND(I160*H160,2)</f>
        <v>0</v>
      </c>
      <c r="K160" s="209" t="s">
        <v>148</v>
      </c>
      <c r="L160" s="47"/>
      <c r="M160" s="214" t="s">
        <v>19</v>
      </c>
      <c r="N160" s="215" t="s">
        <v>43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149</v>
      </c>
      <c r="AT160" s="218" t="s">
        <v>144</v>
      </c>
      <c r="AU160" s="218" t="s">
        <v>82</v>
      </c>
      <c r="AY160" s="20" t="s">
        <v>142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20" t="s">
        <v>80</v>
      </c>
      <c r="BK160" s="219">
        <f>ROUND(I160*H160,2)</f>
        <v>0</v>
      </c>
      <c r="BL160" s="20" t="s">
        <v>149</v>
      </c>
      <c r="BM160" s="218" t="s">
        <v>207</v>
      </c>
    </row>
    <row r="161" spans="1:47" s="2" customFormat="1" ht="12">
      <c r="A161" s="41"/>
      <c r="B161" s="42"/>
      <c r="C161" s="43"/>
      <c r="D161" s="220" t="s">
        <v>150</v>
      </c>
      <c r="E161" s="43"/>
      <c r="F161" s="221" t="s">
        <v>208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150</v>
      </c>
      <c r="AU161" s="20" t="s">
        <v>82</v>
      </c>
    </row>
    <row r="162" spans="1:47" s="2" customFormat="1" ht="12">
      <c r="A162" s="41"/>
      <c r="B162" s="42"/>
      <c r="C162" s="43"/>
      <c r="D162" s="225" t="s">
        <v>152</v>
      </c>
      <c r="E162" s="43"/>
      <c r="F162" s="226" t="s">
        <v>209</v>
      </c>
      <c r="G162" s="43"/>
      <c r="H162" s="43"/>
      <c r="I162" s="222"/>
      <c r="J162" s="43"/>
      <c r="K162" s="43"/>
      <c r="L162" s="47"/>
      <c r="M162" s="223"/>
      <c r="N162" s="22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152</v>
      </c>
      <c r="AU162" s="20" t="s">
        <v>82</v>
      </c>
    </row>
    <row r="163" spans="1:51" s="13" customFormat="1" ht="12">
      <c r="A163" s="13"/>
      <c r="B163" s="227"/>
      <c r="C163" s="228"/>
      <c r="D163" s="220" t="s">
        <v>165</v>
      </c>
      <c r="E163" s="229" t="s">
        <v>19</v>
      </c>
      <c r="F163" s="230" t="s">
        <v>210</v>
      </c>
      <c r="G163" s="228"/>
      <c r="H163" s="231">
        <v>10.928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165</v>
      </c>
      <c r="AU163" s="237" t="s">
        <v>82</v>
      </c>
      <c r="AV163" s="13" t="s">
        <v>82</v>
      </c>
      <c r="AW163" s="13" t="s">
        <v>33</v>
      </c>
      <c r="AX163" s="13" t="s">
        <v>72</v>
      </c>
      <c r="AY163" s="237" t="s">
        <v>142</v>
      </c>
    </row>
    <row r="164" spans="1:51" s="14" customFormat="1" ht="12">
      <c r="A164" s="14"/>
      <c r="B164" s="238"/>
      <c r="C164" s="239"/>
      <c r="D164" s="220" t="s">
        <v>165</v>
      </c>
      <c r="E164" s="240" t="s">
        <v>19</v>
      </c>
      <c r="F164" s="241" t="s">
        <v>168</v>
      </c>
      <c r="G164" s="239"/>
      <c r="H164" s="242">
        <v>10.928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165</v>
      </c>
      <c r="AU164" s="248" t="s">
        <v>82</v>
      </c>
      <c r="AV164" s="14" t="s">
        <v>149</v>
      </c>
      <c r="AW164" s="14" t="s">
        <v>33</v>
      </c>
      <c r="AX164" s="14" t="s">
        <v>80</v>
      </c>
      <c r="AY164" s="248" t="s">
        <v>142</v>
      </c>
    </row>
    <row r="165" spans="1:65" s="2" customFormat="1" ht="24.15" customHeight="1">
      <c r="A165" s="41"/>
      <c r="B165" s="42"/>
      <c r="C165" s="207" t="s">
        <v>211</v>
      </c>
      <c r="D165" s="207" t="s">
        <v>144</v>
      </c>
      <c r="E165" s="208" t="s">
        <v>212</v>
      </c>
      <c r="F165" s="209" t="s">
        <v>213</v>
      </c>
      <c r="G165" s="210" t="s">
        <v>161</v>
      </c>
      <c r="H165" s="211">
        <v>17.536</v>
      </c>
      <c r="I165" s="212"/>
      <c r="J165" s="213">
        <f>ROUND(I165*H165,2)</f>
        <v>0</v>
      </c>
      <c r="K165" s="209" t="s">
        <v>148</v>
      </c>
      <c r="L165" s="47"/>
      <c r="M165" s="214" t="s">
        <v>19</v>
      </c>
      <c r="N165" s="215" t="s">
        <v>43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8" t="s">
        <v>149</v>
      </c>
      <c r="AT165" s="218" t="s">
        <v>144</v>
      </c>
      <c r="AU165" s="218" t="s">
        <v>82</v>
      </c>
      <c r="AY165" s="20" t="s">
        <v>142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20" t="s">
        <v>80</v>
      </c>
      <c r="BK165" s="219">
        <f>ROUND(I165*H165,2)</f>
        <v>0</v>
      </c>
      <c r="BL165" s="20" t="s">
        <v>149</v>
      </c>
      <c r="BM165" s="218" t="s">
        <v>214</v>
      </c>
    </row>
    <row r="166" spans="1:47" s="2" customFormat="1" ht="12">
      <c r="A166" s="41"/>
      <c r="B166" s="42"/>
      <c r="C166" s="43"/>
      <c r="D166" s="220" t="s">
        <v>150</v>
      </c>
      <c r="E166" s="43"/>
      <c r="F166" s="221" t="s">
        <v>215</v>
      </c>
      <c r="G166" s="43"/>
      <c r="H166" s="43"/>
      <c r="I166" s="222"/>
      <c r="J166" s="43"/>
      <c r="K166" s="43"/>
      <c r="L166" s="47"/>
      <c r="M166" s="223"/>
      <c r="N166" s="22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150</v>
      </c>
      <c r="AU166" s="20" t="s">
        <v>82</v>
      </c>
    </row>
    <row r="167" spans="1:47" s="2" customFormat="1" ht="12">
      <c r="A167" s="41"/>
      <c r="B167" s="42"/>
      <c r="C167" s="43"/>
      <c r="D167" s="225" t="s">
        <v>152</v>
      </c>
      <c r="E167" s="43"/>
      <c r="F167" s="226" t="s">
        <v>216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152</v>
      </c>
      <c r="AU167" s="20" t="s">
        <v>82</v>
      </c>
    </row>
    <row r="168" spans="1:51" s="13" customFormat="1" ht="12">
      <c r="A168" s="13"/>
      <c r="B168" s="227"/>
      <c r="C168" s="228"/>
      <c r="D168" s="220" t="s">
        <v>165</v>
      </c>
      <c r="E168" s="229" t="s">
        <v>19</v>
      </c>
      <c r="F168" s="230" t="s">
        <v>182</v>
      </c>
      <c r="G168" s="228"/>
      <c r="H168" s="231">
        <v>17.536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165</v>
      </c>
      <c r="AU168" s="237" t="s">
        <v>82</v>
      </c>
      <c r="AV168" s="13" t="s">
        <v>82</v>
      </c>
      <c r="AW168" s="13" t="s">
        <v>33</v>
      </c>
      <c r="AX168" s="13" t="s">
        <v>72</v>
      </c>
      <c r="AY168" s="237" t="s">
        <v>142</v>
      </c>
    </row>
    <row r="169" spans="1:51" s="15" customFormat="1" ht="12">
      <c r="A169" s="15"/>
      <c r="B169" s="249"/>
      <c r="C169" s="250"/>
      <c r="D169" s="220" t="s">
        <v>165</v>
      </c>
      <c r="E169" s="251" t="s">
        <v>19</v>
      </c>
      <c r="F169" s="252" t="s">
        <v>183</v>
      </c>
      <c r="G169" s="250"/>
      <c r="H169" s="253">
        <v>17.536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9" t="s">
        <v>165</v>
      </c>
      <c r="AU169" s="259" t="s">
        <v>82</v>
      </c>
      <c r="AV169" s="15" t="s">
        <v>158</v>
      </c>
      <c r="AW169" s="15" t="s">
        <v>33</v>
      </c>
      <c r="AX169" s="15" t="s">
        <v>72</v>
      </c>
      <c r="AY169" s="259" t="s">
        <v>142</v>
      </c>
    </row>
    <row r="170" spans="1:51" s="14" customFormat="1" ht="12">
      <c r="A170" s="14"/>
      <c r="B170" s="238"/>
      <c r="C170" s="239"/>
      <c r="D170" s="220" t="s">
        <v>165</v>
      </c>
      <c r="E170" s="240" t="s">
        <v>19</v>
      </c>
      <c r="F170" s="241" t="s">
        <v>168</v>
      </c>
      <c r="G170" s="239"/>
      <c r="H170" s="242">
        <v>17.536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8" t="s">
        <v>165</v>
      </c>
      <c r="AU170" s="248" t="s">
        <v>82</v>
      </c>
      <c r="AV170" s="14" t="s">
        <v>149</v>
      </c>
      <c r="AW170" s="14" t="s">
        <v>33</v>
      </c>
      <c r="AX170" s="14" t="s">
        <v>80</v>
      </c>
      <c r="AY170" s="248" t="s">
        <v>142</v>
      </c>
    </row>
    <row r="171" spans="1:65" s="2" customFormat="1" ht="24.15" customHeight="1">
      <c r="A171" s="41"/>
      <c r="B171" s="42"/>
      <c r="C171" s="207" t="s">
        <v>8</v>
      </c>
      <c r="D171" s="207" t="s">
        <v>144</v>
      </c>
      <c r="E171" s="208" t="s">
        <v>217</v>
      </c>
      <c r="F171" s="209" t="s">
        <v>218</v>
      </c>
      <c r="G171" s="210" t="s">
        <v>219</v>
      </c>
      <c r="H171" s="211">
        <v>43.84</v>
      </c>
      <c r="I171" s="212"/>
      <c r="J171" s="213">
        <f>ROUND(I171*H171,2)</f>
        <v>0</v>
      </c>
      <c r="K171" s="209" t="s">
        <v>148</v>
      </c>
      <c r="L171" s="47"/>
      <c r="M171" s="214" t="s">
        <v>19</v>
      </c>
      <c r="N171" s="215" t="s">
        <v>43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149</v>
      </c>
      <c r="AT171" s="218" t="s">
        <v>144</v>
      </c>
      <c r="AU171" s="218" t="s">
        <v>82</v>
      </c>
      <c r="AY171" s="20" t="s">
        <v>142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20" t="s">
        <v>80</v>
      </c>
      <c r="BK171" s="219">
        <f>ROUND(I171*H171,2)</f>
        <v>0</v>
      </c>
      <c r="BL171" s="20" t="s">
        <v>149</v>
      </c>
      <c r="BM171" s="218" t="s">
        <v>220</v>
      </c>
    </row>
    <row r="172" spans="1:47" s="2" customFormat="1" ht="12">
      <c r="A172" s="41"/>
      <c r="B172" s="42"/>
      <c r="C172" s="43"/>
      <c r="D172" s="220" t="s">
        <v>150</v>
      </c>
      <c r="E172" s="43"/>
      <c r="F172" s="221" t="s">
        <v>221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150</v>
      </c>
      <c r="AU172" s="20" t="s">
        <v>82</v>
      </c>
    </row>
    <row r="173" spans="1:47" s="2" customFormat="1" ht="12">
      <c r="A173" s="41"/>
      <c r="B173" s="42"/>
      <c r="C173" s="43"/>
      <c r="D173" s="225" t="s">
        <v>152</v>
      </c>
      <c r="E173" s="43"/>
      <c r="F173" s="226" t="s">
        <v>222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152</v>
      </c>
      <c r="AU173" s="20" t="s">
        <v>82</v>
      </c>
    </row>
    <row r="174" spans="1:51" s="13" customFormat="1" ht="12">
      <c r="A174" s="13"/>
      <c r="B174" s="227"/>
      <c r="C174" s="228"/>
      <c r="D174" s="220" t="s">
        <v>165</v>
      </c>
      <c r="E174" s="229" t="s">
        <v>19</v>
      </c>
      <c r="F174" s="230" t="s">
        <v>223</v>
      </c>
      <c r="G174" s="228"/>
      <c r="H174" s="231">
        <v>43.84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165</v>
      </c>
      <c r="AU174" s="237" t="s">
        <v>82</v>
      </c>
      <c r="AV174" s="13" t="s">
        <v>82</v>
      </c>
      <c r="AW174" s="13" t="s">
        <v>33</v>
      </c>
      <c r="AX174" s="13" t="s">
        <v>72</v>
      </c>
      <c r="AY174" s="237" t="s">
        <v>142</v>
      </c>
    </row>
    <row r="175" spans="1:51" s="14" customFormat="1" ht="12">
      <c r="A175" s="14"/>
      <c r="B175" s="238"/>
      <c r="C175" s="239"/>
      <c r="D175" s="220" t="s">
        <v>165</v>
      </c>
      <c r="E175" s="240" t="s">
        <v>19</v>
      </c>
      <c r="F175" s="241" t="s">
        <v>168</v>
      </c>
      <c r="G175" s="239"/>
      <c r="H175" s="242">
        <v>43.84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165</v>
      </c>
      <c r="AU175" s="248" t="s">
        <v>82</v>
      </c>
      <c r="AV175" s="14" t="s">
        <v>149</v>
      </c>
      <c r="AW175" s="14" t="s">
        <v>33</v>
      </c>
      <c r="AX175" s="14" t="s">
        <v>80</v>
      </c>
      <c r="AY175" s="248" t="s">
        <v>142</v>
      </c>
    </row>
    <row r="176" spans="1:65" s="2" customFormat="1" ht="24.15" customHeight="1">
      <c r="A176" s="41"/>
      <c r="B176" s="42"/>
      <c r="C176" s="207" t="s">
        <v>224</v>
      </c>
      <c r="D176" s="207" t="s">
        <v>144</v>
      </c>
      <c r="E176" s="208" t="s">
        <v>225</v>
      </c>
      <c r="F176" s="209" t="s">
        <v>226</v>
      </c>
      <c r="G176" s="210" t="s">
        <v>219</v>
      </c>
      <c r="H176" s="211">
        <v>27.4</v>
      </c>
      <c r="I176" s="212"/>
      <c r="J176" s="213">
        <f>ROUND(I176*H176,2)</f>
        <v>0</v>
      </c>
      <c r="K176" s="209" t="s">
        <v>148</v>
      </c>
      <c r="L176" s="47"/>
      <c r="M176" s="214" t="s">
        <v>19</v>
      </c>
      <c r="N176" s="215" t="s">
        <v>43</v>
      </c>
      <c r="O176" s="87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18" t="s">
        <v>149</v>
      </c>
      <c r="AT176" s="218" t="s">
        <v>144</v>
      </c>
      <c r="AU176" s="218" t="s">
        <v>82</v>
      </c>
      <c r="AY176" s="20" t="s">
        <v>142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20" t="s">
        <v>80</v>
      </c>
      <c r="BK176" s="219">
        <f>ROUND(I176*H176,2)</f>
        <v>0</v>
      </c>
      <c r="BL176" s="20" t="s">
        <v>149</v>
      </c>
      <c r="BM176" s="218" t="s">
        <v>227</v>
      </c>
    </row>
    <row r="177" spans="1:47" s="2" customFormat="1" ht="12">
      <c r="A177" s="41"/>
      <c r="B177" s="42"/>
      <c r="C177" s="43"/>
      <c r="D177" s="220" t="s">
        <v>150</v>
      </c>
      <c r="E177" s="43"/>
      <c r="F177" s="221" t="s">
        <v>228</v>
      </c>
      <c r="G177" s="43"/>
      <c r="H177" s="43"/>
      <c r="I177" s="222"/>
      <c r="J177" s="43"/>
      <c r="K177" s="43"/>
      <c r="L177" s="47"/>
      <c r="M177" s="223"/>
      <c r="N177" s="22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150</v>
      </c>
      <c r="AU177" s="20" t="s">
        <v>82</v>
      </c>
    </row>
    <row r="178" spans="1:47" s="2" customFormat="1" ht="12">
      <c r="A178" s="41"/>
      <c r="B178" s="42"/>
      <c r="C178" s="43"/>
      <c r="D178" s="225" t="s">
        <v>152</v>
      </c>
      <c r="E178" s="43"/>
      <c r="F178" s="226" t="s">
        <v>229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152</v>
      </c>
      <c r="AU178" s="20" t="s">
        <v>82</v>
      </c>
    </row>
    <row r="179" spans="1:51" s="13" customFormat="1" ht="12">
      <c r="A179" s="13"/>
      <c r="B179" s="227"/>
      <c r="C179" s="228"/>
      <c r="D179" s="220" t="s">
        <v>165</v>
      </c>
      <c r="E179" s="229" t="s">
        <v>19</v>
      </c>
      <c r="F179" s="230" t="s">
        <v>230</v>
      </c>
      <c r="G179" s="228"/>
      <c r="H179" s="231">
        <v>27.4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165</v>
      </c>
      <c r="AU179" s="237" t="s">
        <v>82</v>
      </c>
      <c r="AV179" s="13" t="s">
        <v>82</v>
      </c>
      <c r="AW179" s="13" t="s">
        <v>33</v>
      </c>
      <c r="AX179" s="13" t="s">
        <v>72</v>
      </c>
      <c r="AY179" s="237" t="s">
        <v>142</v>
      </c>
    </row>
    <row r="180" spans="1:51" s="14" customFormat="1" ht="12">
      <c r="A180" s="14"/>
      <c r="B180" s="238"/>
      <c r="C180" s="239"/>
      <c r="D180" s="220" t="s">
        <v>165</v>
      </c>
      <c r="E180" s="240" t="s">
        <v>19</v>
      </c>
      <c r="F180" s="241" t="s">
        <v>168</v>
      </c>
      <c r="G180" s="239"/>
      <c r="H180" s="242">
        <v>27.4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8" t="s">
        <v>165</v>
      </c>
      <c r="AU180" s="248" t="s">
        <v>82</v>
      </c>
      <c r="AV180" s="14" t="s">
        <v>149</v>
      </c>
      <c r="AW180" s="14" t="s">
        <v>33</v>
      </c>
      <c r="AX180" s="14" t="s">
        <v>80</v>
      </c>
      <c r="AY180" s="248" t="s">
        <v>142</v>
      </c>
    </row>
    <row r="181" spans="1:65" s="2" customFormat="1" ht="24.15" customHeight="1">
      <c r="A181" s="41"/>
      <c r="B181" s="42"/>
      <c r="C181" s="207" t="s">
        <v>192</v>
      </c>
      <c r="D181" s="207" t="s">
        <v>144</v>
      </c>
      <c r="E181" s="208" t="s">
        <v>231</v>
      </c>
      <c r="F181" s="209" t="s">
        <v>232</v>
      </c>
      <c r="G181" s="210" t="s">
        <v>219</v>
      </c>
      <c r="H181" s="211">
        <v>27.4</v>
      </c>
      <c r="I181" s="212"/>
      <c r="J181" s="213">
        <f>ROUND(I181*H181,2)</f>
        <v>0</v>
      </c>
      <c r="K181" s="209" t="s">
        <v>148</v>
      </c>
      <c r="L181" s="47"/>
      <c r="M181" s="214" t="s">
        <v>19</v>
      </c>
      <c r="N181" s="215" t="s">
        <v>43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8" t="s">
        <v>149</v>
      </c>
      <c r="AT181" s="218" t="s">
        <v>144</v>
      </c>
      <c r="AU181" s="218" t="s">
        <v>82</v>
      </c>
      <c r="AY181" s="20" t="s">
        <v>142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20" t="s">
        <v>80</v>
      </c>
      <c r="BK181" s="219">
        <f>ROUND(I181*H181,2)</f>
        <v>0</v>
      </c>
      <c r="BL181" s="20" t="s">
        <v>149</v>
      </c>
      <c r="BM181" s="218" t="s">
        <v>233</v>
      </c>
    </row>
    <row r="182" spans="1:47" s="2" customFormat="1" ht="12">
      <c r="A182" s="41"/>
      <c r="B182" s="42"/>
      <c r="C182" s="43"/>
      <c r="D182" s="220" t="s">
        <v>150</v>
      </c>
      <c r="E182" s="43"/>
      <c r="F182" s="221" t="s">
        <v>234</v>
      </c>
      <c r="G182" s="43"/>
      <c r="H182" s="43"/>
      <c r="I182" s="222"/>
      <c r="J182" s="43"/>
      <c r="K182" s="43"/>
      <c r="L182" s="47"/>
      <c r="M182" s="223"/>
      <c r="N182" s="22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150</v>
      </c>
      <c r="AU182" s="20" t="s">
        <v>82</v>
      </c>
    </row>
    <row r="183" spans="1:47" s="2" customFormat="1" ht="12">
      <c r="A183" s="41"/>
      <c r="B183" s="42"/>
      <c r="C183" s="43"/>
      <c r="D183" s="225" t="s">
        <v>152</v>
      </c>
      <c r="E183" s="43"/>
      <c r="F183" s="226" t="s">
        <v>235</v>
      </c>
      <c r="G183" s="43"/>
      <c r="H183" s="43"/>
      <c r="I183" s="222"/>
      <c r="J183" s="43"/>
      <c r="K183" s="43"/>
      <c r="L183" s="47"/>
      <c r="M183" s="223"/>
      <c r="N183" s="22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152</v>
      </c>
      <c r="AU183" s="20" t="s">
        <v>82</v>
      </c>
    </row>
    <row r="184" spans="1:65" s="2" customFormat="1" ht="16.5" customHeight="1">
      <c r="A184" s="41"/>
      <c r="B184" s="42"/>
      <c r="C184" s="260" t="s">
        <v>236</v>
      </c>
      <c r="D184" s="260" t="s">
        <v>237</v>
      </c>
      <c r="E184" s="261" t="s">
        <v>238</v>
      </c>
      <c r="F184" s="262" t="s">
        <v>239</v>
      </c>
      <c r="G184" s="263" t="s">
        <v>240</v>
      </c>
      <c r="H184" s="264">
        <v>0.411</v>
      </c>
      <c r="I184" s="265"/>
      <c r="J184" s="266">
        <f>ROUND(I184*H184,2)</f>
        <v>0</v>
      </c>
      <c r="K184" s="262" t="s">
        <v>148</v>
      </c>
      <c r="L184" s="267"/>
      <c r="M184" s="268" t="s">
        <v>19</v>
      </c>
      <c r="N184" s="269" t="s">
        <v>43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171</v>
      </c>
      <c r="AT184" s="218" t="s">
        <v>237</v>
      </c>
      <c r="AU184" s="218" t="s">
        <v>82</v>
      </c>
      <c r="AY184" s="20" t="s">
        <v>142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20" t="s">
        <v>80</v>
      </c>
      <c r="BK184" s="219">
        <f>ROUND(I184*H184,2)</f>
        <v>0</v>
      </c>
      <c r="BL184" s="20" t="s">
        <v>149</v>
      </c>
      <c r="BM184" s="218" t="s">
        <v>241</v>
      </c>
    </row>
    <row r="185" spans="1:47" s="2" customFormat="1" ht="12">
      <c r="A185" s="41"/>
      <c r="B185" s="42"/>
      <c r="C185" s="43"/>
      <c r="D185" s="220" t="s">
        <v>150</v>
      </c>
      <c r="E185" s="43"/>
      <c r="F185" s="221" t="s">
        <v>239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150</v>
      </c>
      <c r="AU185" s="20" t="s">
        <v>82</v>
      </c>
    </row>
    <row r="186" spans="1:51" s="13" customFormat="1" ht="12">
      <c r="A186" s="13"/>
      <c r="B186" s="227"/>
      <c r="C186" s="228"/>
      <c r="D186" s="220" t="s">
        <v>165</v>
      </c>
      <c r="E186" s="229" t="s">
        <v>19</v>
      </c>
      <c r="F186" s="230" t="s">
        <v>242</v>
      </c>
      <c r="G186" s="228"/>
      <c r="H186" s="231">
        <v>0.411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165</v>
      </c>
      <c r="AU186" s="237" t="s">
        <v>82</v>
      </c>
      <c r="AV186" s="13" t="s">
        <v>82</v>
      </c>
      <c r="AW186" s="13" t="s">
        <v>33</v>
      </c>
      <c r="AX186" s="13" t="s">
        <v>72</v>
      </c>
      <c r="AY186" s="237" t="s">
        <v>142</v>
      </c>
    </row>
    <row r="187" spans="1:51" s="14" customFormat="1" ht="12">
      <c r="A187" s="14"/>
      <c r="B187" s="238"/>
      <c r="C187" s="239"/>
      <c r="D187" s="220" t="s">
        <v>165</v>
      </c>
      <c r="E187" s="240" t="s">
        <v>19</v>
      </c>
      <c r="F187" s="241" t="s">
        <v>168</v>
      </c>
      <c r="G187" s="239"/>
      <c r="H187" s="242">
        <v>0.411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165</v>
      </c>
      <c r="AU187" s="248" t="s">
        <v>82</v>
      </c>
      <c r="AV187" s="14" t="s">
        <v>149</v>
      </c>
      <c r="AW187" s="14" t="s">
        <v>33</v>
      </c>
      <c r="AX187" s="14" t="s">
        <v>80</v>
      </c>
      <c r="AY187" s="248" t="s">
        <v>142</v>
      </c>
    </row>
    <row r="188" spans="1:65" s="2" customFormat="1" ht="21.75" customHeight="1">
      <c r="A188" s="41"/>
      <c r="B188" s="42"/>
      <c r="C188" s="207" t="s">
        <v>198</v>
      </c>
      <c r="D188" s="207" t="s">
        <v>144</v>
      </c>
      <c r="E188" s="208" t="s">
        <v>243</v>
      </c>
      <c r="F188" s="209" t="s">
        <v>244</v>
      </c>
      <c r="G188" s="210" t="s">
        <v>219</v>
      </c>
      <c r="H188" s="211">
        <v>54.8</v>
      </c>
      <c r="I188" s="212"/>
      <c r="J188" s="213">
        <f>ROUND(I188*H188,2)</f>
        <v>0</v>
      </c>
      <c r="K188" s="209" t="s">
        <v>148</v>
      </c>
      <c r="L188" s="47"/>
      <c r="M188" s="214" t="s">
        <v>19</v>
      </c>
      <c r="N188" s="215" t="s">
        <v>43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149</v>
      </c>
      <c r="AT188" s="218" t="s">
        <v>144</v>
      </c>
      <c r="AU188" s="218" t="s">
        <v>82</v>
      </c>
      <c r="AY188" s="20" t="s">
        <v>142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20" t="s">
        <v>80</v>
      </c>
      <c r="BK188" s="219">
        <f>ROUND(I188*H188,2)</f>
        <v>0</v>
      </c>
      <c r="BL188" s="20" t="s">
        <v>149</v>
      </c>
      <c r="BM188" s="218" t="s">
        <v>245</v>
      </c>
    </row>
    <row r="189" spans="1:47" s="2" customFormat="1" ht="12">
      <c r="A189" s="41"/>
      <c r="B189" s="42"/>
      <c r="C189" s="43"/>
      <c r="D189" s="220" t="s">
        <v>150</v>
      </c>
      <c r="E189" s="43"/>
      <c r="F189" s="221" t="s">
        <v>246</v>
      </c>
      <c r="G189" s="43"/>
      <c r="H189" s="43"/>
      <c r="I189" s="222"/>
      <c r="J189" s="43"/>
      <c r="K189" s="43"/>
      <c r="L189" s="47"/>
      <c r="M189" s="223"/>
      <c r="N189" s="22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150</v>
      </c>
      <c r="AU189" s="20" t="s">
        <v>82</v>
      </c>
    </row>
    <row r="190" spans="1:47" s="2" customFormat="1" ht="12">
      <c r="A190" s="41"/>
      <c r="B190" s="42"/>
      <c r="C190" s="43"/>
      <c r="D190" s="225" t="s">
        <v>152</v>
      </c>
      <c r="E190" s="43"/>
      <c r="F190" s="226" t="s">
        <v>247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152</v>
      </c>
      <c r="AU190" s="20" t="s">
        <v>82</v>
      </c>
    </row>
    <row r="191" spans="1:47" s="2" customFormat="1" ht="12">
      <c r="A191" s="41"/>
      <c r="B191" s="42"/>
      <c r="C191" s="43"/>
      <c r="D191" s="220" t="s">
        <v>248</v>
      </c>
      <c r="E191" s="43"/>
      <c r="F191" s="270" t="s">
        <v>249</v>
      </c>
      <c r="G191" s="43"/>
      <c r="H191" s="43"/>
      <c r="I191" s="222"/>
      <c r="J191" s="43"/>
      <c r="K191" s="43"/>
      <c r="L191" s="47"/>
      <c r="M191" s="223"/>
      <c r="N191" s="22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248</v>
      </c>
      <c r="AU191" s="20" t="s">
        <v>82</v>
      </c>
    </row>
    <row r="192" spans="1:51" s="13" customFormat="1" ht="12">
      <c r="A192" s="13"/>
      <c r="B192" s="227"/>
      <c r="C192" s="228"/>
      <c r="D192" s="220" t="s">
        <v>165</v>
      </c>
      <c r="E192" s="229" t="s">
        <v>19</v>
      </c>
      <c r="F192" s="230" t="s">
        <v>250</v>
      </c>
      <c r="G192" s="228"/>
      <c r="H192" s="231">
        <v>54.8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165</v>
      </c>
      <c r="AU192" s="237" t="s">
        <v>82</v>
      </c>
      <c r="AV192" s="13" t="s">
        <v>82</v>
      </c>
      <c r="AW192" s="13" t="s">
        <v>33</v>
      </c>
      <c r="AX192" s="13" t="s">
        <v>72</v>
      </c>
      <c r="AY192" s="237" t="s">
        <v>142</v>
      </c>
    </row>
    <row r="193" spans="1:51" s="14" customFormat="1" ht="12">
      <c r="A193" s="14"/>
      <c r="B193" s="238"/>
      <c r="C193" s="239"/>
      <c r="D193" s="220" t="s">
        <v>165</v>
      </c>
      <c r="E193" s="240" t="s">
        <v>19</v>
      </c>
      <c r="F193" s="241" t="s">
        <v>168</v>
      </c>
      <c r="G193" s="239"/>
      <c r="H193" s="242">
        <v>54.8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8" t="s">
        <v>165</v>
      </c>
      <c r="AU193" s="248" t="s">
        <v>82</v>
      </c>
      <c r="AV193" s="14" t="s">
        <v>149</v>
      </c>
      <c r="AW193" s="14" t="s">
        <v>33</v>
      </c>
      <c r="AX193" s="14" t="s">
        <v>80</v>
      </c>
      <c r="AY193" s="248" t="s">
        <v>142</v>
      </c>
    </row>
    <row r="194" spans="1:65" s="2" customFormat="1" ht="16.5" customHeight="1">
      <c r="A194" s="41"/>
      <c r="B194" s="42"/>
      <c r="C194" s="207" t="s">
        <v>251</v>
      </c>
      <c r="D194" s="207" t="s">
        <v>144</v>
      </c>
      <c r="E194" s="208" t="s">
        <v>252</v>
      </c>
      <c r="F194" s="209" t="s">
        <v>253</v>
      </c>
      <c r="G194" s="210" t="s">
        <v>219</v>
      </c>
      <c r="H194" s="211">
        <v>54.8</v>
      </c>
      <c r="I194" s="212"/>
      <c r="J194" s="213">
        <f>ROUND(I194*H194,2)</f>
        <v>0</v>
      </c>
      <c r="K194" s="209" t="s">
        <v>148</v>
      </c>
      <c r="L194" s="47"/>
      <c r="M194" s="214" t="s">
        <v>19</v>
      </c>
      <c r="N194" s="215" t="s">
        <v>43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149</v>
      </c>
      <c r="AT194" s="218" t="s">
        <v>144</v>
      </c>
      <c r="AU194" s="218" t="s">
        <v>82</v>
      </c>
      <c r="AY194" s="20" t="s">
        <v>142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20" t="s">
        <v>80</v>
      </c>
      <c r="BK194" s="219">
        <f>ROUND(I194*H194,2)</f>
        <v>0</v>
      </c>
      <c r="BL194" s="20" t="s">
        <v>149</v>
      </c>
      <c r="BM194" s="218" t="s">
        <v>254</v>
      </c>
    </row>
    <row r="195" spans="1:47" s="2" customFormat="1" ht="12">
      <c r="A195" s="41"/>
      <c r="B195" s="42"/>
      <c r="C195" s="43"/>
      <c r="D195" s="220" t="s">
        <v>150</v>
      </c>
      <c r="E195" s="43"/>
      <c r="F195" s="221" t="s">
        <v>255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150</v>
      </c>
      <c r="AU195" s="20" t="s">
        <v>82</v>
      </c>
    </row>
    <row r="196" spans="1:47" s="2" customFormat="1" ht="12">
      <c r="A196" s="41"/>
      <c r="B196" s="42"/>
      <c r="C196" s="43"/>
      <c r="D196" s="225" t="s">
        <v>152</v>
      </c>
      <c r="E196" s="43"/>
      <c r="F196" s="226" t="s">
        <v>256</v>
      </c>
      <c r="G196" s="43"/>
      <c r="H196" s="43"/>
      <c r="I196" s="222"/>
      <c r="J196" s="43"/>
      <c r="K196" s="43"/>
      <c r="L196" s="47"/>
      <c r="M196" s="223"/>
      <c r="N196" s="22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152</v>
      </c>
      <c r="AU196" s="20" t="s">
        <v>82</v>
      </c>
    </row>
    <row r="197" spans="1:47" s="2" customFormat="1" ht="12">
      <c r="A197" s="41"/>
      <c r="B197" s="42"/>
      <c r="C197" s="43"/>
      <c r="D197" s="220" t="s">
        <v>248</v>
      </c>
      <c r="E197" s="43"/>
      <c r="F197" s="270" t="s">
        <v>249</v>
      </c>
      <c r="G197" s="43"/>
      <c r="H197" s="43"/>
      <c r="I197" s="222"/>
      <c r="J197" s="43"/>
      <c r="K197" s="43"/>
      <c r="L197" s="47"/>
      <c r="M197" s="223"/>
      <c r="N197" s="22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248</v>
      </c>
      <c r="AU197" s="20" t="s">
        <v>82</v>
      </c>
    </row>
    <row r="198" spans="1:51" s="13" customFormat="1" ht="12">
      <c r="A198" s="13"/>
      <c r="B198" s="227"/>
      <c r="C198" s="228"/>
      <c r="D198" s="220" t="s">
        <v>165</v>
      </c>
      <c r="E198" s="229" t="s">
        <v>19</v>
      </c>
      <c r="F198" s="230" t="s">
        <v>250</v>
      </c>
      <c r="G198" s="228"/>
      <c r="H198" s="231">
        <v>54.8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165</v>
      </c>
      <c r="AU198" s="237" t="s">
        <v>82</v>
      </c>
      <c r="AV198" s="13" t="s">
        <v>82</v>
      </c>
      <c r="AW198" s="13" t="s">
        <v>33</v>
      </c>
      <c r="AX198" s="13" t="s">
        <v>72</v>
      </c>
      <c r="AY198" s="237" t="s">
        <v>142</v>
      </c>
    </row>
    <row r="199" spans="1:51" s="14" customFormat="1" ht="12">
      <c r="A199" s="14"/>
      <c r="B199" s="238"/>
      <c r="C199" s="239"/>
      <c r="D199" s="220" t="s">
        <v>165</v>
      </c>
      <c r="E199" s="240" t="s">
        <v>19</v>
      </c>
      <c r="F199" s="241" t="s">
        <v>168</v>
      </c>
      <c r="G199" s="239"/>
      <c r="H199" s="242">
        <v>54.8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165</v>
      </c>
      <c r="AU199" s="248" t="s">
        <v>82</v>
      </c>
      <c r="AV199" s="14" t="s">
        <v>149</v>
      </c>
      <c r="AW199" s="14" t="s">
        <v>33</v>
      </c>
      <c r="AX199" s="14" t="s">
        <v>80</v>
      </c>
      <c r="AY199" s="248" t="s">
        <v>142</v>
      </c>
    </row>
    <row r="200" spans="1:65" s="2" customFormat="1" ht="21.75" customHeight="1">
      <c r="A200" s="41"/>
      <c r="B200" s="42"/>
      <c r="C200" s="207" t="s">
        <v>203</v>
      </c>
      <c r="D200" s="207" t="s">
        <v>144</v>
      </c>
      <c r="E200" s="208" t="s">
        <v>257</v>
      </c>
      <c r="F200" s="209" t="s">
        <v>258</v>
      </c>
      <c r="G200" s="210" t="s">
        <v>219</v>
      </c>
      <c r="H200" s="211">
        <v>27.4</v>
      </c>
      <c r="I200" s="212"/>
      <c r="J200" s="213">
        <f>ROUND(I200*H200,2)</f>
        <v>0</v>
      </c>
      <c r="K200" s="209" t="s">
        <v>148</v>
      </c>
      <c r="L200" s="47"/>
      <c r="M200" s="214" t="s">
        <v>19</v>
      </c>
      <c r="N200" s="215" t="s">
        <v>43</v>
      </c>
      <c r="O200" s="87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18" t="s">
        <v>149</v>
      </c>
      <c r="AT200" s="218" t="s">
        <v>144</v>
      </c>
      <c r="AU200" s="218" t="s">
        <v>82</v>
      </c>
      <c r="AY200" s="20" t="s">
        <v>142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20" t="s">
        <v>80</v>
      </c>
      <c r="BK200" s="219">
        <f>ROUND(I200*H200,2)</f>
        <v>0</v>
      </c>
      <c r="BL200" s="20" t="s">
        <v>149</v>
      </c>
      <c r="BM200" s="218" t="s">
        <v>259</v>
      </c>
    </row>
    <row r="201" spans="1:47" s="2" customFormat="1" ht="12">
      <c r="A201" s="41"/>
      <c r="B201" s="42"/>
      <c r="C201" s="43"/>
      <c r="D201" s="220" t="s">
        <v>150</v>
      </c>
      <c r="E201" s="43"/>
      <c r="F201" s="221" t="s">
        <v>260</v>
      </c>
      <c r="G201" s="43"/>
      <c r="H201" s="43"/>
      <c r="I201" s="222"/>
      <c r="J201" s="43"/>
      <c r="K201" s="43"/>
      <c r="L201" s="47"/>
      <c r="M201" s="223"/>
      <c r="N201" s="22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150</v>
      </c>
      <c r="AU201" s="20" t="s">
        <v>82</v>
      </c>
    </row>
    <row r="202" spans="1:47" s="2" customFormat="1" ht="12">
      <c r="A202" s="41"/>
      <c r="B202" s="42"/>
      <c r="C202" s="43"/>
      <c r="D202" s="225" t="s">
        <v>152</v>
      </c>
      <c r="E202" s="43"/>
      <c r="F202" s="226" t="s">
        <v>261</v>
      </c>
      <c r="G202" s="43"/>
      <c r="H202" s="43"/>
      <c r="I202" s="222"/>
      <c r="J202" s="43"/>
      <c r="K202" s="43"/>
      <c r="L202" s="47"/>
      <c r="M202" s="223"/>
      <c r="N202" s="22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152</v>
      </c>
      <c r="AU202" s="20" t="s">
        <v>82</v>
      </c>
    </row>
    <row r="203" spans="1:65" s="2" customFormat="1" ht="16.5" customHeight="1">
      <c r="A203" s="41"/>
      <c r="B203" s="42"/>
      <c r="C203" s="260" t="s">
        <v>262</v>
      </c>
      <c r="D203" s="260" t="s">
        <v>237</v>
      </c>
      <c r="E203" s="261" t="s">
        <v>263</v>
      </c>
      <c r="F203" s="262" t="s">
        <v>264</v>
      </c>
      <c r="G203" s="263" t="s">
        <v>161</v>
      </c>
      <c r="H203" s="264">
        <v>5.48</v>
      </c>
      <c r="I203" s="265"/>
      <c r="J203" s="266">
        <f>ROUND(I203*H203,2)</f>
        <v>0</v>
      </c>
      <c r="K203" s="262" t="s">
        <v>148</v>
      </c>
      <c r="L203" s="267"/>
      <c r="M203" s="268" t="s">
        <v>19</v>
      </c>
      <c r="N203" s="269" t="s">
        <v>43</v>
      </c>
      <c r="O203" s="87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8" t="s">
        <v>171</v>
      </c>
      <c r="AT203" s="218" t="s">
        <v>237</v>
      </c>
      <c r="AU203" s="218" t="s">
        <v>82</v>
      </c>
      <c r="AY203" s="20" t="s">
        <v>142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20" t="s">
        <v>80</v>
      </c>
      <c r="BK203" s="219">
        <f>ROUND(I203*H203,2)</f>
        <v>0</v>
      </c>
      <c r="BL203" s="20" t="s">
        <v>149</v>
      </c>
      <c r="BM203" s="218" t="s">
        <v>265</v>
      </c>
    </row>
    <row r="204" spans="1:47" s="2" customFormat="1" ht="12">
      <c r="A204" s="41"/>
      <c r="B204" s="42"/>
      <c r="C204" s="43"/>
      <c r="D204" s="220" t="s">
        <v>150</v>
      </c>
      <c r="E204" s="43"/>
      <c r="F204" s="221" t="s">
        <v>264</v>
      </c>
      <c r="G204" s="43"/>
      <c r="H204" s="43"/>
      <c r="I204" s="222"/>
      <c r="J204" s="43"/>
      <c r="K204" s="43"/>
      <c r="L204" s="47"/>
      <c r="M204" s="223"/>
      <c r="N204" s="22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150</v>
      </c>
      <c r="AU204" s="20" t="s">
        <v>82</v>
      </c>
    </row>
    <row r="205" spans="1:51" s="13" customFormat="1" ht="12">
      <c r="A205" s="13"/>
      <c r="B205" s="227"/>
      <c r="C205" s="228"/>
      <c r="D205" s="220" t="s">
        <v>165</v>
      </c>
      <c r="E205" s="229" t="s">
        <v>19</v>
      </c>
      <c r="F205" s="230" t="s">
        <v>266</v>
      </c>
      <c r="G205" s="228"/>
      <c r="H205" s="231">
        <v>5.48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165</v>
      </c>
      <c r="AU205" s="237" t="s">
        <v>82</v>
      </c>
      <c r="AV205" s="13" t="s">
        <v>82</v>
      </c>
      <c r="AW205" s="13" t="s">
        <v>33</v>
      </c>
      <c r="AX205" s="13" t="s">
        <v>72</v>
      </c>
      <c r="AY205" s="237" t="s">
        <v>142</v>
      </c>
    </row>
    <row r="206" spans="1:51" s="14" customFormat="1" ht="12">
      <c r="A206" s="14"/>
      <c r="B206" s="238"/>
      <c r="C206" s="239"/>
      <c r="D206" s="220" t="s">
        <v>165</v>
      </c>
      <c r="E206" s="240" t="s">
        <v>19</v>
      </c>
      <c r="F206" s="241" t="s">
        <v>168</v>
      </c>
      <c r="G206" s="239"/>
      <c r="H206" s="242">
        <v>5.48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8" t="s">
        <v>165</v>
      </c>
      <c r="AU206" s="248" t="s">
        <v>82</v>
      </c>
      <c r="AV206" s="14" t="s">
        <v>149</v>
      </c>
      <c r="AW206" s="14" t="s">
        <v>33</v>
      </c>
      <c r="AX206" s="14" t="s">
        <v>80</v>
      </c>
      <c r="AY206" s="248" t="s">
        <v>142</v>
      </c>
    </row>
    <row r="207" spans="1:63" s="12" customFormat="1" ht="22.8" customHeight="1">
      <c r="A207" s="12"/>
      <c r="B207" s="191"/>
      <c r="C207" s="192"/>
      <c r="D207" s="193" t="s">
        <v>71</v>
      </c>
      <c r="E207" s="205" t="s">
        <v>82</v>
      </c>
      <c r="F207" s="205" t="s">
        <v>267</v>
      </c>
      <c r="G207" s="192"/>
      <c r="H207" s="192"/>
      <c r="I207" s="195"/>
      <c r="J207" s="206">
        <f>BK207</f>
        <v>0</v>
      </c>
      <c r="K207" s="192"/>
      <c r="L207" s="197"/>
      <c r="M207" s="198"/>
      <c r="N207" s="199"/>
      <c r="O207" s="199"/>
      <c r="P207" s="200">
        <f>SUM(P208:P232)</f>
        <v>0</v>
      </c>
      <c r="Q207" s="199"/>
      <c r="R207" s="200">
        <f>SUM(R208:R232)</f>
        <v>0</v>
      </c>
      <c r="S207" s="199"/>
      <c r="T207" s="201">
        <f>SUM(T208:T232)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2" t="s">
        <v>80</v>
      </c>
      <c r="AT207" s="203" t="s">
        <v>71</v>
      </c>
      <c r="AU207" s="203" t="s">
        <v>80</v>
      </c>
      <c r="AY207" s="202" t="s">
        <v>142</v>
      </c>
      <c r="BK207" s="204">
        <f>SUM(BK208:BK232)</f>
        <v>0</v>
      </c>
    </row>
    <row r="208" spans="1:65" s="2" customFormat="1" ht="24.15" customHeight="1">
      <c r="A208" s="41"/>
      <c r="B208" s="42"/>
      <c r="C208" s="207" t="s">
        <v>207</v>
      </c>
      <c r="D208" s="207" t="s">
        <v>144</v>
      </c>
      <c r="E208" s="208" t="s">
        <v>268</v>
      </c>
      <c r="F208" s="209" t="s">
        <v>269</v>
      </c>
      <c r="G208" s="210" t="s">
        <v>161</v>
      </c>
      <c r="H208" s="211">
        <v>0.12</v>
      </c>
      <c r="I208" s="212"/>
      <c r="J208" s="213">
        <f>ROUND(I208*H208,2)</f>
        <v>0</v>
      </c>
      <c r="K208" s="209" t="s">
        <v>148</v>
      </c>
      <c r="L208" s="47"/>
      <c r="M208" s="214" t="s">
        <v>19</v>
      </c>
      <c r="N208" s="215" t="s">
        <v>43</v>
      </c>
      <c r="O208" s="87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18" t="s">
        <v>149</v>
      </c>
      <c r="AT208" s="218" t="s">
        <v>144</v>
      </c>
      <c r="AU208" s="218" t="s">
        <v>82</v>
      </c>
      <c r="AY208" s="20" t="s">
        <v>142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20" t="s">
        <v>80</v>
      </c>
      <c r="BK208" s="219">
        <f>ROUND(I208*H208,2)</f>
        <v>0</v>
      </c>
      <c r="BL208" s="20" t="s">
        <v>149</v>
      </c>
      <c r="BM208" s="218" t="s">
        <v>270</v>
      </c>
    </row>
    <row r="209" spans="1:47" s="2" customFormat="1" ht="12">
      <c r="A209" s="41"/>
      <c r="B209" s="42"/>
      <c r="C209" s="43"/>
      <c r="D209" s="220" t="s">
        <v>150</v>
      </c>
      <c r="E209" s="43"/>
      <c r="F209" s="221" t="s">
        <v>271</v>
      </c>
      <c r="G209" s="43"/>
      <c r="H209" s="43"/>
      <c r="I209" s="222"/>
      <c r="J209" s="43"/>
      <c r="K209" s="43"/>
      <c r="L209" s="47"/>
      <c r="M209" s="223"/>
      <c r="N209" s="22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150</v>
      </c>
      <c r="AU209" s="20" t="s">
        <v>82</v>
      </c>
    </row>
    <row r="210" spans="1:47" s="2" customFormat="1" ht="12">
      <c r="A210" s="41"/>
      <c r="B210" s="42"/>
      <c r="C210" s="43"/>
      <c r="D210" s="225" t="s">
        <v>152</v>
      </c>
      <c r="E210" s="43"/>
      <c r="F210" s="226" t="s">
        <v>272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152</v>
      </c>
      <c r="AU210" s="20" t="s">
        <v>82</v>
      </c>
    </row>
    <row r="211" spans="1:51" s="13" customFormat="1" ht="12">
      <c r="A211" s="13"/>
      <c r="B211" s="227"/>
      <c r="C211" s="228"/>
      <c r="D211" s="220" t="s">
        <v>165</v>
      </c>
      <c r="E211" s="229" t="s">
        <v>19</v>
      </c>
      <c r="F211" s="230" t="s">
        <v>273</v>
      </c>
      <c r="G211" s="228"/>
      <c r="H211" s="231">
        <v>0.12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165</v>
      </c>
      <c r="AU211" s="237" t="s">
        <v>82</v>
      </c>
      <c r="AV211" s="13" t="s">
        <v>82</v>
      </c>
      <c r="AW211" s="13" t="s">
        <v>33</v>
      </c>
      <c r="AX211" s="13" t="s">
        <v>72</v>
      </c>
      <c r="AY211" s="237" t="s">
        <v>142</v>
      </c>
    </row>
    <row r="212" spans="1:51" s="14" customFormat="1" ht="12">
      <c r="A212" s="14"/>
      <c r="B212" s="238"/>
      <c r="C212" s="239"/>
      <c r="D212" s="220" t="s">
        <v>165</v>
      </c>
      <c r="E212" s="240" t="s">
        <v>19</v>
      </c>
      <c r="F212" s="241" t="s">
        <v>168</v>
      </c>
      <c r="G212" s="239"/>
      <c r="H212" s="242">
        <v>0.12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8" t="s">
        <v>165</v>
      </c>
      <c r="AU212" s="248" t="s">
        <v>82</v>
      </c>
      <c r="AV212" s="14" t="s">
        <v>149</v>
      </c>
      <c r="AW212" s="14" t="s">
        <v>33</v>
      </c>
      <c r="AX212" s="14" t="s">
        <v>80</v>
      </c>
      <c r="AY212" s="248" t="s">
        <v>142</v>
      </c>
    </row>
    <row r="213" spans="1:65" s="2" customFormat="1" ht="24.15" customHeight="1">
      <c r="A213" s="41"/>
      <c r="B213" s="42"/>
      <c r="C213" s="207" t="s">
        <v>7</v>
      </c>
      <c r="D213" s="207" t="s">
        <v>144</v>
      </c>
      <c r="E213" s="208" t="s">
        <v>274</v>
      </c>
      <c r="F213" s="209" t="s">
        <v>275</v>
      </c>
      <c r="G213" s="210" t="s">
        <v>161</v>
      </c>
      <c r="H213" s="211">
        <v>0.63</v>
      </c>
      <c r="I213" s="212"/>
      <c r="J213" s="213">
        <f>ROUND(I213*H213,2)</f>
        <v>0</v>
      </c>
      <c r="K213" s="209" t="s">
        <v>148</v>
      </c>
      <c r="L213" s="47"/>
      <c r="M213" s="214" t="s">
        <v>19</v>
      </c>
      <c r="N213" s="215" t="s">
        <v>43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149</v>
      </c>
      <c r="AT213" s="218" t="s">
        <v>144</v>
      </c>
      <c r="AU213" s="218" t="s">
        <v>82</v>
      </c>
      <c r="AY213" s="20" t="s">
        <v>142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20" t="s">
        <v>80</v>
      </c>
      <c r="BK213" s="219">
        <f>ROUND(I213*H213,2)</f>
        <v>0</v>
      </c>
      <c r="BL213" s="20" t="s">
        <v>149</v>
      </c>
      <c r="BM213" s="218" t="s">
        <v>276</v>
      </c>
    </row>
    <row r="214" spans="1:47" s="2" customFormat="1" ht="12">
      <c r="A214" s="41"/>
      <c r="B214" s="42"/>
      <c r="C214" s="43"/>
      <c r="D214" s="220" t="s">
        <v>150</v>
      </c>
      <c r="E214" s="43"/>
      <c r="F214" s="221" t="s">
        <v>277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150</v>
      </c>
      <c r="AU214" s="20" t="s">
        <v>82</v>
      </c>
    </row>
    <row r="215" spans="1:47" s="2" customFormat="1" ht="12">
      <c r="A215" s="41"/>
      <c r="B215" s="42"/>
      <c r="C215" s="43"/>
      <c r="D215" s="225" t="s">
        <v>152</v>
      </c>
      <c r="E215" s="43"/>
      <c r="F215" s="226" t="s">
        <v>278</v>
      </c>
      <c r="G215" s="43"/>
      <c r="H215" s="43"/>
      <c r="I215" s="222"/>
      <c r="J215" s="43"/>
      <c r="K215" s="43"/>
      <c r="L215" s="47"/>
      <c r="M215" s="223"/>
      <c r="N215" s="22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152</v>
      </c>
      <c r="AU215" s="20" t="s">
        <v>82</v>
      </c>
    </row>
    <row r="216" spans="1:51" s="13" customFormat="1" ht="12">
      <c r="A216" s="13"/>
      <c r="B216" s="227"/>
      <c r="C216" s="228"/>
      <c r="D216" s="220" t="s">
        <v>165</v>
      </c>
      <c r="E216" s="229" t="s">
        <v>19</v>
      </c>
      <c r="F216" s="230" t="s">
        <v>279</v>
      </c>
      <c r="G216" s="228"/>
      <c r="H216" s="231">
        <v>0.63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165</v>
      </c>
      <c r="AU216" s="237" t="s">
        <v>82</v>
      </c>
      <c r="AV216" s="13" t="s">
        <v>82</v>
      </c>
      <c r="AW216" s="13" t="s">
        <v>33</v>
      </c>
      <c r="AX216" s="13" t="s">
        <v>72</v>
      </c>
      <c r="AY216" s="237" t="s">
        <v>142</v>
      </c>
    </row>
    <row r="217" spans="1:51" s="14" customFormat="1" ht="12">
      <c r="A217" s="14"/>
      <c r="B217" s="238"/>
      <c r="C217" s="239"/>
      <c r="D217" s="220" t="s">
        <v>165</v>
      </c>
      <c r="E217" s="240" t="s">
        <v>19</v>
      </c>
      <c r="F217" s="241" t="s">
        <v>168</v>
      </c>
      <c r="G217" s="239"/>
      <c r="H217" s="242">
        <v>0.63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165</v>
      </c>
      <c r="AU217" s="248" t="s">
        <v>82</v>
      </c>
      <c r="AV217" s="14" t="s">
        <v>149</v>
      </c>
      <c r="AW217" s="14" t="s">
        <v>33</v>
      </c>
      <c r="AX217" s="14" t="s">
        <v>80</v>
      </c>
      <c r="AY217" s="248" t="s">
        <v>142</v>
      </c>
    </row>
    <row r="218" spans="1:65" s="2" customFormat="1" ht="24.15" customHeight="1">
      <c r="A218" s="41"/>
      <c r="B218" s="42"/>
      <c r="C218" s="207" t="s">
        <v>214</v>
      </c>
      <c r="D218" s="207" t="s">
        <v>144</v>
      </c>
      <c r="E218" s="208" t="s">
        <v>280</v>
      </c>
      <c r="F218" s="209" t="s">
        <v>281</v>
      </c>
      <c r="G218" s="210" t="s">
        <v>161</v>
      </c>
      <c r="H218" s="211">
        <v>0.168</v>
      </c>
      <c r="I218" s="212"/>
      <c r="J218" s="213">
        <f>ROUND(I218*H218,2)</f>
        <v>0</v>
      </c>
      <c r="K218" s="209" t="s">
        <v>148</v>
      </c>
      <c r="L218" s="47"/>
      <c r="M218" s="214" t="s">
        <v>19</v>
      </c>
      <c r="N218" s="215" t="s">
        <v>43</v>
      </c>
      <c r="O218" s="87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8" t="s">
        <v>149</v>
      </c>
      <c r="AT218" s="218" t="s">
        <v>144</v>
      </c>
      <c r="AU218" s="218" t="s">
        <v>82</v>
      </c>
      <c r="AY218" s="20" t="s">
        <v>142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20" t="s">
        <v>80</v>
      </c>
      <c r="BK218" s="219">
        <f>ROUND(I218*H218,2)</f>
        <v>0</v>
      </c>
      <c r="BL218" s="20" t="s">
        <v>149</v>
      </c>
      <c r="BM218" s="218" t="s">
        <v>282</v>
      </c>
    </row>
    <row r="219" spans="1:47" s="2" customFormat="1" ht="12">
      <c r="A219" s="41"/>
      <c r="B219" s="42"/>
      <c r="C219" s="43"/>
      <c r="D219" s="220" t="s">
        <v>150</v>
      </c>
      <c r="E219" s="43"/>
      <c r="F219" s="221" t="s">
        <v>283</v>
      </c>
      <c r="G219" s="43"/>
      <c r="H219" s="43"/>
      <c r="I219" s="222"/>
      <c r="J219" s="43"/>
      <c r="K219" s="43"/>
      <c r="L219" s="47"/>
      <c r="M219" s="223"/>
      <c r="N219" s="22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150</v>
      </c>
      <c r="AU219" s="20" t="s">
        <v>82</v>
      </c>
    </row>
    <row r="220" spans="1:47" s="2" customFormat="1" ht="12">
      <c r="A220" s="41"/>
      <c r="B220" s="42"/>
      <c r="C220" s="43"/>
      <c r="D220" s="225" t="s">
        <v>152</v>
      </c>
      <c r="E220" s="43"/>
      <c r="F220" s="226" t="s">
        <v>284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152</v>
      </c>
      <c r="AU220" s="20" t="s">
        <v>82</v>
      </c>
    </row>
    <row r="221" spans="1:51" s="13" customFormat="1" ht="12">
      <c r="A221" s="13"/>
      <c r="B221" s="227"/>
      <c r="C221" s="228"/>
      <c r="D221" s="220" t="s">
        <v>165</v>
      </c>
      <c r="E221" s="229" t="s">
        <v>19</v>
      </c>
      <c r="F221" s="230" t="s">
        <v>285</v>
      </c>
      <c r="G221" s="228"/>
      <c r="H221" s="231">
        <v>0.168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165</v>
      </c>
      <c r="AU221" s="237" t="s">
        <v>82</v>
      </c>
      <c r="AV221" s="13" t="s">
        <v>82</v>
      </c>
      <c r="AW221" s="13" t="s">
        <v>33</v>
      </c>
      <c r="AX221" s="13" t="s">
        <v>72</v>
      </c>
      <c r="AY221" s="237" t="s">
        <v>142</v>
      </c>
    </row>
    <row r="222" spans="1:51" s="14" customFormat="1" ht="12">
      <c r="A222" s="14"/>
      <c r="B222" s="238"/>
      <c r="C222" s="239"/>
      <c r="D222" s="220" t="s">
        <v>165</v>
      </c>
      <c r="E222" s="240" t="s">
        <v>19</v>
      </c>
      <c r="F222" s="241" t="s">
        <v>168</v>
      </c>
      <c r="G222" s="239"/>
      <c r="H222" s="242">
        <v>0.168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8" t="s">
        <v>165</v>
      </c>
      <c r="AU222" s="248" t="s">
        <v>82</v>
      </c>
      <c r="AV222" s="14" t="s">
        <v>149</v>
      </c>
      <c r="AW222" s="14" t="s">
        <v>33</v>
      </c>
      <c r="AX222" s="14" t="s">
        <v>80</v>
      </c>
      <c r="AY222" s="248" t="s">
        <v>142</v>
      </c>
    </row>
    <row r="223" spans="1:65" s="2" customFormat="1" ht="33" customHeight="1">
      <c r="A223" s="41"/>
      <c r="B223" s="42"/>
      <c r="C223" s="207" t="s">
        <v>286</v>
      </c>
      <c r="D223" s="207" t="s">
        <v>144</v>
      </c>
      <c r="E223" s="208" t="s">
        <v>287</v>
      </c>
      <c r="F223" s="209" t="s">
        <v>288</v>
      </c>
      <c r="G223" s="210" t="s">
        <v>219</v>
      </c>
      <c r="H223" s="211">
        <v>3.75</v>
      </c>
      <c r="I223" s="212"/>
      <c r="J223" s="213">
        <f>ROUND(I223*H223,2)</f>
        <v>0</v>
      </c>
      <c r="K223" s="209" t="s">
        <v>148</v>
      </c>
      <c r="L223" s="47"/>
      <c r="M223" s="214" t="s">
        <v>19</v>
      </c>
      <c r="N223" s="215" t="s">
        <v>43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149</v>
      </c>
      <c r="AT223" s="218" t="s">
        <v>144</v>
      </c>
      <c r="AU223" s="218" t="s">
        <v>82</v>
      </c>
      <c r="AY223" s="20" t="s">
        <v>142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20" t="s">
        <v>80</v>
      </c>
      <c r="BK223" s="219">
        <f>ROUND(I223*H223,2)</f>
        <v>0</v>
      </c>
      <c r="BL223" s="20" t="s">
        <v>149</v>
      </c>
      <c r="BM223" s="218" t="s">
        <v>289</v>
      </c>
    </row>
    <row r="224" spans="1:47" s="2" customFormat="1" ht="12">
      <c r="A224" s="41"/>
      <c r="B224" s="42"/>
      <c r="C224" s="43"/>
      <c r="D224" s="220" t="s">
        <v>150</v>
      </c>
      <c r="E224" s="43"/>
      <c r="F224" s="221" t="s">
        <v>290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150</v>
      </c>
      <c r="AU224" s="20" t="s">
        <v>82</v>
      </c>
    </row>
    <row r="225" spans="1:47" s="2" customFormat="1" ht="12">
      <c r="A225" s="41"/>
      <c r="B225" s="42"/>
      <c r="C225" s="43"/>
      <c r="D225" s="225" t="s">
        <v>152</v>
      </c>
      <c r="E225" s="43"/>
      <c r="F225" s="226" t="s">
        <v>291</v>
      </c>
      <c r="G225" s="43"/>
      <c r="H225" s="43"/>
      <c r="I225" s="222"/>
      <c r="J225" s="43"/>
      <c r="K225" s="43"/>
      <c r="L225" s="47"/>
      <c r="M225" s="223"/>
      <c r="N225" s="22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152</v>
      </c>
      <c r="AU225" s="20" t="s">
        <v>82</v>
      </c>
    </row>
    <row r="226" spans="1:51" s="13" customFormat="1" ht="12">
      <c r="A226" s="13"/>
      <c r="B226" s="227"/>
      <c r="C226" s="228"/>
      <c r="D226" s="220" t="s">
        <v>165</v>
      </c>
      <c r="E226" s="229" t="s">
        <v>19</v>
      </c>
      <c r="F226" s="230" t="s">
        <v>292</v>
      </c>
      <c r="G226" s="228"/>
      <c r="H226" s="231">
        <v>3.75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165</v>
      </c>
      <c r="AU226" s="237" t="s">
        <v>82</v>
      </c>
      <c r="AV226" s="13" t="s">
        <v>82</v>
      </c>
      <c r="AW226" s="13" t="s">
        <v>33</v>
      </c>
      <c r="AX226" s="13" t="s">
        <v>72</v>
      </c>
      <c r="AY226" s="237" t="s">
        <v>142</v>
      </c>
    </row>
    <row r="227" spans="1:51" s="14" customFormat="1" ht="12">
      <c r="A227" s="14"/>
      <c r="B227" s="238"/>
      <c r="C227" s="239"/>
      <c r="D227" s="220" t="s">
        <v>165</v>
      </c>
      <c r="E227" s="240" t="s">
        <v>19</v>
      </c>
      <c r="F227" s="241" t="s">
        <v>168</v>
      </c>
      <c r="G227" s="239"/>
      <c r="H227" s="242">
        <v>3.75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8" t="s">
        <v>165</v>
      </c>
      <c r="AU227" s="248" t="s">
        <v>82</v>
      </c>
      <c r="AV227" s="14" t="s">
        <v>149</v>
      </c>
      <c r="AW227" s="14" t="s">
        <v>33</v>
      </c>
      <c r="AX227" s="14" t="s">
        <v>80</v>
      </c>
      <c r="AY227" s="248" t="s">
        <v>142</v>
      </c>
    </row>
    <row r="228" spans="1:65" s="2" customFormat="1" ht="24.15" customHeight="1">
      <c r="A228" s="41"/>
      <c r="B228" s="42"/>
      <c r="C228" s="207" t="s">
        <v>220</v>
      </c>
      <c r="D228" s="207" t="s">
        <v>144</v>
      </c>
      <c r="E228" s="208" t="s">
        <v>293</v>
      </c>
      <c r="F228" s="209" t="s">
        <v>294</v>
      </c>
      <c r="G228" s="210" t="s">
        <v>206</v>
      </c>
      <c r="H228" s="211">
        <v>0.05</v>
      </c>
      <c r="I228" s="212"/>
      <c r="J228" s="213">
        <f>ROUND(I228*H228,2)</f>
        <v>0</v>
      </c>
      <c r="K228" s="209" t="s">
        <v>148</v>
      </c>
      <c r="L228" s="47"/>
      <c r="M228" s="214" t="s">
        <v>19</v>
      </c>
      <c r="N228" s="215" t="s">
        <v>43</v>
      </c>
      <c r="O228" s="87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18" t="s">
        <v>149</v>
      </c>
      <c r="AT228" s="218" t="s">
        <v>144</v>
      </c>
      <c r="AU228" s="218" t="s">
        <v>82</v>
      </c>
      <c r="AY228" s="20" t="s">
        <v>142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20" t="s">
        <v>80</v>
      </c>
      <c r="BK228" s="219">
        <f>ROUND(I228*H228,2)</f>
        <v>0</v>
      </c>
      <c r="BL228" s="20" t="s">
        <v>149</v>
      </c>
      <c r="BM228" s="218" t="s">
        <v>295</v>
      </c>
    </row>
    <row r="229" spans="1:47" s="2" customFormat="1" ht="12">
      <c r="A229" s="41"/>
      <c r="B229" s="42"/>
      <c r="C229" s="43"/>
      <c r="D229" s="220" t="s">
        <v>150</v>
      </c>
      <c r="E229" s="43"/>
      <c r="F229" s="221" t="s">
        <v>296</v>
      </c>
      <c r="G229" s="43"/>
      <c r="H229" s="43"/>
      <c r="I229" s="222"/>
      <c r="J229" s="43"/>
      <c r="K229" s="43"/>
      <c r="L229" s="47"/>
      <c r="M229" s="223"/>
      <c r="N229" s="22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150</v>
      </c>
      <c r="AU229" s="20" t="s">
        <v>82</v>
      </c>
    </row>
    <row r="230" spans="1:47" s="2" customFormat="1" ht="12">
      <c r="A230" s="41"/>
      <c r="B230" s="42"/>
      <c r="C230" s="43"/>
      <c r="D230" s="225" t="s">
        <v>152</v>
      </c>
      <c r="E230" s="43"/>
      <c r="F230" s="226" t="s">
        <v>297</v>
      </c>
      <c r="G230" s="43"/>
      <c r="H230" s="43"/>
      <c r="I230" s="222"/>
      <c r="J230" s="43"/>
      <c r="K230" s="43"/>
      <c r="L230" s="47"/>
      <c r="M230" s="223"/>
      <c r="N230" s="22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152</v>
      </c>
      <c r="AU230" s="20" t="s">
        <v>82</v>
      </c>
    </row>
    <row r="231" spans="1:51" s="13" customFormat="1" ht="12">
      <c r="A231" s="13"/>
      <c r="B231" s="227"/>
      <c r="C231" s="228"/>
      <c r="D231" s="220" t="s">
        <v>165</v>
      </c>
      <c r="E231" s="229" t="s">
        <v>19</v>
      </c>
      <c r="F231" s="230" t="s">
        <v>298</v>
      </c>
      <c r="G231" s="228"/>
      <c r="H231" s="231">
        <v>0.05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165</v>
      </c>
      <c r="AU231" s="237" t="s">
        <v>82</v>
      </c>
      <c r="AV231" s="13" t="s">
        <v>82</v>
      </c>
      <c r="AW231" s="13" t="s">
        <v>33</v>
      </c>
      <c r="AX231" s="13" t="s">
        <v>72</v>
      </c>
      <c r="AY231" s="237" t="s">
        <v>142</v>
      </c>
    </row>
    <row r="232" spans="1:51" s="14" customFormat="1" ht="12">
      <c r="A232" s="14"/>
      <c r="B232" s="238"/>
      <c r="C232" s="239"/>
      <c r="D232" s="220" t="s">
        <v>165</v>
      </c>
      <c r="E232" s="240" t="s">
        <v>19</v>
      </c>
      <c r="F232" s="241" t="s">
        <v>168</v>
      </c>
      <c r="G232" s="239"/>
      <c r="H232" s="242">
        <v>0.05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8" t="s">
        <v>165</v>
      </c>
      <c r="AU232" s="248" t="s">
        <v>82</v>
      </c>
      <c r="AV232" s="14" t="s">
        <v>149</v>
      </c>
      <c r="AW232" s="14" t="s">
        <v>33</v>
      </c>
      <c r="AX232" s="14" t="s">
        <v>80</v>
      </c>
      <c r="AY232" s="248" t="s">
        <v>142</v>
      </c>
    </row>
    <row r="233" spans="1:63" s="12" customFormat="1" ht="22.8" customHeight="1">
      <c r="A233" s="12"/>
      <c r="B233" s="191"/>
      <c r="C233" s="192"/>
      <c r="D233" s="193" t="s">
        <v>71</v>
      </c>
      <c r="E233" s="205" t="s">
        <v>158</v>
      </c>
      <c r="F233" s="205" t="s">
        <v>299</v>
      </c>
      <c r="G233" s="192"/>
      <c r="H233" s="192"/>
      <c r="I233" s="195"/>
      <c r="J233" s="206">
        <f>BK233</f>
        <v>0</v>
      </c>
      <c r="K233" s="192"/>
      <c r="L233" s="197"/>
      <c r="M233" s="198"/>
      <c r="N233" s="199"/>
      <c r="O233" s="199"/>
      <c r="P233" s="200">
        <f>SUM(P234:P250)</f>
        <v>0</v>
      </c>
      <c r="Q233" s="199"/>
      <c r="R233" s="200">
        <f>SUM(R234:R250)</f>
        <v>0</v>
      </c>
      <c r="S233" s="199"/>
      <c r="T233" s="201">
        <f>SUM(T234:T250)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2" t="s">
        <v>80</v>
      </c>
      <c r="AT233" s="203" t="s">
        <v>71</v>
      </c>
      <c r="AU233" s="203" t="s">
        <v>80</v>
      </c>
      <c r="AY233" s="202" t="s">
        <v>142</v>
      </c>
      <c r="BK233" s="204">
        <f>SUM(BK234:BK250)</f>
        <v>0</v>
      </c>
    </row>
    <row r="234" spans="1:65" s="2" customFormat="1" ht="33" customHeight="1">
      <c r="A234" s="41"/>
      <c r="B234" s="42"/>
      <c r="C234" s="207" t="s">
        <v>300</v>
      </c>
      <c r="D234" s="207" t="s">
        <v>144</v>
      </c>
      <c r="E234" s="208" t="s">
        <v>301</v>
      </c>
      <c r="F234" s="209" t="s">
        <v>302</v>
      </c>
      <c r="G234" s="210" t="s">
        <v>161</v>
      </c>
      <c r="H234" s="211">
        <v>2.919</v>
      </c>
      <c r="I234" s="212"/>
      <c r="J234" s="213">
        <f>ROUND(I234*H234,2)</f>
        <v>0</v>
      </c>
      <c r="K234" s="209" t="s">
        <v>148</v>
      </c>
      <c r="L234" s="47"/>
      <c r="M234" s="214" t="s">
        <v>19</v>
      </c>
      <c r="N234" s="215" t="s">
        <v>43</v>
      </c>
      <c r="O234" s="87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149</v>
      </c>
      <c r="AT234" s="218" t="s">
        <v>144</v>
      </c>
      <c r="AU234" s="218" t="s">
        <v>82</v>
      </c>
      <c r="AY234" s="20" t="s">
        <v>142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20" t="s">
        <v>80</v>
      </c>
      <c r="BK234" s="219">
        <f>ROUND(I234*H234,2)</f>
        <v>0</v>
      </c>
      <c r="BL234" s="20" t="s">
        <v>149</v>
      </c>
      <c r="BM234" s="218" t="s">
        <v>303</v>
      </c>
    </row>
    <row r="235" spans="1:47" s="2" customFormat="1" ht="12">
      <c r="A235" s="41"/>
      <c r="B235" s="42"/>
      <c r="C235" s="43"/>
      <c r="D235" s="220" t="s">
        <v>150</v>
      </c>
      <c r="E235" s="43"/>
      <c r="F235" s="221" t="s">
        <v>304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150</v>
      </c>
      <c r="AU235" s="20" t="s">
        <v>82</v>
      </c>
    </row>
    <row r="236" spans="1:47" s="2" customFormat="1" ht="12">
      <c r="A236" s="41"/>
      <c r="B236" s="42"/>
      <c r="C236" s="43"/>
      <c r="D236" s="225" t="s">
        <v>152</v>
      </c>
      <c r="E236" s="43"/>
      <c r="F236" s="226" t="s">
        <v>305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152</v>
      </c>
      <c r="AU236" s="20" t="s">
        <v>82</v>
      </c>
    </row>
    <row r="237" spans="1:51" s="13" customFormat="1" ht="12">
      <c r="A237" s="13"/>
      <c r="B237" s="227"/>
      <c r="C237" s="228"/>
      <c r="D237" s="220" t="s">
        <v>165</v>
      </c>
      <c r="E237" s="229" t="s">
        <v>19</v>
      </c>
      <c r="F237" s="230" t="s">
        <v>306</v>
      </c>
      <c r="G237" s="228"/>
      <c r="H237" s="231">
        <v>1.056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165</v>
      </c>
      <c r="AU237" s="237" t="s">
        <v>82</v>
      </c>
      <c r="AV237" s="13" t="s">
        <v>82</v>
      </c>
      <c r="AW237" s="13" t="s">
        <v>33</v>
      </c>
      <c r="AX237" s="13" t="s">
        <v>72</v>
      </c>
      <c r="AY237" s="237" t="s">
        <v>142</v>
      </c>
    </row>
    <row r="238" spans="1:51" s="13" customFormat="1" ht="12">
      <c r="A238" s="13"/>
      <c r="B238" s="227"/>
      <c r="C238" s="228"/>
      <c r="D238" s="220" t="s">
        <v>165</v>
      </c>
      <c r="E238" s="229" t="s">
        <v>19</v>
      </c>
      <c r="F238" s="230" t="s">
        <v>307</v>
      </c>
      <c r="G238" s="228"/>
      <c r="H238" s="231">
        <v>1.863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165</v>
      </c>
      <c r="AU238" s="237" t="s">
        <v>82</v>
      </c>
      <c r="AV238" s="13" t="s">
        <v>82</v>
      </c>
      <c r="AW238" s="13" t="s">
        <v>33</v>
      </c>
      <c r="AX238" s="13" t="s">
        <v>72</v>
      </c>
      <c r="AY238" s="237" t="s">
        <v>142</v>
      </c>
    </row>
    <row r="239" spans="1:51" s="15" customFormat="1" ht="12">
      <c r="A239" s="15"/>
      <c r="B239" s="249"/>
      <c r="C239" s="250"/>
      <c r="D239" s="220" t="s">
        <v>165</v>
      </c>
      <c r="E239" s="251" t="s">
        <v>19</v>
      </c>
      <c r="F239" s="252" t="s">
        <v>183</v>
      </c>
      <c r="G239" s="250"/>
      <c r="H239" s="253">
        <v>2.919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9" t="s">
        <v>165</v>
      </c>
      <c r="AU239" s="259" t="s">
        <v>82</v>
      </c>
      <c r="AV239" s="15" t="s">
        <v>158</v>
      </c>
      <c r="AW239" s="15" t="s">
        <v>33</v>
      </c>
      <c r="AX239" s="15" t="s">
        <v>72</v>
      </c>
      <c r="AY239" s="259" t="s">
        <v>142</v>
      </c>
    </row>
    <row r="240" spans="1:51" s="14" customFormat="1" ht="12">
      <c r="A240" s="14"/>
      <c r="B240" s="238"/>
      <c r="C240" s="239"/>
      <c r="D240" s="220" t="s">
        <v>165</v>
      </c>
      <c r="E240" s="240" t="s">
        <v>19</v>
      </c>
      <c r="F240" s="241" t="s">
        <v>168</v>
      </c>
      <c r="G240" s="239"/>
      <c r="H240" s="242">
        <v>2.919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165</v>
      </c>
      <c r="AU240" s="248" t="s">
        <v>82</v>
      </c>
      <c r="AV240" s="14" t="s">
        <v>149</v>
      </c>
      <c r="AW240" s="14" t="s">
        <v>33</v>
      </c>
      <c r="AX240" s="14" t="s">
        <v>80</v>
      </c>
      <c r="AY240" s="248" t="s">
        <v>142</v>
      </c>
    </row>
    <row r="241" spans="1:65" s="2" customFormat="1" ht="33" customHeight="1">
      <c r="A241" s="41"/>
      <c r="B241" s="42"/>
      <c r="C241" s="207" t="s">
        <v>227</v>
      </c>
      <c r="D241" s="207" t="s">
        <v>144</v>
      </c>
      <c r="E241" s="208" t="s">
        <v>308</v>
      </c>
      <c r="F241" s="209" t="s">
        <v>309</v>
      </c>
      <c r="G241" s="210" t="s">
        <v>219</v>
      </c>
      <c r="H241" s="211">
        <v>23.54</v>
      </c>
      <c r="I241" s="212"/>
      <c r="J241" s="213">
        <f>ROUND(I241*H241,2)</f>
        <v>0</v>
      </c>
      <c r="K241" s="209" t="s">
        <v>148</v>
      </c>
      <c r="L241" s="47"/>
      <c r="M241" s="214" t="s">
        <v>19</v>
      </c>
      <c r="N241" s="215" t="s">
        <v>43</v>
      </c>
      <c r="O241" s="87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18" t="s">
        <v>149</v>
      </c>
      <c r="AT241" s="218" t="s">
        <v>144</v>
      </c>
      <c r="AU241" s="218" t="s">
        <v>82</v>
      </c>
      <c r="AY241" s="20" t="s">
        <v>142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20" t="s">
        <v>80</v>
      </c>
      <c r="BK241" s="219">
        <f>ROUND(I241*H241,2)</f>
        <v>0</v>
      </c>
      <c r="BL241" s="20" t="s">
        <v>149</v>
      </c>
      <c r="BM241" s="218" t="s">
        <v>310</v>
      </c>
    </row>
    <row r="242" spans="1:47" s="2" customFormat="1" ht="12">
      <c r="A242" s="41"/>
      <c r="B242" s="42"/>
      <c r="C242" s="43"/>
      <c r="D242" s="220" t="s">
        <v>150</v>
      </c>
      <c r="E242" s="43"/>
      <c r="F242" s="221" t="s">
        <v>311</v>
      </c>
      <c r="G242" s="43"/>
      <c r="H242" s="43"/>
      <c r="I242" s="222"/>
      <c r="J242" s="43"/>
      <c r="K242" s="43"/>
      <c r="L242" s="47"/>
      <c r="M242" s="223"/>
      <c r="N242" s="22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150</v>
      </c>
      <c r="AU242" s="20" t="s">
        <v>82</v>
      </c>
    </row>
    <row r="243" spans="1:47" s="2" customFormat="1" ht="12">
      <c r="A243" s="41"/>
      <c r="B243" s="42"/>
      <c r="C243" s="43"/>
      <c r="D243" s="225" t="s">
        <v>152</v>
      </c>
      <c r="E243" s="43"/>
      <c r="F243" s="226" t="s">
        <v>312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152</v>
      </c>
      <c r="AU243" s="20" t="s">
        <v>82</v>
      </c>
    </row>
    <row r="244" spans="1:51" s="13" customFormat="1" ht="12">
      <c r="A244" s="13"/>
      <c r="B244" s="227"/>
      <c r="C244" s="228"/>
      <c r="D244" s="220" t="s">
        <v>165</v>
      </c>
      <c r="E244" s="229" t="s">
        <v>19</v>
      </c>
      <c r="F244" s="230" t="s">
        <v>313</v>
      </c>
      <c r="G244" s="228"/>
      <c r="H244" s="231">
        <v>23.54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165</v>
      </c>
      <c r="AU244" s="237" t="s">
        <v>82</v>
      </c>
      <c r="AV244" s="13" t="s">
        <v>82</v>
      </c>
      <c r="AW244" s="13" t="s">
        <v>33</v>
      </c>
      <c r="AX244" s="13" t="s">
        <v>72</v>
      </c>
      <c r="AY244" s="237" t="s">
        <v>142</v>
      </c>
    </row>
    <row r="245" spans="1:51" s="14" customFormat="1" ht="12">
      <c r="A245" s="14"/>
      <c r="B245" s="238"/>
      <c r="C245" s="239"/>
      <c r="D245" s="220" t="s">
        <v>165</v>
      </c>
      <c r="E245" s="240" t="s">
        <v>19</v>
      </c>
      <c r="F245" s="241" t="s">
        <v>168</v>
      </c>
      <c r="G245" s="239"/>
      <c r="H245" s="242">
        <v>23.54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8" t="s">
        <v>165</v>
      </c>
      <c r="AU245" s="248" t="s">
        <v>82</v>
      </c>
      <c r="AV245" s="14" t="s">
        <v>149</v>
      </c>
      <c r="AW245" s="14" t="s">
        <v>33</v>
      </c>
      <c r="AX245" s="14" t="s">
        <v>80</v>
      </c>
      <c r="AY245" s="248" t="s">
        <v>142</v>
      </c>
    </row>
    <row r="246" spans="1:65" s="2" customFormat="1" ht="24.15" customHeight="1">
      <c r="A246" s="41"/>
      <c r="B246" s="42"/>
      <c r="C246" s="207" t="s">
        <v>314</v>
      </c>
      <c r="D246" s="207" t="s">
        <v>144</v>
      </c>
      <c r="E246" s="208" t="s">
        <v>315</v>
      </c>
      <c r="F246" s="209" t="s">
        <v>316</v>
      </c>
      <c r="G246" s="210" t="s">
        <v>317</v>
      </c>
      <c r="H246" s="211">
        <v>3</v>
      </c>
      <c r="I246" s="212"/>
      <c r="J246" s="213">
        <f>ROUND(I246*H246,2)</f>
        <v>0</v>
      </c>
      <c r="K246" s="209" t="s">
        <v>148</v>
      </c>
      <c r="L246" s="47"/>
      <c r="M246" s="214" t="s">
        <v>19</v>
      </c>
      <c r="N246" s="215" t="s">
        <v>43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149</v>
      </c>
      <c r="AT246" s="218" t="s">
        <v>144</v>
      </c>
      <c r="AU246" s="218" t="s">
        <v>82</v>
      </c>
      <c r="AY246" s="20" t="s">
        <v>142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20" t="s">
        <v>80</v>
      </c>
      <c r="BK246" s="219">
        <f>ROUND(I246*H246,2)</f>
        <v>0</v>
      </c>
      <c r="BL246" s="20" t="s">
        <v>149</v>
      </c>
      <c r="BM246" s="218" t="s">
        <v>318</v>
      </c>
    </row>
    <row r="247" spans="1:47" s="2" customFormat="1" ht="12">
      <c r="A247" s="41"/>
      <c r="B247" s="42"/>
      <c r="C247" s="43"/>
      <c r="D247" s="220" t="s">
        <v>150</v>
      </c>
      <c r="E247" s="43"/>
      <c r="F247" s="221" t="s">
        <v>319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150</v>
      </c>
      <c r="AU247" s="20" t="s">
        <v>82</v>
      </c>
    </row>
    <row r="248" spans="1:47" s="2" customFormat="1" ht="12">
      <c r="A248" s="41"/>
      <c r="B248" s="42"/>
      <c r="C248" s="43"/>
      <c r="D248" s="225" t="s">
        <v>152</v>
      </c>
      <c r="E248" s="43"/>
      <c r="F248" s="226" t="s">
        <v>320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152</v>
      </c>
      <c r="AU248" s="20" t="s">
        <v>82</v>
      </c>
    </row>
    <row r="249" spans="1:51" s="13" customFormat="1" ht="12">
      <c r="A249" s="13"/>
      <c r="B249" s="227"/>
      <c r="C249" s="228"/>
      <c r="D249" s="220" t="s">
        <v>165</v>
      </c>
      <c r="E249" s="229" t="s">
        <v>19</v>
      </c>
      <c r="F249" s="230" t="s">
        <v>321</v>
      </c>
      <c r="G249" s="228"/>
      <c r="H249" s="231">
        <v>3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165</v>
      </c>
      <c r="AU249" s="237" t="s">
        <v>82</v>
      </c>
      <c r="AV249" s="13" t="s">
        <v>82</v>
      </c>
      <c r="AW249" s="13" t="s">
        <v>33</v>
      </c>
      <c r="AX249" s="13" t="s">
        <v>72</v>
      </c>
      <c r="AY249" s="237" t="s">
        <v>142</v>
      </c>
    </row>
    <row r="250" spans="1:51" s="14" customFormat="1" ht="12">
      <c r="A250" s="14"/>
      <c r="B250" s="238"/>
      <c r="C250" s="239"/>
      <c r="D250" s="220" t="s">
        <v>165</v>
      </c>
      <c r="E250" s="240" t="s">
        <v>19</v>
      </c>
      <c r="F250" s="241" t="s">
        <v>168</v>
      </c>
      <c r="G250" s="239"/>
      <c r="H250" s="242">
        <v>3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8" t="s">
        <v>165</v>
      </c>
      <c r="AU250" s="248" t="s">
        <v>82</v>
      </c>
      <c r="AV250" s="14" t="s">
        <v>149</v>
      </c>
      <c r="AW250" s="14" t="s">
        <v>33</v>
      </c>
      <c r="AX250" s="14" t="s">
        <v>80</v>
      </c>
      <c r="AY250" s="248" t="s">
        <v>142</v>
      </c>
    </row>
    <row r="251" spans="1:63" s="12" customFormat="1" ht="22.8" customHeight="1">
      <c r="A251" s="12"/>
      <c r="B251" s="191"/>
      <c r="C251" s="192"/>
      <c r="D251" s="193" t="s">
        <v>71</v>
      </c>
      <c r="E251" s="205" t="s">
        <v>149</v>
      </c>
      <c r="F251" s="205" t="s">
        <v>322</v>
      </c>
      <c r="G251" s="192"/>
      <c r="H251" s="192"/>
      <c r="I251" s="195"/>
      <c r="J251" s="206">
        <f>BK251</f>
        <v>0</v>
      </c>
      <c r="K251" s="192"/>
      <c r="L251" s="197"/>
      <c r="M251" s="198"/>
      <c r="N251" s="199"/>
      <c r="O251" s="199"/>
      <c r="P251" s="200">
        <f>P252</f>
        <v>0</v>
      </c>
      <c r="Q251" s="199"/>
      <c r="R251" s="200">
        <f>R252</f>
        <v>0</v>
      </c>
      <c r="S251" s="199"/>
      <c r="T251" s="201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2" t="s">
        <v>80</v>
      </c>
      <c r="AT251" s="203" t="s">
        <v>71</v>
      </c>
      <c r="AU251" s="203" t="s">
        <v>80</v>
      </c>
      <c r="AY251" s="202" t="s">
        <v>142</v>
      </c>
      <c r="BK251" s="204">
        <f>BK252</f>
        <v>0</v>
      </c>
    </row>
    <row r="252" spans="1:63" s="12" customFormat="1" ht="20.85" customHeight="1">
      <c r="A252" s="12"/>
      <c r="B252" s="191"/>
      <c r="C252" s="192"/>
      <c r="D252" s="193" t="s">
        <v>71</v>
      </c>
      <c r="E252" s="205" t="s">
        <v>323</v>
      </c>
      <c r="F252" s="205" t="s">
        <v>324</v>
      </c>
      <c r="G252" s="192"/>
      <c r="H252" s="192"/>
      <c r="I252" s="195"/>
      <c r="J252" s="206">
        <f>BK252</f>
        <v>0</v>
      </c>
      <c r="K252" s="192"/>
      <c r="L252" s="197"/>
      <c r="M252" s="198"/>
      <c r="N252" s="199"/>
      <c r="O252" s="199"/>
      <c r="P252" s="200">
        <f>SUM(P253:P271)</f>
        <v>0</v>
      </c>
      <c r="Q252" s="199"/>
      <c r="R252" s="200">
        <f>SUM(R253:R271)</f>
        <v>0</v>
      </c>
      <c r="S252" s="199"/>
      <c r="T252" s="201">
        <f>SUM(T253:T271)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2" t="s">
        <v>80</v>
      </c>
      <c r="AT252" s="203" t="s">
        <v>71</v>
      </c>
      <c r="AU252" s="203" t="s">
        <v>82</v>
      </c>
      <c r="AY252" s="202" t="s">
        <v>142</v>
      </c>
      <c r="BK252" s="204">
        <f>SUM(BK253:BK271)</f>
        <v>0</v>
      </c>
    </row>
    <row r="253" spans="1:65" s="2" customFormat="1" ht="16.5" customHeight="1">
      <c r="A253" s="41"/>
      <c r="B253" s="42"/>
      <c r="C253" s="207" t="s">
        <v>233</v>
      </c>
      <c r="D253" s="207" t="s">
        <v>144</v>
      </c>
      <c r="E253" s="208" t="s">
        <v>325</v>
      </c>
      <c r="F253" s="209" t="s">
        <v>326</v>
      </c>
      <c r="G253" s="210" t="s">
        <v>161</v>
      </c>
      <c r="H253" s="211">
        <v>0.87</v>
      </c>
      <c r="I253" s="212"/>
      <c r="J253" s="213">
        <f>ROUND(I253*H253,2)</f>
        <v>0</v>
      </c>
      <c r="K253" s="209" t="s">
        <v>148</v>
      </c>
      <c r="L253" s="47"/>
      <c r="M253" s="214" t="s">
        <v>19</v>
      </c>
      <c r="N253" s="215" t="s">
        <v>43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149</v>
      </c>
      <c r="AT253" s="218" t="s">
        <v>144</v>
      </c>
      <c r="AU253" s="218" t="s">
        <v>158</v>
      </c>
      <c r="AY253" s="20" t="s">
        <v>142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20" t="s">
        <v>80</v>
      </c>
      <c r="BK253" s="219">
        <f>ROUND(I253*H253,2)</f>
        <v>0</v>
      </c>
      <c r="BL253" s="20" t="s">
        <v>149</v>
      </c>
      <c r="BM253" s="218" t="s">
        <v>327</v>
      </c>
    </row>
    <row r="254" spans="1:47" s="2" customFormat="1" ht="12">
      <c r="A254" s="41"/>
      <c r="B254" s="42"/>
      <c r="C254" s="43"/>
      <c r="D254" s="220" t="s">
        <v>150</v>
      </c>
      <c r="E254" s="43"/>
      <c r="F254" s="221" t="s">
        <v>328</v>
      </c>
      <c r="G254" s="43"/>
      <c r="H254" s="43"/>
      <c r="I254" s="222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150</v>
      </c>
      <c r="AU254" s="20" t="s">
        <v>158</v>
      </c>
    </row>
    <row r="255" spans="1:47" s="2" customFormat="1" ht="12">
      <c r="A255" s="41"/>
      <c r="B255" s="42"/>
      <c r="C255" s="43"/>
      <c r="D255" s="225" t="s">
        <v>152</v>
      </c>
      <c r="E255" s="43"/>
      <c r="F255" s="226" t="s">
        <v>329</v>
      </c>
      <c r="G255" s="43"/>
      <c r="H255" s="43"/>
      <c r="I255" s="222"/>
      <c r="J255" s="43"/>
      <c r="K255" s="43"/>
      <c r="L255" s="47"/>
      <c r="M255" s="223"/>
      <c r="N255" s="224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152</v>
      </c>
      <c r="AU255" s="20" t="s">
        <v>158</v>
      </c>
    </row>
    <row r="256" spans="1:51" s="13" customFormat="1" ht="12">
      <c r="A256" s="13"/>
      <c r="B256" s="227"/>
      <c r="C256" s="228"/>
      <c r="D256" s="220" t="s">
        <v>165</v>
      </c>
      <c r="E256" s="229" t="s">
        <v>19</v>
      </c>
      <c r="F256" s="230" t="s">
        <v>330</v>
      </c>
      <c r="G256" s="228"/>
      <c r="H256" s="231">
        <v>0.87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165</v>
      </c>
      <c r="AU256" s="237" t="s">
        <v>158</v>
      </c>
      <c r="AV256" s="13" t="s">
        <v>82</v>
      </c>
      <c r="AW256" s="13" t="s">
        <v>33</v>
      </c>
      <c r="AX256" s="13" t="s">
        <v>72</v>
      </c>
      <c r="AY256" s="237" t="s">
        <v>142</v>
      </c>
    </row>
    <row r="257" spans="1:51" s="14" customFormat="1" ht="12">
      <c r="A257" s="14"/>
      <c r="B257" s="238"/>
      <c r="C257" s="239"/>
      <c r="D257" s="220" t="s">
        <v>165</v>
      </c>
      <c r="E257" s="240" t="s">
        <v>19</v>
      </c>
      <c r="F257" s="241" t="s">
        <v>168</v>
      </c>
      <c r="G257" s="239"/>
      <c r="H257" s="242">
        <v>0.87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8" t="s">
        <v>165</v>
      </c>
      <c r="AU257" s="248" t="s">
        <v>158</v>
      </c>
      <c r="AV257" s="14" t="s">
        <v>149</v>
      </c>
      <c r="AW257" s="14" t="s">
        <v>33</v>
      </c>
      <c r="AX257" s="14" t="s">
        <v>80</v>
      </c>
      <c r="AY257" s="248" t="s">
        <v>142</v>
      </c>
    </row>
    <row r="258" spans="1:65" s="2" customFormat="1" ht="16.5" customHeight="1">
      <c r="A258" s="41"/>
      <c r="B258" s="42"/>
      <c r="C258" s="207" t="s">
        <v>331</v>
      </c>
      <c r="D258" s="207" t="s">
        <v>144</v>
      </c>
      <c r="E258" s="208" t="s">
        <v>332</v>
      </c>
      <c r="F258" s="209" t="s">
        <v>333</v>
      </c>
      <c r="G258" s="210" t="s">
        <v>219</v>
      </c>
      <c r="H258" s="211">
        <v>5.8</v>
      </c>
      <c r="I258" s="212"/>
      <c r="J258" s="213">
        <f>ROUND(I258*H258,2)</f>
        <v>0</v>
      </c>
      <c r="K258" s="209" t="s">
        <v>148</v>
      </c>
      <c r="L258" s="47"/>
      <c r="M258" s="214" t="s">
        <v>19</v>
      </c>
      <c r="N258" s="215" t="s">
        <v>43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149</v>
      </c>
      <c r="AT258" s="218" t="s">
        <v>144</v>
      </c>
      <c r="AU258" s="218" t="s">
        <v>158</v>
      </c>
      <c r="AY258" s="20" t="s">
        <v>142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20" t="s">
        <v>80</v>
      </c>
      <c r="BK258" s="219">
        <f>ROUND(I258*H258,2)</f>
        <v>0</v>
      </c>
      <c r="BL258" s="20" t="s">
        <v>149</v>
      </c>
      <c r="BM258" s="218" t="s">
        <v>334</v>
      </c>
    </row>
    <row r="259" spans="1:47" s="2" customFormat="1" ht="12">
      <c r="A259" s="41"/>
      <c r="B259" s="42"/>
      <c r="C259" s="43"/>
      <c r="D259" s="220" t="s">
        <v>150</v>
      </c>
      <c r="E259" s="43"/>
      <c r="F259" s="221" t="s">
        <v>335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150</v>
      </c>
      <c r="AU259" s="20" t="s">
        <v>158</v>
      </c>
    </row>
    <row r="260" spans="1:47" s="2" customFormat="1" ht="12">
      <c r="A260" s="41"/>
      <c r="B260" s="42"/>
      <c r="C260" s="43"/>
      <c r="D260" s="225" t="s">
        <v>152</v>
      </c>
      <c r="E260" s="43"/>
      <c r="F260" s="226" t="s">
        <v>336</v>
      </c>
      <c r="G260" s="43"/>
      <c r="H260" s="43"/>
      <c r="I260" s="222"/>
      <c r="J260" s="43"/>
      <c r="K260" s="43"/>
      <c r="L260" s="47"/>
      <c r="M260" s="223"/>
      <c r="N260" s="22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152</v>
      </c>
      <c r="AU260" s="20" t="s">
        <v>158</v>
      </c>
    </row>
    <row r="261" spans="1:51" s="13" customFormat="1" ht="12">
      <c r="A261" s="13"/>
      <c r="B261" s="227"/>
      <c r="C261" s="228"/>
      <c r="D261" s="220" t="s">
        <v>165</v>
      </c>
      <c r="E261" s="229" t="s">
        <v>19</v>
      </c>
      <c r="F261" s="230" t="s">
        <v>337</v>
      </c>
      <c r="G261" s="228"/>
      <c r="H261" s="231">
        <v>5.8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165</v>
      </c>
      <c r="AU261" s="237" t="s">
        <v>158</v>
      </c>
      <c r="AV261" s="13" t="s">
        <v>82</v>
      </c>
      <c r="AW261" s="13" t="s">
        <v>33</v>
      </c>
      <c r="AX261" s="13" t="s">
        <v>72</v>
      </c>
      <c r="AY261" s="237" t="s">
        <v>142</v>
      </c>
    </row>
    <row r="262" spans="1:51" s="14" customFormat="1" ht="12">
      <c r="A262" s="14"/>
      <c r="B262" s="238"/>
      <c r="C262" s="239"/>
      <c r="D262" s="220" t="s">
        <v>165</v>
      </c>
      <c r="E262" s="240" t="s">
        <v>19</v>
      </c>
      <c r="F262" s="241" t="s">
        <v>168</v>
      </c>
      <c r="G262" s="239"/>
      <c r="H262" s="242">
        <v>5.8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8" t="s">
        <v>165</v>
      </c>
      <c r="AU262" s="248" t="s">
        <v>158</v>
      </c>
      <c r="AV262" s="14" t="s">
        <v>149</v>
      </c>
      <c r="AW262" s="14" t="s">
        <v>33</v>
      </c>
      <c r="AX262" s="14" t="s">
        <v>80</v>
      </c>
      <c r="AY262" s="248" t="s">
        <v>142</v>
      </c>
    </row>
    <row r="263" spans="1:65" s="2" customFormat="1" ht="16.5" customHeight="1">
      <c r="A263" s="41"/>
      <c r="B263" s="42"/>
      <c r="C263" s="207" t="s">
        <v>241</v>
      </c>
      <c r="D263" s="207" t="s">
        <v>144</v>
      </c>
      <c r="E263" s="208" t="s">
        <v>338</v>
      </c>
      <c r="F263" s="209" t="s">
        <v>339</v>
      </c>
      <c r="G263" s="210" t="s">
        <v>219</v>
      </c>
      <c r="H263" s="211">
        <v>5.8</v>
      </c>
      <c r="I263" s="212"/>
      <c r="J263" s="213">
        <f>ROUND(I263*H263,2)</f>
        <v>0</v>
      </c>
      <c r="K263" s="209" t="s">
        <v>148</v>
      </c>
      <c r="L263" s="47"/>
      <c r="M263" s="214" t="s">
        <v>19</v>
      </c>
      <c r="N263" s="215" t="s">
        <v>43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149</v>
      </c>
      <c r="AT263" s="218" t="s">
        <v>144</v>
      </c>
      <c r="AU263" s="218" t="s">
        <v>158</v>
      </c>
      <c r="AY263" s="20" t="s">
        <v>142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20" t="s">
        <v>80</v>
      </c>
      <c r="BK263" s="219">
        <f>ROUND(I263*H263,2)</f>
        <v>0</v>
      </c>
      <c r="BL263" s="20" t="s">
        <v>149</v>
      </c>
      <c r="BM263" s="218" t="s">
        <v>340</v>
      </c>
    </row>
    <row r="264" spans="1:47" s="2" customFormat="1" ht="12">
      <c r="A264" s="41"/>
      <c r="B264" s="42"/>
      <c r="C264" s="43"/>
      <c r="D264" s="220" t="s">
        <v>150</v>
      </c>
      <c r="E264" s="43"/>
      <c r="F264" s="221" t="s">
        <v>341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150</v>
      </c>
      <c r="AU264" s="20" t="s">
        <v>158</v>
      </c>
    </row>
    <row r="265" spans="1:47" s="2" customFormat="1" ht="12">
      <c r="A265" s="41"/>
      <c r="B265" s="42"/>
      <c r="C265" s="43"/>
      <c r="D265" s="225" t="s">
        <v>152</v>
      </c>
      <c r="E265" s="43"/>
      <c r="F265" s="226" t="s">
        <v>342</v>
      </c>
      <c r="G265" s="43"/>
      <c r="H265" s="43"/>
      <c r="I265" s="222"/>
      <c r="J265" s="43"/>
      <c r="K265" s="43"/>
      <c r="L265" s="47"/>
      <c r="M265" s="223"/>
      <c r="N265" s="22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152</v>
      </c>
      <c r="AU265" s="20" t="s">
        <v>158</v>
      </c>
    </row>
    <row r="266" spans="1:65" s="2" customFormat="1" ht="24.15" customHeight="1">
      <c r="A266" s="41"/>
      <c r="B266" s="42"/>
      <c r="C266" s="207" t="s">
        <v>343</v>
      </c>
      <c r="D266" s="207" t="s">
        <v>144</v>
      </c>
      <c r="E266" s="208" t="s">
        <v>344</v>
      </c>
      <c r="F266" s="209" t="s">
        <v>345</v>
      </c>
      <c r="G266" s="210" t="s">
        <v>206</v>
      </c>
      <c r="H266" s="211">
        <v>0.074</v>
      </c>
      <c r="I266" s="212"/>
      <c r="J266" s="213">
        <f>ROUND(I266*H266,2)</f>
        <v>0</v>
      </c>
      <c r="K266" s="209" t="s">
        <v>148</v>
      </c>
      <c r="L266" s="47"/>
      <c r="M266" s="214" t="s">
        <v>19</v>
      </c>
      <c r="N266" s="215" t="s">
        <v>43</v>
      </c>
      <c r="O266" s="87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149</v>
      </c>
      <c r="AT266" s="218" t="s">
        <v>144</v>
      </c>
      <c r="AU266" s="218" t="s">
        <v>158</v>
      </c>
      <c r="AY266" s="20" t="s">
        <v>142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20" t="s">
        <v>80</v>
      </c>
      <c r="BK266" s="219">
        <f>ROUND(I266*H266,2)</f>
        <v>0</v>
      </c>
      <c r="BL266" s="20" t="s">
        <v>149</v>
      </c>
      <c r="BM266" s="218" t="s">
        <v>346</v>
      </c>
    </row>
    <row r="267" spans="1:47" s="2" customFormat="1" ht="12">
      <c r="A267" s="41"/>
      <c r="B267" s="42"/>
      <c r="C267" s="43"/>
      <c r="D267" s="220" t="s">
        <v>150</v>
      </c>
      <c r="E267" s="43"/>
      <c r="F267" s="221" t="s">
        <v>347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150</v>
      </c>
      <c r="AU267" s="20" t="s">
        <v>158</v>
      </c>
    </row>
    <row r="268" spans="1:47" s="2" customFormat="1" ht="12">
      <c r="A268" s="41"/>
      <c r="B268" s="42"/>
      <c r="C268" s="43"/>
      <c r="D268" s="225" t="s">
        <v>152</v>
      </c>
      <c r="E268" s="43"/>
      <c r="F268" s="226" t="s">
        <v>348</v>
      </c>
      <c r="G268" s="43"/>
      <c r="H268" s="43"/>
      <c r="I268" s="222"/>
      <c r="J268" s="43"/>
      <c r="K268" s="43"/>
      <c r="L268" s="47"/>
      <c r="M268" s="223"/>
      <c r="N268" s="22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152</v>
      </c>
      <c r="AU268" s="20" t="s">
        <v>158</v>
      </c>
    </row>
    <row r="269" spans="1:51" s="13" customFormat="1" ht="12">
      <c r="A269" s="13"/>
      <c r="B269" s="227"/>
      <c r="C269" s="228"/>
      <c r="D269" s="220" t="s">
        <v>165</v>
      </c>
      <c r="E269" s="229" t="s">
        <v>19</v>
      </c>
      <c r="F269" s="230" t="s">
        <v>349</v>
      </c>
      <c r="G269" s="228"/>
      <c r="H269" s="231">
        <v>0.065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165</v>
      </c>
      <c r="AU269" s="237" t="s">
        <v>158</v>
      </c>
      <c r="AV269" s="13" t="s">
        <v>82</v>
      </c>
      <c r="AW269" s="13" t="s">
        <v>33</v>
      </c>
      <c r="AX269" s="13" t="s">
        <v>72</v>
      </c>
      <c r="AY269" s="237" t="s">
        <v>142</v>
      </c>
    </row>
    <row r="270" spans="1:51" s="13" customFormat="1" ht="12">
      <c r="A270" s="13"/>
      <c r="B270" s="227"/>
      <c r="C270" s="228"/>
      <c r="D270" s="220" t="s">
        <v>165</v>
      </c>
      <c r="E270" s="229" t="s">
        <v>19</v>
      </c>
      <c r="F270" s="230" t="s">
        <v>350</v>
      </c>
      <c r="G270" s="228"/>
      <c r="H270" s="231">
        <v>0.009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165</v>
      </c>
      <c r="AU270" s="237" t="s">
        <v>158</v>
      </c>
      <c r="AV270" s="13" t="s">
        <v>82</v>
      </c>
      <c r="AW270" s="13" t="s">
        <v>33</v>
      </c>
      <c r="AX270" s="13" t="s">
        <v>72</v>
      </c>
      <c r="AY270" s="237" t="s">
        <v>142</v>
      </c>
    </row>
    <row r="271" spans="1:51" s="14" customFormat="1" ht="12">
      <c r="A271" s="14"/>
      <c r="B271" s="238"/>
      <c r="C271" s="239"/>
      <c r="D271" s="220" t="s">
        <v>165</v>
      </c>
      <c r="E271" s="240" t="s">
        <v>19</v>
      </c>
      <c r="F271" s="241" t="s">
        <v>168</v>
      </c>
      <c r="G271" s="239"/>
      <c r="H271" s="242">
        <v>0.074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8" t="s">
        <v>165</v>
      </c>
      <c r="AU271" s="248" t="s">
        <v>158</v>
      </c>
      <c r="AV271" s="14" t="s">
        <v>149</v>
      </c>
      <c r="AW271" s="14" t="s">
        <v>33</v>
      </c>
      <c r="AX271" s="14" t="s">
        <v>80</v>
      </c>
      <c r="AY271" s="248" t="s">
        <v>142</v>
      </c>
    </row>
    <row r="272" spans="1:63" s="12" customFormat="1" ht="22.8" customHeight="1">
      <c r="A272" s="12"/>
      <c r="B272" s="191"/>
      <c r="C272" s="192"/>
      <c r="D272" s="193" t="s">
        <v>71</v>
      </c>
      <c r="E272" s="205" t="s">
        <v>162</v>
      </c>
      <c r="F272" s="205" t="s">
        <v>351</v>
      </c>
      <c r="G272" s="192"/>
      <c r="H272" s="192"/>
      <c r="I272" s="195"/>
      <c r="J272" s="206">
        <f>BK272</f>
        <v>0</v>
      </c>
      <c r="K272" s="192"/>
      <c r="L272" s="197"/>
      <c r="M272" s="198"/>
      <c r="N272" s="199"/>
      <c r="O272" s="199"/>
      <c r="P272" s="200">
        <f>P273+P282+P463</f>
        <v>0</v>
      </c>
      <c r="Q272" s="199"/>
      <c r="R272" s="200">
        <f>R273+R282+R463</f>
        <v>0</v>
      </c>
      <c r="S272" s="199"/>
      <c r="T272" s="201">
        <f>T273+T282+T463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2" t="s">
        <v>80</v>
      </c>
      <c r="AT272" s="203" t="s">
        <v>71</v>
      </c>
      <c r="AU272" s="203" t="s">
        <v>80</v>
      </c>
      <c r="AY272" s="202" t="s">
        <v>142</v>
      </c>
      <c r="BK272" s="204">
        <f>BK273+BK282+BK463</f>
        <v>0</v>
      </c>
    </row>
    <row r="273" spans="1:63" s="12" customFormat="1" ht="20.85" customHeight="1">
      <c r="A273" s="12"/>
      <c r="B273" s="191"/>
      <c r="C273" s="192"/>
      <c r="D273" s="193" t="s">
        <v>71</v>
      </c>
      <c r="E273" s="205" t="s">
        <v>352</v>
      </c>
      <c r="F273" s="205" t="s">
        <v>353</v>
      </c>
      <c r="G273" s="192"/>
      <c r="H273" s="192"/>
      <c r="I273" s="195"/>
      <c r="J273" s="206">
        <f>BK273</f>
        <v>0</v>
      </c>
      <c r="K273" s="192"/>
      <c r="L273" s="197"/>
      <c r="M273" s="198"/>
      <c r="N273" s="199"/>
      <c r="O273" s="199"/>
      <c r="P273" s="200">
        <f>SUM(P274:P281)</f>
        <v>0</v>
      </c>
      <c r="Q273" s="199"/>
      <c r="R273" s="200">
        <f>SUM(R274:R281)</f>
        <v>0</v>
      </c>
      <c r="S273" s="199"/>
      <c r="T273" s="201">
        <f>SUM(T274:T281)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2" t="s">
        <v>80</v>
      </c>
      <c r="AT273" s="203" t="s">
        <v>71</v>
      </c>
      <c r="AU273" s="203" t="s">
        <v>82</v>
      </c>
      <c r="AY273" s="202" t="s">
        <v>142</v>
      </c>
      <c r="BK273" s="204">
        <f>SUM(BK274:BK281)</f>
        <v>0</v>
      </c>
    </row>
    <row r="274" spans="1:65" s="2" customFormat="1" ht="24.15" customHeight="1">
      <c r="A274" s="41"/>
      <c r="B274" s="42"/>
      <c r="C274" s="207" t="s">
        <v>245</v>
      </c>
      <c r="D274" s="207" t="s">
        <v>144</v>
      </c>
      <c r="E274" s="208" t="s">
        <v>354</v>
      </c>
      <c r="F274" s="209" t="s">
        <v>355</v>
      </c>
      <c r="G274" s="210" t="s">
        <v>219</v>
      </c>
      <c r="H274" s="211">
        <v>58.61</v>
      </c>
      <c r="I274" s="212"/>
      <c r="J274" s="213">
        <f>ROUND(I274*H274,2)</f>
        <v>0</v>
      </c>
      <c r="K274" s="209" t="s">
        <v>148</v>
      </c>
      <c r="L274" s="47"/>
      <c r="M274" s="214" t="s">
        <v>19</v>
      </c>
      <c r="N274" s="215" t="s">
        <v>43</v>
      </c>
      <c r="O274" s="87"/>
      <c r="P274" s="216">
        <f>O274*H274</f>
        <v>0</v>
      </c>
      <c r="Q274" s="216">
        <v>0</v>
      </c>
      <c r="R274" s="216">
        <f>Q274*H274</f>
        <v>0</v>
      </c>
      <c r="S274" s="216">
        <v>0</v>
      </c>
      <c r="T274" s="21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8" t="s">
        <v>149</v>
      </c>
      <c r="AT274" s="218" t="s">
        <v>144</v>
      </c>
      <c r="AU274" s="218" t="s">
        <v>158</v>
      </c>
      <c r="AY274" s="20" t="s">
        <v>142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20" t="s">
        <v>80</v>
      </c>
      <c r="BK274" s="219">
        <f>ROUND(I274*H274,2)</f>
        <v>0</v>
      </c>
      <c r="BL274" s="20" t="s">
        <v>149</v>
      </c>
      <c r="BM274" s="218" t="s">
        <v>356</v>
      </c>
    </row>
    <row r="275" spans="1:47" s="2" customFormat="1" ht="12">
      <c r="A275" s="41"/>
      <c r="B275" s="42"/>
      <c r="C275" s="43"/>
      <c r="D275" s="220" t="s">
        <v>150</v>
      </c>
      <c r="E275" s="43"/>
      <c r="F275" s="221" t="s">
        <v>357</v>
      </c>
      <c r="G275" s="43"/>
      <c r="H275" s="43"/>
      <c r="I275" s="222"/>
      <c r="J275" s="43"/>
      <c r="K275" s="43"/>
      <c r="L275" s="47"/>
      <c r="M275" s="223"/>
      <c r="N275" s="22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150</v>
      </c>
      <c r="AU275" s="20" t="s">
        <v>158</v>
      </c>
    </row>
    <row r="276" spans="1:47" s="2" customFormat="1" ht="12">
      <c r="A276" s="41"/>
      <c r="B276" s="42"/>
      <c r="C276" s="43"/>
      <c r="D276" s="225" t="s">
        <v>152</v>
      </c>
      <c r="E276" s="43"/>
      <c r="F276" s="226" t="s">
        <v>358</v>
      </c>
      <c r="G276" s="43"/>
      <c r="H276" s="43"/>
      <c r="I276" s="222"/>
      <c r="J276" s="43"/>
      <c r="K276" s="43"/>
      <c r="L276" s="47"/>
      <c r="M276" s="223"/>
      <c r="N276" s="22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152</v>
      </c>
      <c r="AU276" s="20" t="s">
        <v>158</v>
      </c>
    </row>
    <row r="277" spans="1:51" s="16" customFormat="1" ht="12">
      <c r="A277" s="16"/>
      <c r="B277" s="271"/>
      <c r="C277" s="272"/>
      <c r="D277" s="220" t="s">
        <v>165</v>
      </c>
      <c r="E277" s="273" t="s">
        <v>19</v>
      </c>
      <c r="F277" s="274" t="s">
        <v>359</v>
      </c>
      <c r="G277" s="272"/>
      <c r="H277" s="273" t="s">
        <v>19</v>
      </c>
      <c r="I277" s="275"/>
      <c r="J277" s="272"/>
      <c r="K277" s="272"/>
      <c r="L277" s="276"/>
      <c r="M277" s="277"/>
      <c r="N277" s="278"/>
      <c r="O277" s="278"/>
      <c r="P277" s="278"/>
      <c r="Q277" s="278"/>
      <c r="R277" s="278"/>
      <c r="S277" s="278"/>
      <c r="T277" s="279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80" t="s">
        <v>165</v>
      </c>
      <c r="AU277" s="280" t="s">
        <v>158</v>
      </c>
      <c r="AV277" s="16" t="s">
        <v>80</v>
      </c>
      <c r="AW277" s="16" t="s">
        <v>33</v>
      </c>
      <c r="AX277" s="16" t="s">
        <v>72</v>
      </c>
      <c r="AY277" s="280" t="s">
        <v>142</v>
      </c>
    </row>
    <row r="278" spans="1:51" s="13" customFormat="1" ht="12">
      <c r="A278" s="13"/>
      <c r="B278" s="227"/>
      <c r="C278" s="228"/>
      <c r="D278" s="220" t="s">
        <v>165</v>
      </c>
      <c r="E278" s="229" t="s">
        <v>19</v>
      </c>
      <c r="F278" s="230" t="s">
        <v>360</v>
      </c>
      <c r="G278" s="228"/>
      <c r="H278" s="231">
        <v>34.96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165</v>
      </c>
      <c r="AU278" s="237" t="s">
        <v>158</v>
      </c>
      <c r="AV278" s="13" t="s">
        <v>82</v>
      </c>
      <c r="AW278" s="13" t="s">
        <v>33</v>
      </c>
      <c r="AX278" s="13" t="s">
        <v>72</v>
      </c>
      <c r="AY278" s="237" t="s">
        <v>142</v>
      </c>
    </row>
    <row r="279" spans="1:51" s="13" customFormat="1" ht="12">
      <c r="A279" s="13"/>
      <c r="B279" s="227"/>
      <c r="C279" s="228"/>
      <c r="D279" s="220" t="s">
        <v>165</v>
      </c>
      <c r="E279" s="229" t="s">
        <v>19</v>
      </c>
      <c r="F279" s="230" t="s">
        <v>361</v>
      </c>
      <c r="G279" s="228"/>
      <c r="H279" s="231">
        <v>23.65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165</v>
      </c>
      <c r="AU279" s="237" t="s">
        <v>158</v>
      </c>
      <c r="AV279" s="13" t="s">
        <v>82</v>
      </c>
      <c r="AW279" s="13" t="s">
        <v>33</v>
      </c>
      <c r="AX279" s="13" t="s">
        <v>72</v>
      </c>
      <c r="AY279" s="237" t="s">
        <v>142</v>
      </c>
    </row>
    <row r="280" spans="1:51" s="15" customFormat="1" ht="12">
      <c r="A280" s="15"/>
      <c r="B280" s="249"/>
      <c r="C280" s="250"/>
      <c r="D280" s="220" t="s">
        <v>165</v>
      </c>
      <c r="E280" s="251" t="s">
        <v>19</v>
      </c>
      <c r="F280" s="252" t="s">
        <v>183</v>
      </c>
      <c r="G280" s="250"/>
      <c r="H280" s="253">
        <v>58.61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9" t="s">
        <v>165</v>
      </c>
      <c r="AU280" s="259" t="s">
        <v>158</v>
      </c>
      <c r="AV280" s="15" t="s">
        <v>158</v>
      </c>
      <c r="AW280" s="15" t="s">
        <v>33</v>
      </c>
      <c r="AX280" s="15" t="s">
        <v>72</v>
      </c>
      <c r="AY280" s="259" t="s">
        <v>142</v>
      </c>
    </row>
    <row r="281" spans="1:51" s="14" customFormat="1" ht="12">
      <c r="A281" s="14"/>
      <c r="B281" s="238"/>
      <c r="C281" s="239"/>
      <c r="D281" s="220" t="s">
        <v>165</v>
      </c>
      <c r="E281" s="240" t="s">
        <v>19</v>
      </c>
      <c r="F281" s="241" t="s">
        <v>168</v>
      </c>
      <c r="G281" s="239"/>
      <c r="H281" s="242">
        <v>58.61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8" t="s">
        <v>165</v>
      </c>
      <c r="AU281" s="248" t="s">
        <v>158</v>
      </c>
      <c r="AV281" s="14" t="s">
        <v>149</v>
      </c>
      <c r="AW281" s="14" t="s">
        <v>33</v>
      </c>
      <c r="AX281" s="14" t="s">
        <v>80</v>
      </c>
      <c r="AY281" s="248" t="s">
        <v>142</v>
      </c>
    </row>
    <row r="282" spans="1:63" s="12" customFormat="1" ht="20.85" customHeight="1">
      <c r="A282" s="12"/>
      <c r="B282" s="191"/>
      <c r="C282" s="192"/>
      <c r="D282" s="193" t="s">
        <v>71</v>
      </c>
      <c r="E282" s="205" t="s">
        <v>346</v>
      </c>
      <c r="F282" s="205" t="s">
        <v>362</v>
      </c>
      <c r="G282" s="192"/>
      <c r="H282" s="192"/>
      <c r="I282" s="195"/>
      <c r="J282" s="206">
        <f>BK282</f>
        <v>0</v>
      </c>
      <c r="K282" s="192"/>
      <c r="L282" s="197"/>
      <c r="M282" s="198"/>
      <c r="N282" s="199"/>
      <c r="O282" s="199"/>
      <c r="P282" s="200">
        <f>SUM(P283:P462)</f>
        <v>0</v>
      </c>
      <c r="Q282" s="199"/>
      <c r="R282" s="200">
        <f>SUM(R283:R462)</f>
        <v>0</v>
      </c>
      <c r="S282" s="199"/>
      <c r="T282" s="201">
        <f>SUM(T283:T462)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2" t="s">
        <v>80</v>
      </c>
      <c r="AT282" s="203" t="s">
        <v>71</v>
      </c>
      <c r="AU282" s="203" t="s">
        <v>82</v>
      </c>
      <c r="AY282" s="202" t="s">
        <v>142</v>
      </c>
      <c r="BK282" s="204">
        <f>SUM(BK283:BK462)</f>
        <v>0</v>
      </c>
    </row>
    <row r="283" spans="1:65" s="2" customFormat="1" ht="24.15" customHeight="1">
      <c r="A283" s="41"/>
      <c r="B283" s="42"/>
      <c r="C283" s="207" t="s">
        <v>363</v>
      </c>
      <c r="D283" s="207" t="s">
        <v>144</v>
      </c>
      <c r="E283" s="208" t="s">
        <v>364</v>
      </c>
      <c r="F283" s="209" t="s">
        <v>365</v>
      </c>
      <c r="G283" s="210" t="s">
        <v>219</v>
      </c>
      <c r="H283" s="211">
        <v>136.285</v>
      </c>
      <c r="I283" s="212"/>
      <c r="J283" s="213">
        <f>ROUND(I283*H283,2)</f>
        <v>0</v>
      </c>
      <c r="K283" s="209" t="s">
        <v>148</v>
      </c>
      <c r="L283" s="47"/>
      <c r="M283" s="214" t="s">
        <v>19</v>
      </c>
      <c r="N283" s="215" t="s">
        <v>43</v>
      </c>
      <c r="O283" s="87"/>
      <c r="P283" s="216">
        <f>O283*H283</f>
        <v>0</v>
      </c>
      <c r="Q283" s="216">
        <v>0</v>
      </c>
      <c r="R283" s="216">
        <f>Q283*H283</f>
        <v>0</v>
      </c>
      <c r="S283" s="216">
        <v>0</v>
      </c>
      <c r="T283" s="21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8" t="s">
        <v>149</v>
      </c>
      <c r="AT283" s="218" t="s">
        <v>144</v>
      </c>
      <c r="AU283" s="218" t="s">
        <v>158</v>
      </c>
      <c r="AY283" s="20" t="s">
        <v>142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20" t="s">
        <v>80</v>
      </c>
      <c r="BK283" s="219">
        <f>ROUND(I283*H283,2)</f>
        <v>0</v>
      </c>
      <c r="BL283" s="20" t="s">
        <v>149</v>
      </c>
      <c r="BM283" s="218" t="s">
        <v>366</v>
      </c>
    </row>
    <row r="284" spans="1:47" s="2" customFormat="1" ht="12">
      <c r="A284" s="41"/>
      <c r="B284" s="42"/>
      <c r="C284" s="43"/>
      <c r="D284" s="220" t="s">
        <v>150</v>
      </c>
      <c r="E284" s="43"/>
      <c r="F284" s="221" t="s">
        <v>367</v>
      </c>
      <c r="G284" s="43"/>
      <c r="H284" s="43"/>
      <c r="I284" s="222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150</v>
      </c>
      <c r="AU284" s="20" t="s">
        <v>158</v>
      </c>
    </row>
    <row r="285" spans="1:47" s="2" customFormat="1" ht="12">
      <c r="A285" s="41"/>
      <c r="B285" s="42"/>
      <c r="C285" s="43"/>
      <c r="D285" s="225" t="s">
        <v>152</v>
      </c>
      <c r="E285" s="43"/>
      <c r="F285" s="226" t="s">
        <v>368</v>
      </c>
      <c r="G285" s="43"/>
      <c r="H285" s="43"/>
      <c r="I285" s="222"/>
      <c r="J285" s="43"/>
      <c r="K285" s="43"/>
      <c r="L285" s="47"/>
      <c r="M285" s="223"/>
      <c r="N285" s="22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152</v>
      </c>
      <c r="AU285" s="20" t="s">
        <v>158</v>
      </c>
    </row>
    <row r="286" spans="1:51" s="16" customFormat="1" ht="12">
      <c r="A286" s="16"/>
      <c r="B286" s="271"/>
      <c r="C286" s="272"/>
      <c r="D286" s="220" t="s">
        <v>165</v>
      </c>
      <c r="E286" s="273" t="s">
        <v>19</v>
      </c>
      <c r="F286" s="274" t="s">
        <v>369</v>
      </c>
      <c r="G286" s="272"/>
      <c r="H286" s="273" t="s">
        <v>19</v>
      </c>
      <c r="I286" s="275"/>
      <c r="J286" s="272"/>
      <c r="K286" s="272"/>
      <c r="L286" s="276"/>
      <c r="M286" s="277"/>
      <c r="N286" s="278"/>
      <c r="O286" s="278"/>
      <c r="P286" s="278"/>
      <c r="Q286" s="278"/>
      <c r="R286" s="278"/>
      <c r="S286" s="278"/>
      <c r="T286" s="279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80" t="s">
        <v>165</v>
      </c>
      <c r="AU286" s="280" t="s">
        <v>158</v>
      </c>
      <c r="AV286" s="16" t="s">
        <v>80</v>
      </c>
      <c r="AW286" s="16" t="s">
        <v>33</v>
      </c>
      <c r="AX286" s="16" t="s">
        <v>72</v>
      </c>
      <c r="AY286" s="280" t="s">
        <v>142</v>
      </c>
    </row>
    <row r="287" spans="1:51" s="13" customFormat="1" ht="12">
      <c r="A287" s="13"/>
      <c r="B287" s="227"/>
      <c r="C287" s="228"/>
      <c r="D287" s="220" t="s">
        <v>165</v>
      </c>
      <c r="E287" s="229" t="s">
        <v>19</v>
      </c>
      <c r="F287" s="230" t="s">
        <v>370</v>
      </c>
      <c r="G287" s="228"/>
      <c r="H287" s="231">
        <v>81.425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165</v>
      </c>
      <c r="AU287" s="237" t="s">
        <v>158</v>
      </c>
      <c r="AV287" s="13" t="s">
        <v>82</v>
      </c>
      <c r="AW287" s="13" t="s">
        <v>33</v>
      </c>
      <c r="AX287" s="13" t="s">
        <v>72</v>
      </c>
      <c r="AY287" s="237" t="s">
        <v>142</v>
      </c>
    </row>
    <row r="288" spans="1:51" s="13" customFormat="1" ht="12">
      <c r="A288" s="13"/>
      <c r="B288" s="227"/>
      <c r="C288" s="228"/>
      <c r="D288" s="220" t="s">
        <v>165</v>
      </c>
      <c r="E288" s="229" t="s">
        <v>19</v>
      </c>
      <c r="F288" s="230" t="s">
        <v>371</v>
      </c>
      <c r="G288" s="228"/>
      <c r="H288" s="231">
        <v>54.86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165</v>
      </c>
      <c r="AU288" s="237" t="s">
        <v>158</v>
      </c>
      <c r="AV288" s="13" t="s">
        <v>82</v>
      </c>
      <c r="AW288" s="13" t="s">
        <v>33</v>
      </c>
      <c r="AX288" s="13" t="s">
        <v>72</v>
      </c>
      <c r="AY288" s="237" t="s">
        <v>142</v>
      </c>
    </row>
    <row r="289" spans="1:51" s="15" customFormat="1" ht="12">
      <c r="A289" s="15"/>
      <c r="B289" s="249"/>
      <c r="C289" s="250"/>
      <c r="D289" s="220" t="s">
        <v>165</v>
      </c>
      <c r="E289" s="251" t="s">
        <v>19</v>
      </c>
      <c r="F289" s="252" t="s">
        <v>183</v>
      </c>
      <c r="G289" s="250"/>
      <c r="H289" s="253">
        <v>136.285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9" t="s">
        <v>165</v>
      </c>
      <c r="AU289" s="259" t="s">
        <v>158</v>
      </c>
      <c r="AV289" s="15" t="s">
        <v>158</v>
      </c>
      <c r="AW289" s="15" t="s">
        <v>33</v>
      </c>
      <c r="AX289" s="15" t="s">
        <v>72</v>
      </c>
      <c r="AY289" s="259" t="s">
        <v>142</v>
      </c>
    </row>
    <row r="290" spans="1:51" s="14" customFormat="1" ht="12">
      <c r="A290" s="14"/>
      <c r="B290" s="238"/>
      <c r="C290" s="239"/>
      <c r="D290" s="220" t="s">
        <v>165</v>
      </c>
      <c r="E290" s="240" t="s">
        <v>19</v>
      </c>
      <c r="F290" s="241" t="s">
        <v>168</v>
      </c>
      <c r="G290" s="239"/>
      <c r="H290" s="242">
        <v>136.285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8" t="s">
        <v>165</v>
      </c>
      <c r="AU290" s="248" t="s">
        <v>158</v>
      </c>
      <c r="AV290" s="14" t="s">
        <v>149</v>
      </c>
      <c r="AW290" s="14" t="s">
        <v>33</v>
      </c>
      <c r="AX290" s="14" t="s">
        <v>80</v>
      </c>
      <c r="AY290" s="248" t="s">
        <v>142</v>
      </c>
    </row>
    <row r="291" spans="1:65" s="2" customFormat="1" ht="16.5" customHeight="1">
      <c r="A291" s="41"/>
      <c r="B291" s="42"/>
      <c r="C291" s="207" t="s">
        <v>254</v>
      </c>
      <c r="D291" s="207" t="s">
        <v>144</v>
      </c>
      <c r="E291" s="208" t="s">
        <v>372</v>
      </c>
      <c r="F291" s="209" t="s">
        <v>373</v>
      </c>
      <c r="G291" s="210" t="s">
        <v>219</v>
      </c>
      <c r="H291" s="211">
        <v>611.08</v>
      </c>
      <c r="I291" s="212"/>
      <c r="J291" s="213">
        <f>ROUND(I291*H291,2)</f>
        <v>0</v>
      </c>
      <c r="K291" s="209" t="s">
        <v>148</v>
      </c>
      <c r="L291" s="47"/>
      <c r="M291" s="214" t="s">
        <v>19</v>
      </c>
      <c r="N291" s="215" t="s">
        <v>43</v>
      </c>
      <c r="O291" s="87"/>
      <c r="P291" s="216">
        <f>O291*H291</f>
        <v>0</v>
      </c>
      <c r="Q291" s="216">
        <v>0</v>
      </c>
      <c r="R291" s="216">
        <f>Q291*H291</f>
        <v>0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149</v>
      </c>
      <c r="AT291" s="218" t="s">
        <v>144</v>
      </c>
      <c r="AU291" s="218" t="s">
        <v>158</v>
      </c>
      <c r="AY291" s="20" t="s">
        <v>142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20" t="s">
        <v>80</v>
      </c>
      <c r="BK291" s="219">
        <f>ROUND(I291*H291,2)</f>
        <v>0</v>
      </c>
      <c r="BL291" s="20" t="s">
        <v>149</v>
      </c>
      <c r="BM291" s="218" t="s">
        <v>374</v>
      </c>
    </row>
    <row r="292" spans="1:47" s="2" customFormat="1" ht="12">
      <c r="A292" s="41"/>
      <c r="B292" s="42"/>
      <c r="C292" s="43"/>
      <c r="D292" s="220" t="s">
        <v>150</v>
      </c>
      <c r="E292" s="43"/>
      <c r="F292" s="221" t="s">
        <v>375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150</v>
      </c>
      <c r="AU292" s="20" t="s">
        <v>158</v>
      </c>
    </row>
    <row r="293" spans="1:47" s="2" customFormat="1" ht="12">
      <c r="A293" s="41"/>
      <c r="B293" s="42"/>
      <c r="C293" s="43"/>
      <c r="D293" s="225" t="s">
        <v>152</v>
      </c>
      <c r="E293" s="43"/>
      <c r="F293" s="226" t="s">
        <v>376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152</v>
      </c>
      <c r="AU293" s="20" t="s">
        <v>158</v>
      </c>
    </row>
    <row r="294" spans="1:51" s="13" customFormat="1" ht="12">
      <c r="A294" s="13"/>
      <c r="B294" s="227"/>
      <c r="C294" s="228"/>
      <c r="D294" s="220" t="s">
        <v>165</v>
      </c>
      <c r="E294" s="229" t="s">
        <v>19</v>
      </c>
      <c r="F294" s="230" t="s">
        <v>377</v>
      </c>
      <c r="G294" s="228"/>
      <c r="H294" s="231">
        <v>54.8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165</v>
      </c>
      <c r="AU294" s="237" t="s">
        <v>158</v>
      </c>
      <c r="AV294" s="13" t="s">
        <v>82</v>
      </c>
      <c r="AW294" s="13" t="s">
        <v>33</v>
      </c>
      <c r="AX294" s="13" t="s">
        <v>72</v>
      </c>
      <c r="AY294" s="237" t="s">
        <v>142</v>
      </c>
    </row>
    <row r="295" spans="1:51" s="15" customFormat="1" ht="12">
      <c r="A295" s="15"/>
      <c r="B295" s="249"/>
      <c r="C295" s="250"/>
      <c r="D295" s="220" t="s">
        <v>165</v>
      </c>
      <c r="E295" s="251" t="s">
        <v>19</v>
      </c>
      <c r="F295" s="252" t="s">
        <v>183</v>
      </c>
      <c r="G295" s="250"/>
      <c r="H295" s="253">
        <v>54.8</v>
      </c>
      <c r="I295" s="254"/>
      <c r="J295" s="250"/>
      <c r="K295" s="250"/>
      <c r="L295" s="255"/>
      <c r="M295" s="256"/>
      <c r="N295" s="257"/>
      <c r="O295" s="257"/>
      <c r="P295" s="257"/>
      <c r="Q295" s="257"/>
      <c r="R295" s="257"/>
      <c r="S295" s="257"/>
      <c r="T295" s="258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9" t="s">
        <v>165</v>
      </c>
      <c r="AU295" s="259" t="s">
        <v>158</v>
      </c>
      <c r="AV295" s="15" t="s">
        <v>158</v>
      </c>
      <c r="AW295" s="15" t="s">
        <v>33</v>
      </c>
      <c r="AX295" s="15" t="s">
        <v>72</v>
      </c>
      <c r="AY295" s="259" t="s">
        <v>142</v>
      </c>
    </row>
    <row r="296" spans="1:51" s="13" customFormat="1" ht="12">
      <c r="A296" s="13"/>
      <c r="B296" s="227"/>
      <c r="C296" s="228"/>
      <c r="D296" s="220" t="s">
        <v>165</v>
      </c>
      <c r="E296" s="229" t="s">
        <v>19</v>
      </c>
      <c r="F296" s="230" t="s">
        <v>378</v>
      </c>
      <c r="G296" s="228"/>
      <c r="H296" s="231">
        <v>556.28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165</v>
      </c>
      <c r="AU296" s="237" t="s">
        <v>158</v>
      </c>
      <c r="AV296" s="13" t="s">
        <v>82</v>
      </c>
      <c r="AW296" s="13" t="s">
        <v>33</v>
      </c>
      <c r="AX296" s="13" t="s">
        <v>72</v>
      </c>
      <c r="AY296" s="237" t="s">
        <v>142</v>
      </c>
    </row>
    <row r="297" spans="1:51" s="15" customFormat="1" ht="12">
      <c r="A297" s="15"/>
      <c r="B297" s="249"/>
      <c r="C297" s="250"/>
      <c r="D297" s="220" t="s">
        <v>165</v>
      </c>
      <c r="E297" s="251" t="s">
        <v>19</v>
      </c>
      <c r="F297" s="252" t="s">
        <v>183</v>
      </c>
      <c r="G297" s="250"/>
      <c r="H297" s="253">
        <v>556.28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9" t="s">
        <v>165</v>
      </c>
      <c r="AU297" s="259" t="s">
        <v>158</v>
      </c>
      <c r="AV297" s="15" t="s">
        <v>158</v>
      </c>
      <c r="AW297" s="15" t="s">
        <v>33</v>
      </c>
      <c r="AX297" s="15" t="s">
        <v>72</v>
      </c>
      <c r="AY297" s="259" t="s">
        <v>142</v>
      </c>
    </row>
    <row r="298" spans="1:51" s="14" customFormat="1" ht="12">
      <c r="A298" s="14"/>
      <c r="B298" s="238"/>
      <c r="C298" s="239"/>
      <c r="D298" s="220" t="s">
        <v>165</v>
      </c>
      <c r="E298" s="240" t="s">
        <v>19</v>
      </c>
      <c r="F298" s="241" t="s">
        <v>168</v>
      </c>
      <c r="G298" s="239"/>
      <c r="H298" s="242">
        <v>611.0799999999999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8" t="s">
        <v>165</v>
      </c>
      <c r="AU298" s="248" t="s">
        <v>158</v>
      </c>
      <c r="AV298" s="14" t="s">
        <v>149</v>
      </c>
      <c r="AW298" s="14" t="s">
        <v>33</v>
      </c>
      <c r="AX298" s="14" t="s">
        <v>80</v>
      </c>
      <c r="AY298" s="248" t="s">
        <v>142</v>
      </c>
    </row>
    <row r="299" spans="1:65" s="2" customFormat="1" ht="24.15" customHeight="1">
      <c r="A299" s="41"/>
      <c r="B299" s="42"/>
      <c r="C299" s="207" t="s">
        <v>379</v>
      </c>
      <c r="D299" s="207" t="s">
        <v>144</v>
      </c>
      <c r="E299" s="208" t="s">
        <v>380</v>
      </c>
      <c r="F299" s="209" t="s">
        <v>381</v>
      </c>
      <c r="G299" s="210" t="s">
        <v>219</v>
      </c>
      <c r="H299" s="211">
        <v>83.028</v>
      </c>
      <c r="I299" s="212"/>
      <c r="J299" s="213">
        <f>ROUND(I299*H299,2)</f>
        <v>0</v>
      </c>
      <c r="K299" s="209" t="s">
        <v>148</v>
      </c>
      <c r="L299" s="47"/>
      <c r="M299" s="214" t="s">
        <v>19</v>
      </c>
      <c r="N299" s="215" t="s">
        <v>43</v>
      </c>
      <c r="O299" s="87"/>
      <c r="P299" s="216">
        <f>O299*H299</f>
        <v>0</v>
      </c>
      <c r="Q299" s="216">
        <v>0</v>
      </c>
      <c r="R299" s="216">
        <f>Q299*H299</f>
        <v>0</v>
      </c>
      <c r="S299" s="216">
        <v>0</v>
      </c>
      <c r="T299" s="217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8" t="s">
        <v>149</v>
      </c>
      <c r="AT299" s="218" t="s">
        <v>144</v>
      </c>
      <c r="AU299" s="218" t="s">
        <v>158</v>
      </c>
      <c r="AY299" s="20" t="s">
        <v>142</v>
      </c>
      <c r="BE299" s="219">
        <f>IF(N299="základní",J299,0)</f>
        <v>0</v>
      </c>
      <c r="BF299" s="219">
        <f>IF(N299="snížená",J299,0)</f>
        <v>0</v>
      </c>
      <c r="BG299" s="219">
        <f>IF(N299="zákl. přenesená",J299,0)</f>
        <v>0</v>
      </c>
      <c r="BH299" s="219">
        <f>IF(N299="sníž. přenesená",J299,0)</f>
        <v>0</v>
      </c>
      <c r="BI299" s="219">
        <f>IF(N299="nulová",J299,0)</f>
        <v>0</v>
      </c>
      <c r="BJ299" s="20" t="s">
        <v>80</v>
      </c>
      <c r="BK299" s="219">
        <f>ROUND(I299*H299,2)</f>
        <v>0</v>
      </c>
      <c r="BL299" s="20" t="s">
        <v>149</v>
      </c>
      <c r="BM299" s="218" t="s">
        <v>382</v>
      </c>
    </row>
    <row r="300" spans="1:47" s="2" customFormat="1" ht="12">
      <c r="A300" s="41"/>
      <c r="B300" s="42"/>
      <c r="C300" s="43"/>
      <c r="D300" s="220" t="s">
        <v>150</v>
      </c>
      <c r="E300" s="43"/>
      <c r="F300" s="221" t="s">
        <v>383</v>
      </c>
      <c r="G300" s="43"/>
      <c r="H300" s="43"/>
      <c r="I300" s="222"/>
      <c r="J300" s="43"/>
      <c r="K300" s="43"/>
      <c r="L300" s="47"/>
      <c r="M300" s="223"/>
      <c r="N300" s="22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150</v>
      </c>
      <c r="AU300" s="20" t="s">
        <v>158</v>
      </c>
    </row>
    <row r="301" spans="1:47" s="2" customFormat="1" ht="12">
      <c r="A301" s="41"/>
      <c r="B301" s="42"/>
      <c r="C301" s="43"/>
      <c r="D301" s="225" t="s">
        <v>152</v>
      </c>
      <c r="E301" s="43"/>
      <c r="F301" s="226" t="s">
        <v>384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152</v>
      </c>
      <c r="AU301" s="20" t="s">
        <v>158</v>
      </c>
    </row>
    <row r="302" spans="1:51" s="13" customFormat="1" ht="12">
      <c r="A302" s="13"/>
      <c r="B302" s="227"/>
      <c r="C302" s="228"/>
      <c r="D302" s="220" t="s">
        <v>165</v>
      </c>
      <c r="E302" s="229" t="s">
        <v>19</v>
      </c>
      <c r="F302" s="230" t="s">
        <v>385</v>
      </c>
      <c r="G302" s="228"/>
      <c r="H302" s="231">
        <v>27.4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165</v>
      </c>
      <c r="AU302" s="237" t="s">
        <v>158</v>
      </c>
      <c r="AV302" s="13" t="s">
        <v>82</v>
      </c>
      <c r="AW302" s="13" t="s">
        <v>33</v>
      </c>
      <c r="AX302" s="13" t="s">
        <v>72</v>
      </c>
      <c r="AY302" s="237" t="s">
        <v>142</v>
      </c>
    </row>
    <row r="303" spans="1:51" s="15" customFormat="1" ht="12">
      <c r="A303" s="15"/>
      <c r="B303" s="249"/>
      <c r="C303" s="250"/>
      <c r="D303" s="220" t="s">
        <v>165</v>
      </c>
      <c r="E303" s="251" t="s">
        <v>19</v>
      </c>
      <c r="F303" s="252" t="s">
        <v>183</v>
      </c>
      <c r="G303" s="250"/>
      <c r="H303" s="253">
        <v>27.4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9" t="s">
        <v>165</v>
      </c>
      <c r="AU303" s="259" t="s">
        <v>158</v>
      </c>
      <c r="AV303" s="15" t="s">
        <v>158</v>
      </c>
      <c r="AW303" s="15" t="s">
        <v>33</v>
      </c>
      <c r="AX303" s="15" t="s">
        <v>72</v>
      </c>
      <c r="AY303" s="259" t="s">
        <v>142</v>
      </c>
    </row>
    <row r="304" spans="1:51" s="13" customFormat="1" ht="12">
      <c r="A304" s="13"/>
      <c r="B304" s="227"/>
      <c r="C304" s="228"/>
      <c r="D304" s="220" t="s">
        <v>165</v>
      </c>
      <c r="E304" s="229" t="s">
        <v>19</v>
      </c>
      <c r="F304" s="230" t="s">
        <v>386</v>
      </c>
      <c r="G304" s="228"/>
      <c r="H304" s="231">
        <v>55.628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165</v>
      </c>
      <c r="AU304" s="237" t="s">
        <v>158</v>
      </c>
      <c r="AV304" s="13" t="s">
        <v>82</v>
      </c>
      <c r="AW304" s="13" t="s">
        <v>33</v>
      </c>
      <c r="AX304" s="13" t="s">
        <v>72</v>
      </c>
      <c r="AY304" s="237" t="s">
        <v>142</v>
      </c>
    </row>
    <row r="305" spans="1:51" s="15" customFormat="1" ht="12">
      <c r="A305" s="15"/>
      <c r="B305" s="249"/>
      <c r="C305" s="250"/>
      <c r="D305" s="220" t="s">
        <v>165</v>
      </c>
      <c r="E305" s="251" t="s">
        <v>19</v>
      </c>
      <c r="F305" s="252" t="s">
        <v>183</v>
      </c>
      <c r="G305" s="250"/>
      <c r="H305" s="253">
        <v>55.628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9" t="s">
        <v>165</v>
      </c>
      <c r="AU305" s="259" t="s">
        <v>158</v>
      </c>
      <c r="AV305" s="15" t="s">
        <v>158</v>
      </c>
      <c r="AW305" s="15" t="s">
        <v>33</v>
      </c>
      <c r="AX305" s="15" t="s">
        <v>72</v>
      </c>
      <c r="AY305" s="259" t="s">
        <v>142</v>
      </c>
    </row>
    <row r="306" spans="1:51" s="14" customFormat="1" ht="12">
      <c r="A306" s="14"/>
      <c r="B306" s="238"/>
      <c r="C306" s="239"/>
      <c r="D306" s="220" t="s">
        <v>165</v>
      </c>
      <c r="E306" s="240" t="s">
        <v>19</v>
      </c>
      <c r="F306" s="241" t="s">
        <v>168</v>
      </c>
      <c r="G306" s="239"/>
      <c r="H306" s="242">
        <v>83.02799999999999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8" t="s">
        <v>165</v>
      </c>
      <c r="AU306" s="248" t="s">
        <v>158</v>
      </c>
      <c r="AV306" s="14" t="s">
        <v>149</v>
      </c>
      <c r="AW306" s="14" t="s">
        <v>33</v>
      </c>
      <c r="AX306" s="14" t="s">
        <v>80</v>
      </c>
      <c r="AY306" s="248" t="s">
        <v>142</v>
      </c>
    </row>
    <row r="307" spans="1:65" s="2" customFormat="1" ht="16.5" customHeight="1">
      <c r="A307" s="41"/>
      <c r="B307" s="42"/>
      <c r="C307" s="207" t="s">
        <v>259</v>
      </c>
      <c r="D307" s="207" t="s">
        <v>144</v>
      </c>
      <c r="E307" s="208" t="s">
        <v>387</v>
      </c>
      <c r="F307" s="209" t="s">
        <v>388</v>
      </c>
      <c r="G307" s="210" t="s">
        <v>219</v>
      </c>
      <c r="H307" s="211">
        <v>27.4</v>
      </c>
      <c r="I307" s="212"/>
      <c r="J307" s="213">
        <f>ROUND(I307*H307,2)</f>
        <v>0</v>
      </c>
      <c r="K307" s="209" t="s">
        <v>148</v>
      </c>
      <c r="L307" s="47"/>
      <c r="M307" s="214" t="s">
        <v>19</v>
      </c>
      <c r="N307" s="215" t="s">
        <v>43</v>
      </c>
      <c r="O307" s="87"/>
      <c r="P307" s="216">
        <f>O307*H307</f>
        <v>0</v>
      </c>
      <c r="Q307" s="216">
        <v>0</v>
      </c>
      <c r="R307" s="216">
        <f>Q307*H307</f>
        <v>0</v>
      </c>
      <c r="S307" s="216">
        <v>0</v>
      </c>
      <c r="T307" s="217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18" t="s">
        <v>149</v>
      </c>
      <c r="AT307" s="218" t="s">
        <v>144</v>
      </c>
      <c r="AU307" s="218" t="s">
        <v>158</v>
      </c>
      <c r="AY307" s="20" t="s">
        <v>142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20" t="s">
        <v>80</v>
      </c>
      <c r="BK307" s="219">
        <f>ROUND(I307*H307,2)</f>
        <v>0</v>
      </c>
      <c r="BL307" s="20" t="s">
        <v>149</v>
      </c>
      <c r="BM307" s="218" t="s">
        <v>389</v>
      </c>
    </row>
    <row r="308" spans="1:47" s="2" customFormat="1" ht="12">
      <c r="A308" s="41"/>
      <c r="B308" s="42"/>
      <c r="C308" s="43"/>
      <c r="D308" s="220" t="s">
        <v>150</v>
      </c>
      <c r="E308" s="43"/>
      <c r="F308" s="221" t="s">
        <v>390</v>
      </c>
      <c r="G308" s="43"/>
      <c r="H308" s="43"/>
      <c r="I308" s="222"/>
      <c r="J308" s="43"/>
      <c r="K308" s="43"/>
      <c r="L308" s="47"/>
      <c r="M308" s="223"/>
      <c r="N308" s="224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20" t="s">
        <v>150</v>
      </c>
      <c r="AU308" s="20" t="s">
        <v>158</v>
      </c>
    </row>
    <row r="309" spans="1:47" s="2" customFormat="1" ht="12">
      <c r="A309" s="41"/>
      <c r="B309" s="42"/>
      <c r="C309" s="43"/>
      <c r="D309" s="225" t="s">
        <v>152</v>
      </c>
      <c r="E309" s="43"/>
      <c r="F309" s="226" t="s">
        <v>391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152</v>
      </c>
      <c r="AU309" s="20" t="s">
        <v>158</v>
      </c>
    </row>
    <row r="310" spans="1:51" s="13" customFormat="1" ht="12">
      <c r="A310" s="13"/>
      <c r="B310" s="227"/>
      <c r="C310" s="228"/>
      <c r="D310" s="220" t="s">
        <v>165</v>
      </c>
      <c r="E310" s="229" t="s">
        <v>19</v>
      </c>
      <c r="F310" s="230" t="s">
        <v>392</v>
      </c>
      <c r="G310" s="228"/>
      <c r="H310" s="231">
        <v>27.4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165</v>
      </c>
      <c r="AU310" s="237" t="s">
        <v>158</v>
      </c>
      <c r="AV310" s="13" t="s">
        <v>82</v>
      </c>
      <c r="AW310" s="13" t="s">
        <v>33</v>
      </c>
      <c r="AX310" s="13" t="s">
        <v>72</v>
      </c>
      <c r="AY310" s="237" t="s">
        <v>142</v>
      </c>
    </row>
    <row r="311" spans="1:51" s="15" customFormat="1" ht="12">
      <c r="A311" s="15"/>
      <c r="B311" s="249"/>
      <c r="C311" s="250"/>
      <c r="D311" s="220" t="s">
        <v>165</v>
      </c>
      <c r="E311" s="251" t="s">
        <v>19</v>
      </c>
      <c r="F311" s="252" t="s">
        <v>183</v>
      </c>
      <c r="G311" s="250"/>
      <c r="H311" s="253">
        <v>27.4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9" t="s">
        <v>165</v>
      </c>
      <c r="AU311" s="259" t="s">
        <v>158</v>
      </c>
      <c r="AV311" s="15" t="s">
        <v>158</v>
      </c>
      <c r="AW311" s="15" t="s">
        <v>33</v>
      </c>
      <c r="AX311" s="15" t="s">
        <v>72</v>
      </c>
      <c r="AY311" s="259" t="s">
        <v>142</v>
      </c>
    </row>
    <row r="312" spans="1:51" s="14" customFormat="1" ht="12">
      <c r="A312" s="14"/>
      <c r="B312" s="238"/>
      <c r="C312" s="239"/>
      <c r="D312" s="220" t="s">
        <v>165</v>
      </c>
      <c r="E312" s="240" t="s">
        <v>19</v>
      </c>
      <c r="F312" s="241" t="s">
        <v>168</v>
      </c>
      <c r="G312" s="239"/>
      <c r="H312" s="242">
        <v>27.4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8" t="s">
        <v>165</v>
      </c>
      <c r="AU312" s="248" t="s">
        <v>158</v>
      </c>
      <c r="AV312" s="14" t="s">
        <v>149</v>
      </c>
      <c r="AW312" s="14" t="s">
        <v>33</v>
      </c>
      <c r="AX312" s="14" t="s">
        <v>80</v>
      </c>
      <c r="AY312" s="248" t="s">
        <v>142</v>
      </c>
    </row>
    <row r="313" spans="1:65" s="2" customFormat="1" ht="24.15" customHeight="1">
      <c r="A313" s="41"/>
      <c r="B313" s="42"/>
      <c r="C313" s="207" t="s">
        <v>393</v>
      </c>
      <c r="D313" s="207" t="s">
        <v>144</v>
      </c>
      <c r="E313" s="208" t="s">
        <v>394</v>
      </c>
      <c r="F313" s="209" t="s">
        <v>395</v>
      </c>
      <c r="G313" s="210" t="s">
        <v>219</v>
      </c>
      <c r="H313" s="211">
        <v>27.4</v>
      </c>
      <c r="I313" s="212"/>
      <c r="J313" s="213">
        <f>ROUND(I313*H313,2)</f>
        <v>0</v>
      </c>
      <c r="K313" s="209" t="s">
        <v>148</v>
      </c>
      <c r="L313" s="47"/>
      <c r="M313" s="214" t="s">
        <v>19</v>
      </c>
      <c r="N313" s="215" t="s">
        <v>43</v>
      </c>
      <c r="O313" s="87"/>
      <c r="P313" s="216">
        <f>O313*H313</f>
        <v>0</v>
      </c>
      <c r="Q313" s="216">
        <v>0</v>
      </c>
      <c r="R313" s="216">
        <f>Q313*H313</f>
        <v>0</v>
      </c>
      <c r="S313" s="216">
        <v>0</v>
      </c>
      <c r="T313" s="21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8" t="s">
        <v>149</v>
      </c>
      <c r="AT313" s="218" t="s">
        <v>144</v>
      </c>
      <c r="AU313" s="218" t="s">
        <v>158</v>
      </c>
      <c r="AY313" s="20" t="s">
        <v>142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20" t="s">
        <v>80</v>
      </c>
      <c r="BK313" s="219">
        <f>ROUND(I313*H313,2)</f>
        <v>0</v>
      </c>
      <c r="BL313" s="20" t="s">
        <v>149</v>
      </c>
      <c r="BM313" s="218" t="s">
        <v>396</v>
      </c>
    </row>
    <row r="314" spans="1:47" s="2" customFormat="1" ht="12">
      <c r="A314" s="41"/>
      <c r="B314" s="42"/>
      <c r="C314" s="43"/>
      <c r="D314" s="220" t="s">
        <v>150</v>
      </c>
      <c r="E314" s="43"/>
      <c r="F314" s="221" t="s">
        <v>397</v>
      </c>
      <c r="G314" s="43"/>
      <c r="H314" s="43"/>
      <c r="I314" s="222"/>
      <c r="J314" s="43"/>
      <c r="K314" s="43"/>
      <c r="L314" s="47"/>
      <c r="M314" s="223"/>
      <c r="N314" s="22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150</v>
      </c>
      <c r="AU314" s="20" t="s">
        <v>158</v>
      </c>
    </row>
    <row r="315" spans="1:47" s="2" customFormat="1" ht="12">
      <c r="A315" s="41"/>
      <c r="B315" s="42"/>
      <c r="C315" s="43"/>
      <c r="D315" s="225" t="s">
        <v>152</v>
      </c>
      <c r="E315" s="43"/>
      <c r="F315" s="226" t="s">
        <v>398</v>
      </c>
      <c r="G315" s="43"/>
      <c r="H315" s="43"/>
      <c r="I315" s="222"/>
      <c r="J315" s="43"/>
      <c r="K315" s="43"/>
      <c r="L315" s="47"/>
      <c r="M315" s="223"/>
      <c r="N315" s="22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152</v>
      </c>
      <c r="AU315" s="20" t="s">
        <v>158</v>
      </c>
    </row>
    <row r="316" spans="1:51" s="13" customFormat="1" ht="12">
      <c r="A316" s="13"/>
      <c r="B316" s="227"/>
      <c r="C316" s="228"/>
      <c r="D316" s="220" t="s">
        <v>165</v>
      </c>
      <c r="E316" s="229" t="s">
        <v>19</v>
      </c>
      <c r="F316" s="230" t="s">
        <v>392</v>
      </c>
      <c r="G316" s="228"/>
      <c r="H316" s="231">
        <v>27.4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165</v>
      </c>
      <c r="AU316" s="237" t="s">
        <v>158</v>
      </c>
      <c r="AV316" s="13" t="s">
        <v>82</v>
      </c>
      <c r="AW316" s="13" t="s">
        <v>33</v>
      </c>
      <c r="AX316" s="13" t="s">
        <v>72</v>
      </c>
      <c r="AY316" s="237" t="s">
        <v>142</v>
      </c>
    </row>
    <row r="317" spans="1:51" s="15" customFormat="1" ht="12">
      <c r="A317" s="15"/>
      <c r="B317" s="249"/>
      <c r="C317" s="250"/>
      <c r="D317" s="220" t="s">
        <v>165</v>
      </c>
      <c r="E317" s="251" t="s">
        <v>19</v>
      </c>
      <c r="F317" s="252" t="s">
        <v>183</v>
      </c>
      <c r="G317" s="250"/>
      <c r="H317" s="253">
        <v>27.4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9" t="s">
        <v>165</v>
      </c>
      <c r="AU317" s="259" t="s">
        <v>158</v>
      </c>
      <c r="AV317" s="15" t="s">
        <v>158</v>
      </c>
      <c r="AW317" s="15" t="s">
        <v>33</v>
      </c>
      <c r="AX317" s="15" t="s">
        <v>72</v>
      </c>
      <c r="AY317" s="259" t="s">
        <v>142</v>
      </c>
    </row>
    <row r="318" spans="1:51" s="14" customFormat="1" ht="12">
      <c r="A318" s="14"/>
      <c r="B318" s="238"/>
      <c r="C318" s="239"/>
      <c r="D318" s="220" t="s">
        <v>165</v>
      </c>
      <c r="E318" s="240" t="s">
        <v>19</v>
      </c>
      <c r="F318" s="241" t="s">
        <v>168</v>
      </c>
      <c r="G318" s="239"/>
      <c r="H318" s="242">
        <v>27.4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8" t="s">
        <v>165</v>
      </c>
      <c r="AU318" s="248" t="s">
        <v>158</v>
      </c>
      <c r="AV318" s="14" t="s">
        <v>149</v>
      </c>
      <c r="AW318" s="14" t="s">
        <v>33</v>
      </c>
      <c r="AX318" s="14" t="s">
        <v>80</v>
      </c>
      <c r="AY318" s="248" t="s">
        <v>142</v>
      </c>
    </row>
    <row r="319" spans="1:65" s="2" customFormat="1" ht="21.75" customHeight="1">
      <c r="A319" s="41"/>
      <c r="B319" s="42"/>
      <c r="C319" s="207" t="s">
        <v>265</v>
      </c>
      <c r="D319" s="207" t="s">
        <v>144</v>
      </c>
      <c r="E319" s="208" t="s">
        <v>399</v>
      </c>
      <c r="F319" s="209" t="s">
        <v>400</v>
      </c>
      <c r="G319" s="210" t="s">
        <v>219</v>
      </c>
      <c r="H319" s="211">
        <v>55.628</v>
      </c>
      <c r="I319" s="212"/>
      <c r="J319" s="213">
        <f>ROUND(I319*H319,2)</f>
        <v>0</v>
      </c>
      <c r="K319" s="209" t="s">
        <v>148</v>
      </c>
      <c r="L319" s="47"/>
      <c r="M319" s="214" t="s">
        <v>19</v>
      </c>
      <c r="N319" s="215" t="s">
        <v>43</v>
      </c>
      <c r="O319" s="87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149</v>
      </c>
      <c r="AT319" s="218" t="s">
        <v>144</v>
      </c>
      <c r="AU319" s="218" t="s">
        <v>158</v>
      </c>
      <c r="AY319" s="20" t="s">
        <v>142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20" t="s">
        <v>80</v>
      </c>
      <c r="BK319" s="219">
        <f>ROUND(I319*H319,2)</f>
        <v>0</v>
      </c>
      <c r="BL319" s="20" t="s">
        <v>149</v>
      </c>
      <c r="BM319" s="218" t="s">
        <v>401</v>
      </c>
    </row>
    <row r="320" spans="1:47" s="2" customFormat="1" ht="12">
      <c r="A320" s="41"/>
      <c r="B320" s="42"/>
      <c r="C320" s="43"/>
      <c r="D320" s="220" t="s">
        <v>150</v>
      </c>
      <c r="E320" s="43"/>
      <c r="F320" s="221" t="s">
        <v>402</v>
      </c>
      <c r="G320" s="43"/>
      <c r="H320" s="43"/>
      <c r="I320" s="222"/>
      <c r="J320" s="43"/>
      <c r="K320" s="43"/>
      <c r="L320" s="47"/>
      <c r="M320" s="223"/>
      <c r="N320" s="22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150</v>
      </c>
      <c r="AU320" s="20" t="s">
        <v>158</v>
      </c>
    </row>
    <row r="321" spans="1:47" s="2" customFormat="1" ht="12">
      <c r="A321" s="41"/>
      <c r="B321" s="42"/>
      <c r="C321" s="43"/>
      <c r="D321" s="225" t="s">
        <v>152</v>
      </c>
      <c r="E321" s="43"/>
      <c r="F321" s="226" t="s">
        <v>403</v>
      </c>
      <c r="G321" s="43"/>
      <c r="H321" s="43"/>
      <c r="I321" s="222"/>
      <c r="J321" s="43"/>
      <c r="K321" s="43"/>
      <c r="L321" s="47"/>
      <c r="M321" s="223"/>
      <c r="N321" s="22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152</v>
      </c>
      <c r="AU321" s="20" t="s">
        <v>158</v>
      </c>
    </row>
    <row r="322" spans="1:51" s="13" customFormat="1" ht="12">
      <c r="A322" s="13"/>
      <c r="B322" s="227"/>
      <c r="C322" s="228"/>
      <c r="D322" s="220" t="s">
        <v>165</v>
      </c>
      <c r="E322" s="229" t="s">
        <v>19</v>
      </c>
      <c r="F322" s="230" t="s">
        <v>386</v>
      </c>
      <c r="G322" s="228"/>
      <c r="H322" s="231">
        <v>55.628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165</v>
      </c>
      <c r="AU322" s="237" t="s">
        <v>158</v>
      </c>
      <c r="AV322" s="13" t="s">
        <v>82</v>
      </c>
      <c r="AW322" s="13" t="s">
        <v>33</v>
      </c>
      <c r="AX322" s="13" t="s">
        <v>72</v>
      </c>
      <c r="AY322" s="237" t="s">
        <v>142</v>
      </c>
    </row>
    <row r="323" spans="1:51" s="14" customFormat="1" ht="12">
      <c r="A323" s="14"/>
      <c r="B323" s="238"/>
      <c r="C323" s="239"/>
      <c r="D323" s="220" t="s">
        <v>165</v>
      </c>
      <c r="E323" s="240" t="s">
        <v>19</v>
      </c>
      <c r="F323" s="241" t="s">
        <v>168</v>
      </c>
      <c r="G323" s="239"/>
      <c r="H323" s="242">
        <v>55.628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8" t="s">
        <v>165</v>
      </c>
      <c r="AU323" s="248" t="s">
        <v>158</v>
      </c>
      <c r="AV323" s="14" t="s">
        <v>149</v>
      </c>
      <c r="AW323" s="14" t="s">
        <v>33</v>
      </c>
      <c r="AX323" s="14" t="s">
        <v>80</v>
      </c>
      <c r="AY323" s="248" t="s">
        <v>142</v>
      </c>
    </row>
    <row r="324" spans="1:65" s="2" customFormat="1" ht="44.25" customHeight="1">
      <c r="A324" s="41"/>
      <c r="B324" s="42"/>
      <c r="C324" s="207" t="s">
        <v>404</v>
      </c>
      <c r="D324" s="207" t="s">
        <v>144</v>
      </c>
      <c r="E324" s="208" t="s">
        <v>405</v>
      </c>
      <c r="F324" s="209" t="s">
        <v>406</v>
      </c>
      <c r="G324" s="210" t="s">
        <v>219</v>
      </c>
      <c r="H324" s="211">
        <v>54.8</v>
      </c>
      <c r="I324" s="212"/>
      <c r="J324" s="213">
        <f>ROUND(I324*H324,2)</f>
        <v>0</v>
      </c>
      <c r="K324" s="209" t="s">
        <v>148</v>
      </c>
      <c r="L324" s="47"/>
      <c r="M324" s="214" t="s">
        <v>19</v>
      </c>
      <c r="N324" s="215" t="s">
        <v>43</v>
      </c>
      <c r="O324" s="87"/>
      <c r="P324" s="216">
        <f>O324*H324</f>
        <v>0</v>
      </c>
      <c r="Q324" s="216">
        <v>0</v>
      </c>
      <c r="R324" s="216">
        <f>Q324*H324</f>
        <v>0</v>
      </c>
      <c r="S324" s="216">
        <v>0</v>
      </c>
      <c r="T324" s="21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18" t="s">
        <v>149</v>
      </c>
      <c r="AT324" s="218" t="s">
        <v>144</v>
      </c>
      <c r="AU324" s="218" t="s">
        <v>158</v>
      </c>
      <c r="AY324" s="20" t="s">
        <v>142</v>
      </c>
      <c r="BE324" s="219">
        <f>IF(N324="základní",J324,0)</f>
        <v>0</v>
      </c>
      <c r="BF324" s="219">
        <f>IF(N324="snížená",J324,0)</f>
        <v>0</v>
      </c>
      <c r="BG324" s="219">
        <f>IF(N324="zákl. přenesená",J324,0)</f>
        <v>0</v>
      </c>
      <c r="BH324" s="219">
        <f>IF(N324="sníž. přenesená",J324,0)</f>
        <v>0</v>
      </c>
      <c r="BI324" s="219">
        <f>IF(N324="nulová",J324,0)</f>
        <v>0</v>
      </c>
      <c r="BJ324" s="20" t="s">
        <v>80</v>
      </c>
      <c r="BK324" s="219">
        <f>ROUND(I324*H324,2)</f>
        <v>0</v>
      </c>
      <c r="BL324" s="20" t="s">
        <v>149</v>
      </c>
      <c r="BM324" s="218" t="s">
        <v>407</v>
      </c>
    </row>
    <row r="325" spans="1:47" s="2" customFormat="1" ht="12">
      <c r="A325" s="41"/>
      <c r="B325" s="42"/>
      <c r="C325" s="43"/>
      <c r="D325" s="220" t="s">
        <v>150</v>
      </c>
      <c r="E325" s="43"/>
      <c r="F325" s="221" t="s">
        <v>408</v>
      </c>
      <c r="G325" s="43"/>
      <c r="H325" s="43"/>
      <c r="I325" s="222"/>
      <c r="J325" s="43"/>
      <c r="K325" s="43"/>
      <c r="L325" s="47"/>
      <c r="M325" s="223"/>
      <c r="N325" s="22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150</v>
      </c>
      <c r="AU325" s="20" t="s">
        <v>158</v>
      </c>
    </row>
    <row r="326" spans="1:47" s="2" customFormat="1" ht="12">
      <c r="A326" s="41"/>
      <c r="B326" s="42"/>
      <c r="C326" s="43"/>
      <c r="D326" s="225" t="s">
        <v>152</v>
      </c>
      <c r="E326" s="43"/>
      <c r="F326" s="226" t="s">
        <v>409</v>
      </c>
      <c r="G326" s="43"/>
      <c r="H326" s="43"/>
      <c r="I326" s="222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152</v>
      </c>
      <c r="AU326" s="20" t="s">
        <v>158</v>
      </c>
    </row>
    <row r="327" spans="1:51" s="13" customFormat="1" ht="12">
      <c r="A327" s="13"/>
      <c r="B327" s="227"/>
      <c r="C327" s="228"/>
      <c r="D327" s="220" t="s">
        <v>165</v>
      </c>
      <c r="E327" s="229" t="s">
        <v>19</v>
      </c>
      <c r="F327" s="230" t="s">
        <v>410</v>
      </c>
      <c r="G327" s="228"/>
      <c r="H327" s="231">
        <v>54.8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165</v>
      </c>
      <c r="AU327" s="237" t="s">
        <v>158</v>
      </c>
      <c r="AV327" s="13" t="s">
        <v>82</v>
      </c>
      <c r="AW327" s="13" t="s">
        <v>33</v>
      </c>
      <c r="AX327" s="13" t="s">
        <v>72</v>
      </c>
      <c r="AY327" s="237" t="s">
        <v>142</v>
      </c>
    </row>
    <row r="328" spans="1:51" s="15" customFormat="1" ht="12">
      <c r="A328" s="15"/>
      <c r="B328" s="249"/>
      <c r="C328" s="250"/>
      <c r="D328" s="220" t="s">
        <v>165</v>
      </c>
      <c r="E328" s="251" t="s">
        <v>19</v>
      </c>
      <c r="F328" s="252" t="s">
        <v>183</v>
      </c>
      <c r="G328" s="250"/>
      <c r="H328" s="253">
        <v>54.8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9" t="s">
        <v>165</v>
      </c>
      <c r="AU328" s="259" t="s">
        <v>158</v>
      </c>
      <c r="AV328" s="15" t="s">
        <v>158</v>
      </c>
      <c r="AW328" s="15" t="s">
        <v>33</v>
      </c>
      <c r="AX328" s="15" t="s">
        <v>72</v>
      </c>
      <c r="AY328" s="259" t="s">
        <v>142</v>
      </c>
    </row>
    <row r="329" spans="1:51" s="14" customFormat="1" ht="12">
      <c r="A329" s="14"/>
      <c r="B329" s="238"/>
      <c r="C329" s="239"/>
      <c r="D329" s="220" t="s">
        <v>165</v>
      </c>
      <c r="E329" s="240" t="s">
        <v>19</v>
      </c>
      <c r="F329" s="241" t="s">
        <v>168</v>
      </c>
      <c r="G329" s="239"/>
      <c r="H329" s="242">
        <v>54.8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8" t="s">
        <v>165</v>
      </c>
      <c r="AU329" s="248" t="s">
        <v>158</v>
      </c>
      <c r="AV329" s="14" t="s">
        <v>149</v>
      </c>
      <c r="AW329" s="14" t="s">
        <v>33</v>
      </c>
      <c r="AX329" s="14" t="s">
        <v>80</v>
      </c>
      <c r="AY329" s="248" t="s">
        <v>142</v>
      </c>
    </row>
    <row r="330" spans="1:65" s="2" customFormat="1" ht="24.15" customHeight="1">
      <c r="A330" s="41"/>
      <c r="B330" s="42"/>
      <c r="C330" s="260" t="s">
        <v>270</v>
      </c>
      <c r="D330" s="260" t="s">
        <v>237</v>
      </c>
      <c r="E330" s="261" t="s">
        <v>411</v>
      </c>
      <c r="F330" s="262" t="s">
        <v>412</v>
      </c>
      <c r="G330" s="263" t="s">
        <v>161</v>
      </c>
      <c r="H330" s="264">
        <v>7.825</v>
      </c>
      <c r="I330" s="265"/>
      <c r="J330" s="266">
        <f>ROUND(I330*H330,2)</f>
        <v>0</v>
      </c>
      <c r="K330" s="262" t="s">
        <v>148</v>
      </c>
      <c r="L330" s="267"/>
      <c r="M330" s="268" t="s">
        <v>19</v>
      </c>
      <c r="N330" s="269" t="s">
        <v>43</v>
      </c>
      <c r="O330" s="87"/>
      <c r="P330" s="216">
        <f>O330*H330</f>
        <v>0</v>
      </c>
      <c r="Q330" s="216">
        <v>0</v>
      </c>
      <c r="R330" s="216">
        <f>Q330*H330</f>
        <v>0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171</v>
      </c>
      <c r="AT330" s="218" t="s">
        <v>237</v>
      </c>
      <c r="AU330" s="218" t="s">
        <v>158</v>
      </c>
      <c r="AY330" s="20" t="s">
        <v>142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20" t="s">
        <v>80</v>
      </c>
      <c r="BK330" s="219">
        <f>ROUND(I330*H330,2)</f>
        <v>0</v>
      </c>
      <c r="BL330" s="20" t="s">
        <v>149</v>
      </c>
      <c r="BM330" s="218" t="s">
        <v>413</v>
      </c>
    </row>
    <row r="331" spans="1:47" s="2" customFormat="1" ht="12">
      <c r="A331" s="41"/>
      <c r="B331" s="42"/>
      <c r="C331" s="43"/>
      <c r="D331" s="220" t="s">
        <v>150</v>
      </c>
      <c r="E331" s="43"/>
      <c r="F331" s="221" t="s">
        <v>412</v>
      </c>
      <c r="G331" s="43"/>
      <c r="H331" s="43"/>
      <c r="I331" s="222"/>
      <c r="J331" s="43"/>
      <c r="K331" s="43"/>
      <c r="L331" s="47"/>
      <c r="M331" s="223"/>
      <c r="N331" s="224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150</v>
      </c>
      <c r="AU331" s="20" t="s">
        <v>158</v>
      </c>
    </row>
    <row r="332" spans="1:65" s="2" customFormat="1" ht="24.15" customHeight="1">
      <c r="A332" s="41"/>
      <c r="B332" s="42"/>
      <c r="C332" s="207" t="s">
        <v>323</v>
      </c>
      <c r="D332" s="207" t="s">
        <v>144</v>
      </c>
      <c r="E332" s="208" t="s">
        <v>414</v>
      </c>
      <c r="F332" s="209" t="s">
        <v>415</v>
      </c>
      <c r="G332" s="210" t="s">
        <v>219</v>
      </c>
      <c r="H332" s="211">
        <v>30.23</v>
      </c>
      <c r="I332" s="212"/>
      <c r="J332" s="213">
        <f>ROUND(I332*H332,2)</f>
        <v>0</v>
      </c>
      <c r="K332" s="209" t="s">
        <v>148</v>
      </c>
      <c r="L332" s="47"/>
      <c r="M332" s="214" t="s">
        <v>19</v>
      </c>
      <c r="N332" s="215" t="s">
        <v>43</v>
      </c>
      <c r="O332" s="87"/>
      <c r="P332" s="216">
        <f>O332*H332</f>
        <v>0</v>
      </c>
      <c r="Q332" s="216">
        <v>0</v>
      </c>
      <c r="R332" s="216">
        <f>Q332*H332</f>
        <v>0</v>
      </c>
      <c r="S332" s="216">
        <v>0</v>
      </c>
      <c r="T332" s="21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18" t="s">
        <v>149</v>
      </c>
      <c r="AT332" s="218" t="s">
        <v>144</v>
      </c>
      <c r="AU332" s="218" t="s">
        <v>158</v>
      </c>
      <c r="AY332" s="20" t="s">
        <v>142</v>
      </c>
      <c r="BE332" s="219">
        <f>IF(N332="základní",J332,0)</f>
        <v>0</v>
      </c>
      <c r="BF332" s="219">
        <f>IF(N332="snížená",J332,0)</f>
        <v>0</v>
      </c>
      <c r="BG332" s="219">
        <f>IF(N332="zákl. přenesená",J332,0)</f>
        <v>0</v>
      </c>
      <c r="BH332" s="219">
        <f>IF(N332="sníž. přenesená",J332,0)</f>
        <v>0</v>
      </c>
      <c r="BI332" s="219">
        <f>IF(N332="nulová",J332,0)</f>
        <v>0</v>
      </c>
      <c r="BJ332" s="20" t="s">
        <v>80</v>
      </c>
      <c r="BK332" s="219">
        <f>ROUND(I332*H332,2)</f>
        <v>0</v>
      </c>
      <c r="BL332" s="20" t="s">
        <v>149</v>
      </c>
      <c r="BM332" s="218" t="s">
        <v>416</v>
      </c>
    </row>
    <row r="333" spans="1:47" s="2" customFormat="1" ht="12">
      <c r="A333" s="41"/>
      <c r="B333" s="42"/>
      <c r="C333" s="43"/>
      <c r="D333" s="220" t="s">
        <v>150</v>
      </c>
      <c r="E333" s="43"/>
      <c r="F333" s="221" t="s">
        <v>417</v>
      </c>
      <c r="G333" s="43"/>
      <c r="H333" s="43"/>
      <c r="I333" s="222"/>
      <c r="J333" s="43"/>
      <c r="K333" s="43"/>
      <c r="L333" s="47"/>
      <c r="M333" s="223"/>
      <c r="N333" s="22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150</v>
      </c>
      <c r="AU333" s="20" t="s">
        <v>158</v>
      </c>
    </row>
    <row r="334" spans="1:47" s="2" customFormat="1" ht="12">
      <c r="A334" s="41"/>
      <c r="B334" s="42"/>
      <c r="C334" s="43"/>
      <c r="D334" s="225" t="s">
        <v>152</v>
      </c>
      <c r="E334" s="43"/>
      <c r="F334" s="226" t="s">
        <v>418</v>
      </c>
      <c r="G334" s="43"/>
      <c r="H334" s="43"/>
      <c r="I334" s="222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152</v>
      </c>
      <c r="AU334" s="20" t="s">
        <v>158</v>
      </c>
    </row>
    <row r="335" spans="1:65" s="2" customFormat="1" ht="24.15" customHeight="1">
      <c r="A335" s="41"/>
      <c r="B335" s="42"/>
      <c r="C335" s="207" t="s">
        <v>276</v>
      </c>
      <c r="D335" s="207" t="s">
        <v>144</v>
      </c>
      <c r="E335" s="208" t="s">
        <v>419</v>
      </c>
      <c r="F335" s="209" t="s">
        <v>420</v>
      </c>
      <c r="G335" s="210" t="s">
        <v>219</v>
      </c>
      <c r="H335" s="211">
        <v>30.23</v>
      </c>
      <c r="I335" s="212"/>
      <c r="J335" s="213">
        <f>ROUND(I335*H335,2)</f>
        <v>0</v>
      </c>
      <c r="K335" s="209" t="s">
        <v>148</v>
      </c>
      <c r="L335" s="47"/>
      <c r="M335" s="214" t="s">
        <v>19</v>
      </c>
      <c r="N335" s="215" t="s">
        <v>43</v>
      </c>
      <c r="O335" s="87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8" t="s">
        <v>149</v>
      </c>
      <c r="AT335" s="218" t="s">
        <v>144</v>
      </c>
      <c r="AU335" s="218" t="s">
        <v>158</v>
      </c>
      <c r="AY335" s="20" t="s">
        <v>142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20" t="s">
        <v>80</v>
      </c>
      <c r="BK335" s="219">
        <f>ROUND(I335*H335,2)</f>
        <v>0</v>
      </c>
      <c r="BL335" s="20" t="s">
        <v>149</v>
      </c>
      <c r="BM335" s="218" t="s">
        <v>421</v>
      </c>
    </row>
    <row r="336" spans="1:47" s="2" customFormat="1" ht="12">
      <c r="A336" s="41"/>
      <c r="B336" s="42"/>
      <c r="C336" s="43"/>
      <c r="D336" s="220" t="s">
        <v>150</v>
      </c>
      <c r="E336" s="43"/>
      <c r="F336" s="221" t="s">
        <v>422</v>
      </c>
      <c r="G336" s="43"/>
      <c r="H336" s="43"/>
      <c r="I336" s="222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150</v>
      </c>
      <c r="AU336" s="20" t="s">
        <v>158</v>
      </c>
    </row>
    <row r="337" spans="1:47" s="2" customFormat="1" ht="12">
      <c r="A337" s="41"/>
      <c r="B337" s="42"/>
      <c r="C337" s="43"/>
      <c r="D337" s="225" t="s">
        <v>152</v>
      </c>
      <c r="E337" s="43"/>
      <c r="F337" s="226" t="s">
        <v>423</v>
      </c>
      <c r="G337" s="43"/>
      <c r="H337" s="43"/>
      <c r="I337" s="222"/>
      <c r="J337" s="43"/>
      <c r="K337" s="43"/>
      <c r="L337" s="47"/>
      <c r="M337" s="223"/>
      <c r="N337" s="224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152</v>
      </c>
      <c r="AU337" s="20" t="s">
        <v>158</v>
      </c>
    </row>
    <row r="338" spans="1:51" s="13" customFormat="1" ht="12">
      <c r="A338" s="13"/>
      <c r="B338" s="227"/>
      <c r="C338" s="228"/>
      <c r="D338" s="220" t="s">
        <v>165</v>
      </c>
      <c r="E338" s="229" t="s">
        <v>19</v>
      </c>
      <c r="F338" s="230" t="s">
        <v>424</v>
      </c>
      <c r="G338" s="228"/>
      <c r="H338" s="231">
        <v>27.4</v>
      </c>
      <c r="I338" s="232"/>
      <c r="J338" s="228"/>
      <c r="K338" s="228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165</v>
      </c>
      <c r="AU338" s="237" t="s">
        <v>158</v>
      </c>
      <c r="AV338" s="13" t="s">
        <v>82</v>
      </c>
      <c r="AW338" s="13" t="s">
        <v>33</v>
      </c>
      <c r="AX338" s="13" t="s">
        <v>72</v>
      </c>
      <c r="AY338" s="237" t="s">
        <v>142</v>
      </c>
    </row>
    <row r="339" spans="1:51" s="13" customFormat="1" ht="12">
      <c r="A339" s="13"/>
      <c r="B339" s="227"/>
      <c r="C339" s="228"/>
      <c r="D339" s="220" t="s">
        <v>165</v>
      </c>
      <c r="E339" s="229" t="s">
        <v>19</v>
      </c>
      <c r="F339" s="230" t="s">
        <v>425</v>
      </c>
      <c r="G339" s="228"/>
      <c r="H339" s="231">
        <v>2.83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165</v>
      </c>
      <c r="AU339" s="237" t="s">
        <v>158</v>
      </c>
      <c r="AV339" s="13" t="s">
        <v>82</v>
      </c>
      <c r="AW339" s="13" t="s">
        <v>33</v>
      </c>
      <c r="AX339" s="13" t="s">
        <v>72</v>
      </c>
      <c r="AY339" s="237" t="s">
        <v>142</v>
      </c>
    </row>
    <row r="340" spans="1:51" s="15" customFormat="1" ht="12">
      <c r="A340" s="15"/>
      <c r="B340" s="249"/>
      <c r="C340" s="250"/>
      <c r="D340" s="220" t="s">
        <v>165</v>
      </c>
      <c r="E340" s="251" t="s">
        <v>19</v>
      </c>
      <c r="F340" s="252" t="s">
        <v>183</v>
      </c>
      <c r="G340" s="250"/>
      <c r="H340" s="253">
        <v>30.229999999999997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9" t="s">
        <v>165</v>
      </c>
      <c r="AU340" s="259" t="s">
        <v>158</v>
      </c>
      <c r="AV340" s="15" t="s">
        <v>158</v>
      </c>
      <c r="AW340" s="15" t="s">
        <v>33</v>
      </c>
      <c r="AX340" s="15" t="s">
        <v>72</v>
      </c>
      <c r="AY340" s="259" t="s">
        <v>142</v>
      </c>
    </row>
    <row r="341" spans="1:51" s="14" customFormat="1" ht="12">
      <c r="A341" s="14"/>
      <c r="B341" s="238"/>
      <c r="C341" s="239"/>
      <c r="D341" s="220" t="s">
        <v>165</v>
      </c>
      <c r="E341" s="240" t="s">
        <v>19</v>
      </c>
      <c r="F341" s="241" t="s">
        <v>168</v>
      </c>
      <c r="G341" s="239"/>
      <c r="H341" s="242">
        <v>30.229999999999997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8" t="s">
        <v>165</v>
      </c>
      <c r="AU341" s="248" t="s">
        <v>158</v>
      </c>
      <c r="AV341" s="14" t="s">
        <v>149</v>
      </c>
      <c r="AW341" s="14" t="s">
        <v>33</v>
      </c>
      <c r="AX341" s="14" t="s">
        <v>80</v>
      </c>
      <c r="AY341" s="248" t="s">
        <v>142</v>
      </c>
    </row>
    <row r="342" spans="1:65" s="2" customFormat="1" ht="44.25" customHeight="1">
      <c r="A342" s="41"/>
      <c r="B342" s="42"/>
      <c r="C342" s="207" t="s">
        <v>426</v>
      </c>
      <c r="D342" s="207" t="s">
        <v>144</v>
      </c>
      <c r="E342" s="208" t="s">
        <v>427</v>
      </c>
      <c r="F342" s="209" t="s">
        <v>428</v>
      </c>
      <c r="G342" s="210" t="s">
        <v>219</v>
      </c>
      <c r="H342" s="211">
        <v>492.575</v>
      </c>
      <c r="I342" s="212"/>
      <c r="J342" s="213">
        <f>ROUND(I342*H342,2)</f>
        <v>0</v>
      </c>
      <c r="K342" s="209" t="s">
        <v>148</v>
      </c>
      <c r="L342" s="47"/>
      <c r="M342" s="214" t="s">
        <v>19</v>
      </c>
      <c r="N342" s="215" t="s">
        <v>43</v>
      </c>
      <c r="O342" s="87"/>
      <c r="P342" s="216">
        <f>O342*H342</f>
        <v>0</v>
      </c>
      <c r="Q342" s="216">
        <v>0</v>
      </c>
      <c r="R342" s="216">
        <f>Q342*H342</f>
        <v>0</v>
      </c>
      <c r="S342" s="216">
        <v>0</v>
      </c>
      <c r="T342" s="217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8" t="s">
        <v>149</v>
      </c>
      <c r="AT342" s="218" t="s">
        <v>144</v>
      </c>
      <c r="AU342" s="218" t="s">
        <v>158</v>
      </c>
      <c r="AY342" s="20" t="s">
        <v>142</v>
      </c>
      <c r="BE342" s="219">
        <f>IF(N342="základní",J342,0)</f>
        <v>0</v>
      </c>
      <c r="BF342" s="219">
        <f>IF(N342="snížená",J342,0)</f>
        <v>0</v>
      </c>
      <c r="BG342" s="219">
        <f>IF(N342="zákl. přenesená",J342,0)</f>
        <v>0</v>
      </c>
      <c r="BH342" s="219">
        <f>IF(N342="sníž. přenesená",J342,0)</f>
        <v>0</v>
      </c>
      <c r="BI342" s="219">
        <f>IF(N342="nulová",J342,0)</f>
        <v>0</v>
      </c>
      <c r="BJ342" s="20" t="s">
        <v>80</v>
      </c>
      <c r="BK342" s="219">
        <f>ROUND(I342*H342,2)</f>
        <v>0</v>
      </c>
      <c r="BL342" s="20" t="s">
        <v>149</v>
      </c>
      <c r="BM342" s="218" t="s">
        <v>429</v>
      </c>
    </row>
    <row r="343" spans="1:47" s="2" customFormat="1" ht="12">
      <c r="A343" s="41"/>
      <c r="B343" s="42"/>
      <c r="C343" s="43"/>
      <c r="D343" s="220" t="s">
        <v>150</v>
      </c>
      <c r="E343" s="43"/>
      <c r="F343" s="221" t="s">
        <v>430</v>
      </c>
      <c r="G343" s="43"/>
      <c r="H343" s="43"/>
      <c r="I343" s="222"/>
      <c r="J343" s="43"/>
      <c r="K343" s="43"/>
      <c r="L343" s="47"/>
      <c r="M343" s="223"/>
      <c r="N343" s="22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150</v>
      </c>
      <c r="AU343" s="20" t="s">
        <v>158</v>
      </c>
    </row>
    <row r="344" spans="1:47" s="2" customFormat="1" ht="12">
      <c r="A344" s="41"/>
      <c r="B344" s="42"/>
      <c r="C344" s="43"/>
      <c r="D344" s="225" t="s">
        <v>152</v>
      </c>
      <c r="E344" s="43"/>
      <c r="F344" s="226" t="s">
        <v>431</v>
      </c>
      <c r="G344" s="43"/>
      <c r="H344" s="43"/>
      <c r="I344" s="222"/>
      <c r="J344" s="43"/>
      <c r="K344" s="43"/>
      <c r="L344" s="47"/>
      <c r="M344" s="223"/>
      <c r="N344" s="22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152</v>
      </c>
      <c r="AU344" s="20" t="s">
        <v>158</v>
      </c>
    </row>
    <row r="345" spans="1:51" s="13" customFormat="1" ht="12">
      <c r="A345" s="13"/>
      <c r="B345" s="227"/>
      <c r="C345" s="228"/>
      <c r="D345" s="220" t="s">
        <v>165</v>
      </c>
      <c r="E345" s="229" t="s">
        <v>19</v>
      </c>
      <c r="F345" s="230" t="s">
        <v>432</v>
      </c>
      <c r="G345" s="228"/>
      <c r="H345" s="231">
        <v>545.419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165</v>
      </c>
      <c r="AU345" s="237" t="s">
        <v>158</v>
      </c>
      <c r="AV345" s="13" t="s">
        <v>82</v>
      </c>
      <c r="AW345" s="13" t="s">
        <v>33</v>
      </c>
      <c r="AX345" s="13" t="s">
        <v>72</v>
      </c>
      <c r="AY345" s="237" t="s">
        <v>142</v>
      </c>
    </row>
    <row r="346" spans="1:51" s="13" customFormat="1" ht="12">
      <c r="A346" s="13"/>
      <c r="B346" s="227"/>
      <c r="C346" s="228"/>
      <c r="D346" s="220" t="s">
        <v>165</v>
      </c>
      <c r="E346" s="229" t="s">
        <v>19</v>
      </c>
      <c r="F346" s="230" t="s">
        <v>433</v>
      </c>
      <c r="G346" s="228"/>
      <c r="H346" s="231">
        <v>41.267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165</v>
      </c>
      <c r="AU346" s="237" t="s">
        <v>158</v>
      </c>
      <c r="AV346" s="13" t="s">
        <v>82</v>
      </c>
      <c r="AW346" s="13" t="s">
        <v>33</v>
      </c>
      <c r="AX346" s="13" t="s">
        <v>72</v>
      </c>
      <c r="AY346" s="237" t="s">
        <v>142</v>
      </c>
    </row>
    <row r="347" spans="1:51" s="16" customFormat="1" ht="12">
      <c r="A347" s="16"/>
      <c r="B347" s="271"/>
      <c r="C347" s="272"/>
      <c r="D347" s="220" t="s">
        <v>165</v>
      </c>
      <c r="E347" s="273" t="s">
        <v>19</v>
      </c>
      <c r="F347" s="274" t="s">
        <v>369</v>
      </c>
      <c r="G347" s="272"/>
      <c r="H347" s="273" t="s">
        <v>19</v>
      </c>
      <c r="I347" s="275"/>
      <c r="J347" s="272"/>
      <c r="K347" s="272"/>
      <c r="L347" s="276"/>
      <c r="M347" s="277"/>
      <c r="N347" s="278"/>
      <c r="O347" s="278"/>
      <c r="P347" s="278"/>
      <c r="Q347" s="278"/>
      <c r="R347" s="278"/>
      <c r="S347" s="278"/>
      <c r="T347" s="279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80" t="s">
        <v>165</v>
      </c>
      <c r="AU347" s="280" t="s">
        <v>158</v>
      </c>
      <c r="AV347" s="16" t="s">
        <v>80</v>
      </c>
      <c r="AW347" s="16" t="s">
        <v>33</v>
      </c>
      <c r="AX347" s="16" t="s">
        <v>72</v>
      </c>
      <c r="AY347" s="280" t="s">
        <v>142</v>
      </c>
    </row>
    <row r="348" spans="1:51" s="13" customFormat="1" ht="12">
      <c r="A348" s="13"/>
      <c r="B348" s="227"/>
      <c r="C348" s="228"/>
      <c r="D348" s="220" t="s">
        <v>165</v>
      </c>
      <c r="E348" s="229" t="s">
        <v>19</v>
      </c>
      <c r="F348" s="230" t="s">
        <v>434</v>
      </c>
      <c r="G348" s="228"/>
      <c r="H348" s="231">
        <v>-81.425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165</v>
      </c>
      <c r="AU348" s="237" t="s">
        <v>158</v>
      </c>
      <c r="AV348" s="13" t="s">
        <v>82</v>
      </c>
      <c r="AW348" s="13" t="s">
        <v>33</v>
      </c>
      <c r="AX348" s="13" t="s">
        <v>72</v>
      </c>
      <c r="AY348" s="237" t="s">
        <v>142</v>
      </c>
    </row>
    <row r="349" spans="1:51" s="13" customFormat="1" ht="12">
      <c r="A349" s="13"/>
      <c r="B349" s="227"/>
      <c r="C349" s="228"/>
      <c r="D349" s="220" t="s">
        <v>165</v>
      </c>
      <c r="E349" s="229" t="s">
        <v>19</v>
      </c>
      <c r="F349" s="230" t="s">
        <v>435</v>
      </c>
      <c r="G349" s="228"/>
      <c r="H349" s="231">
        <v>-54.86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165</v>
      </c>
      <c r="AU349" s="237" t="s">
        <v>158</v>
      </c>
      <c r="AV349" s="13" t="s">
        <v>82</v>
      </c>
      <c r="AW349" s="13" t="s">
        <v>33</v>
      </c>
      <c r="AX349" s="13" t="s">
        <v>72</v>
      </c>
      <c r="AY349" s="237" t="s">
        <v>142</v>
      </c>
    </row>
    <row r="350" spans="1:51" s="15" customFormat="1" ht="12">
      <c r="A350" s="15"/>
      <c r="B350" s="249"/>
      <c r="C350" s="250"/>
      <c r="D350" s="220" t="s">
        <v>165</v>
      </c>
      <c r="E350" s="251" t="s">
        <v>19</v>
      </c>
      <c r="F350" s="252" t="s">
        <v>183</v>
      </c>
      <c r="G350" s="250"/>
      <c r="H350" s="253">
        <v>450.401</v>
      </c>
      <c r="I350" s="254"/>
      <c r="J350" s="250"/>
      <c r="K350" s="250"/>
      <c r="L350" s="255"/>
      <c r="M350" s="256"/>
      <c r="N350" s="257"/>
      <c r="O350" s="257"/>
      <c r="P350" s="257"/>
      <c r="Q350" s="257"/>
      <c r="R350" s="257"/>
      <c r="S350" s="257"/>
      <c r="T350" s="258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9" t="s">
        <v>165</v>
      </c>
      <c r="AU350" s="259" t="s">
        <v>158</v>
      </c>
      <c r="AV350" s="15" t="s">
        <v>158</v>
      </c>
      <c r="AW350" s="15" t="s">
        <v>33</v>
      </c>
      <c r="AX350" s="15" t="s">
        <v>72</v>
      </c>
      <c r="AY350" s="259" t="s">
        <v>142</v>
      </c>
    </row>
    <row r="351" spans="1:51" s="13" customFormat="1" ht="12">
      <c r="A351" s="13"/>
      <c r="B351" s="227"/>
      <c r="C351" s="228"/>
      <c r="D351" s="220" t="s">
        <v>165</v>
      </c>
      <c r="E351" s="229" t="s">
        <v>19</v>
      </c>
      <c r="F351" s="230" t="s">
        <v>436</v>
      </c>
      <c r="G351" s="228"/>
      <c r="H351" s="231">
        <v>42.174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165</v>
      </c>
      <c r="AU351" s="237" t="s">
        <v>158</v>
      </c>
      <c r="AV351" s="13" t="s">
        <v>82</v>
      </c>
      <c r="AW351" s="13" t="s">
        <v>33</v>
      </c>
      <c r="AX351" s="13" t="s">
        <v>72</v>
      </c>
      <c r="AY351" s="237" t="s">
        <v>142</v>
      </c>
    </row>
    <row r="352" spans="1:51" s="15" customFormat="1" ht="12">
      <c r="A352" s="15"/>
      <c r="B352" s="249"/>
      <c r="C352" s="250"/>
      <c r="D352" s="220" t="s">
        <v>165</v>
      </c>
      <c r="E352" s="251" t="s">
        <v>19</v>
      </c>
      <c r="F352" s="252" t="s">
        <v>183</v>
      </c>
      <c r="G352" s="250"/>
      <c r="H352" s="253">
        <v>42.174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9" t="s">
        <v>165</v>
      </c>
      <c r="AU352" s="259" t="s">
        <v>158</v>
      </c>
      <c r="AV352" s="15" t="s">
        <v>158</v>
      </c>
      <c r="AW352" s="15" t="s">
        <v>33</v>
      </c>
      <c r="AX352" s="15" t="s">
        <v>72</v>
      </c>
      <c r="AY352" s="259" t="s">
        <v>142</v>
      </c>
    </row>
    <row r="353" spans="1:51" s="14" customFormat="1" ht="12">
      <c r="A353" s="14"/>
      <c r="B353" s="238"/>
      <c r="C353" s="239"/>
      <c r="D353" s="220" t="s">
        <v>165</v>
      </c>
      <c r="E353" s="240" t="s">
        <v>19</v>
      </c>
      <c r="F353" s="241" t="s">
        <v>168</v>
      </c>
      <c r="G353" s="239"/>
      <c r="H353" s="242">
        <v>492.575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8" t="s">
        <v>165</v>
      </c>
      <c r="AU353" s="248" t="s">
        <v>158</v>
      </c>
      <c r="AV353" s="14" t="s">
        <v>149</v>
      </c>
      <c r="AW353" s="14" t="s">
        <v>33</v>
      </c>
      <c r="AX353" s="14" t="s">
        <v>80</v>
      </c>
      <c r="AY353" s="248" t="s">
        <v>142</v>
      </c>
    </row>
    <row r="354" spans="1:65" s="2" customFormat="1" ht="16.5" customHeight="1">
      <c r="A354" s="41"/>
      <c r="B354" s="42"/>
      <c r="C354" s="260" t="s">
        <v>282</v>
      </c>
      <c r="D354" s="260" t="s">
        <v>237</v>
      </c>
      <c r="E354" s="261" t="s">
        <v>437</v>
      </c>
      <c r="F354" s="262" t="s">
        <v>438</v>
      </c>
      <c r="G354" s="263" t="s">
        <v>219</v>
      </c>
      <c r="H354" s="264">
        <v>502.427</v>
      </c>
      <c r="I354" s="265"/>
      <c r="J354" s="266">
        <f>ROUND(I354*H354,2)</f>
        <v>0</v>
      </c>
      <c r="K354" s="262" t="s">
        <v>148</v>
      </c>
      <c r="L354" s="267"/>
      <c r="M354" s="268" t="s">
        <v>19</v>
      </c>
      <c r="N354" s="269" t="s">
        <v>43</v>
      </c>
      <c r="O354" s="87"/>
      <c r="P354" s="216">
        <f>O354*H354</f>
        <v>0</v>
      </c>
      <c r="Q354" s="216">
        <v>0</v>
      </c>
      <c r="R354" s="216">
        <f>Q354*H354</f>
        <v>0</v>
      </c>
      <c r="S354" s="216">
        <v>0</v>
      </c>
      <c r="T354" s="217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18" t="s">
        <v>171</v>
      </c>
      <c r="AT354" s="218" t="s">
        <v>237</v>
      </c>
      <c r="AU354" s="218" t="s">
        <v>158</v>
      </c>
      <c r="AY354" s="20" t="s">
        <v>142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20" t="s">
        <v>80</v>
      </c>
      <c r="BK354" s="219">
        <f>ROUND(I354*H354,2)</f>
        <v>0</v>
      </c>
      <c r="BL354" s="20" t="s">
        <v>149</v>
      </c>
      <c r="BM354" s="218" t="s">
        <v>439</v>
      </c>
    </row>
    <row r="355" spans="1:47" s="2" customFormat="1" ht="12">
      <c r="A355" s="41"/>
      <c r="B355" s="42"/>
      <c r="C355" s="43"/>
      <c r="D355" s="220" t="s">
        <v>150</v>
      </c>
      <c r="E355" s="43"/>
      <c r="F355" s="221" t="s">
        <v>438</v>
      </c>
      <c r="G355" s="43"/>
      <c r="H355" s="43"/>
      <c r="I355" s="222"/>
      <c r="J355" s="43"/>
      <c r="K355" s="43"/>
      <c r="L355" s="47"/>
      <c r="M355" s="223"/>
      <c r="N355" s="224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150</v>
      </c>
      <c r="AU355" s="20" t="s">
        <v>158</v>
      </c>
    </row>
    <row r="356" spans="1:51" s="13" customFormat="1" ht="12">
      <c r="A356" s="13"/>
      <c r="B356" s="227"/>
      <c r="C356" s="228"/>
      <c r="D356" s="220" t="s">
        <v>165</v>
      </c>
      <c r="E356" s="229" t="s">
        <v>19</v>
      </c>
      <c r="F356" s="230" t="s">
        <v>440</v>
      </c>
      <c r="G356" s="228"/>
      <c r="H356" s="231">
        <v>502.427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165</v>
      </c>
      <c r="AU356" s="237" t="s">
        <v>158</v>
      </c>
      <c r="AV356" s="13" t="s">
        <v>82</v>
      </c>
      <c r="AW356" s="13" t="s">
        <v>33</v>
      </c>
      <c r="AX356" s="13" t="s">
        <v>72</v>
      </c>
      <c r="AY356" s="237" t="s">
        <v>142</v>
      </c>
    </row>
    <row r="357" spans="1:51" s="14" customFormat="1" ht="12">
      <c r="A357" s="14"/>
      <c r="B357" s="238"/>
      <c r="C357" s="239"/>
      <c r="D357" s="220" t="s">
        <v>165</v>
      </c>
      <c r="E357" s="240" t="s">
        <v>19</v>
      </c>
      <c r="F357" s="241" t="s">
        <v>168</v>
      </c>
      <c r="G357" s="239"/>
      <c r="H357" s="242">
        <v>502.427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165</v>
      </c>
      <c r="AU357" s="248" t="s">
        <v>158</v>
      </c>
      <c r="AV357" s="14" t="s">
        <v>149</v>
      </c>
      <c r="AW357" s="14" t="s">
        <v>33</v>
      </c>
      <c r="AX357" s="14" t="s">
        <v>80</v>
      </c>
      <c r="AY357" s="248" t="s">
        <v>142</v>
      </c>
    </row>
    <row r="358" spans="1:65" s="2" customFormat="1" ht="37.8" customHeight="1">
      <c r="A358" s="41"/>
      <c r="B358" s="42"/>
      <c r="C358" s="207" t="s">
        <v>441</v>
      </c>
      <c r="D358" s="207" t="s">
        <v>144</v>
      </c>
      <c r="E358" s="208" t="s">
        <v>442</v>
      </c>
      <c r="F358" s="209" t="s">
        <v>443</v>
      </c>
      <c r="G358" s="210" t="s">
        <v>147</v>
      </c>
      <c r="H358" s="211">
        <v>293.05</v>
      </c>
      <c r="I358" s="212"/>
      <c r="J358" s="213">
        <f>ROUND(I358*H358,2)</f>
        <v>0</v>
      </c>
      <c r="K358" s="209" t="s">
        <v>148</v>
      </c>
      <c r="L358" s="47"/>
      <c r="M358" s="214" t="s">
        <v>19</v>
      </c>
      <c r="N358" s="215" t="s">
        <v>43</v>
      </c>
      <c r="O358" s="87"/>
      <c r="P358" s="216">
        <f>O358*H358</f>
        <v>0</v>
      </c>
      <c r="Q358" s="216">
        <v>0</v>
      </c>
      <c r="R358" s="216">
        <f>Q358*H358</f>
        <v>0</v>
      </c>
      <c r="S358" s="216">
        <v>0</v>
      </c>
      <c r="T358" s="217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18" t="s">
        <v>149</v>
      </c>
      <c r="AT358" s="218" t="s">
        <v>144</v>
      </c>
      <c r="AU358" s="218" t="s">
        <v>158</v>
      </c>
      <c r="AY358" s="20" t="s">
        <v>142</v>
      </c>
      <c r="BE358" s="219">
        <f>IF(N358="základní",J358,0)</f>
        <v>0</v>
      </c>
      <c r="BF358" s="219">
        <f>IF(N358="snížená",J358,0)</f>
        <v>0</v>
      </c>
      <c r="BG358" s="219">
        <f>IF(N358="zákl. přenesená",J358,0)</f>
        <v>0</v>
      </c>
      <c r="BH358" s="219">
        <f>IF(N358="sníž. přenesená",J358,0)</f>
        <v>0</v>
      </c>
      <c r="BI358" s="219">
        <f>IF(N358="nulová",J358,0)</f>
        <v>0</v>
      </c>
      <c r="BJ358" s="20" t="s">
        <v>80</v>
      </c>
      <c r="BK358" s="219">
        <f>ROUND(I358*H358,2)</f>
        <v>0</v>
      </c>
      <c r="BL358" s="20" t="s">
        <v>149</v>
      </c>
      <c r="BM358" s="218" t="s">
        <v>444</v>
      </c>
    </row>
    <row r="359" spans="1:47" s="2" customFormat="1" ht="12">
      <c r="A359" s="41"/>
      <c r="B359" s="42"/>
      <c r="C359" s="43"/>
      <c r="D359" s="220" t="s">
        <v>150</v>
      </c>
      <c r="E359" s="43"/>
      <c r="F359" s="221" t="s">
        <v>445</v>
      </c>
      <c r="G359" s="43"/>
      <c r="H359" s="43"/>
      <c r="I359" s="222"/>
      <c r="J359" s="43"/>
      <c r="K359" s="43"/>
      <c r="L359" s="47"/>
      <c r="M359" s="223"/>
      <c r="N359" s="22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150</v>
      </c>
      <c r="AU359" s="20" t="s">
        <v>158</v>
      </c>
    </row>
    <row r="360" spans="1:47" s="2" customFormat="1" ht="12">
      <c r="A360" s="41"/>
      <c r="B360" s="42"/>
      <c r="C360" s="43"/>
      <c r="D360" s="225" t="s">
        <v>152</v>
      </c>
      <c r="E360" s="43"/>
      <c r="F360" s="226" t="s">
        <v>446</v>
      </c>
      <c r="G360" s="43"/>
      <c r="H360" s="43"/>
      <c r="I360" s="222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152</v>
      </c>
      <c r="AU360" s="20" t="s">
        <v>158</v>
      </c>
    </row>
    <row r="361" spans="1:51" s="16" customFormat="1" ht="12">
      <c r="A361" s="16"/>
      <c r="B361" s="271"/>
      <c r="C361" s="272"/>
      <c r="D361" s="220" t="s">
        <v>165</v>
      </c>
      <c r="E361" s="273" t="s">
        <v>19</v>
      </c>
      <c r="F361" s="274" t="s">
        <v>447</v>
      </c>
      <c r="G361" s="272"/>
      <c r="H361" s="273" t="s">
        <v>19</v>
      </c>
      <c r="I361" s="275"/>
      <c r="J361" s="272"/>
      <c r="K361" s="272"/>
      <c r="L361" s="276"/>
      <c r="M361" s="277"/>
      <c r="N361" s="278"/>
      <c r="O361" s="278"/>
      <c r="P361" s="278"/>
      <c r="Q361" s="278"/>
      <c r="R361" s="278"/>
      <c r="S361" s="278"/>
      <c r="T361" s="279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80" t="s">
        <v>165</v>
      </c>
      <c r="AU361" s="280" t="s">
        <v>158</v>
      </c>
      <c r="AV361" s="16" t="s">
        <v>80</v>
      </c>
      <c r="AW361" s="16" t="s">
        <v>33</v>
      </c>
      <c r="AX361" s="16" t="s">
        <v>72</v>
      </c>
      <c r="AY361" s="280" t="s">
        <v>142</v>
      </c>
    </row>
    <row r="362" spans="1:51" s="13" customFormat="1" ht="12">
      <c r="A362" s="13"/>
      <c r="B362" s="227"/>
      <c r="C362" s="228"/>
      <c r="D362" s="220" t="s">
        <v>165</v>
      </c>
      <c r="E362" s="229" t="s">
        <v>19</v>
      </c>
      <c r="F362" s="230" t="s">
        <v>448</v>
      </c>
      <c r="G362" s="228"/>
      <c r="H362" s="231">
        <v>174.8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165</v>
      </c>
      <c r="AU362" s="237" t="s">
        <v>158</v>
      </c>
      <c r="AV362" s="13" t="s">
        <v>82</v>
      </c>
      <c r="AW362" s="13" t="s">
        <v>33</v>
      </c>
      <c r="AX362" s="13" t="s">
        <v>72</v>
      </c>
      <c r="AY362" s="237" t="s">
        <v>142</v>
      </c>
    </row>
    <row r="363" spans="1:51" s="13" customFormat="1" ht="12">
      <c r="A363" s="13"/>
      <c r="B363" s="227"/>
      <c r="C363" s="228"/>
      <c r="D363" s="220" t="s">
        <v>165</v>
      </c>
      <c r="E363" s="229" t="s">
        <v>19</v>
      </c>
      <c r="F363" s="230" t="s">
        <v>449</v>
      </c>
      <c r="G363" s="228"/>
      <c r="H363" s="231">
        <v>118.25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165</v>
      </c>
      <c r="AU363" s="237" t="s">
        <v>158</v>
      </c>
      <c r="AV363" s="13" t="s">
        <v>82</v>
      </c>
      <c r="AW363" s="13" t="s">
        <v>33</v>
      </c>
      <c r="AX363" s="13" t="s">
        <v>72</v>
      </c>
      <c r="AY363" s="237" t="s">
        <v>142</v>
      </c>
    </row>
    <row r="364" spans="1:51" s="15" customFormat="1" ht="12">
      <c r="A364" s="15"/>
      <c r="B364" s="249"/>
      <c r="C364" s="250"/>
      <c r="D364" s="220" t="s">
        <v>165</v>
      </c>
      <c r="E364" s="251" t="s">
        <v>19</v>
      </c>
      <c r="F364" s="252" t="s">
        <v>183</v>
      </c>
      <c r="G364" s="250"/>
      <c r="H364" s="253">
        <v>293.05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9" t="s">
        <v>165</v>
      </c>
      <c r="AU364" s="259" t="s">
        <v>158</v>
      </c>
      <c r="AV364" s="15" t="s">
        <v>158</v>
      </c>
      <c r="AW364" s="15" t="s">
        <v>33</v>
      </c>
      <c r="AX364" s="15" t="s">
        <v>72</v>
      </c>
      <c r="AY364" s="259" t="s">
        <v>142</v>
      </c>
    </row>
    <row r="365" spans="1:51" s="14" customFormat="1" ht="12">
      <c r="A365" s="14"/>
      <c r="B365" s="238"/>
      <c r="C365" s="239"/>
      <c r="D365" s="220" t="s">
        <v>165</v>
      </c>
      <c r="E365" s="240" t="s">
        <v>19</v>
      </c>
      <c r="F365" s="241" t="s">
        <v>168</v>
      </c>
      <c r="G365" s="239"/>
      <c r="H365" s="242">
        <v>293.05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8" t="s">
        <v>165</v>
      </c>
      <c r="AU365" s="248" t="s">
        <v>158</v>
      </c>
      <c r="AV365" s="14" t="s">
        <v>149</v>
      </c>
      <c r="AW365" s="14" t="s">
        <v>33</v>
      </c>
      <c r="AX365" s="14" t="s">
        <v>80</v>
      </c>
      <c r="AY365" s="248" t="s">
        <v>142</v>
      </c>
    </row>
    <row r="366" spans="1:65" s="2" customFormat="1" ht="16.5" customHeight="1">
      <c r="A366" s="41"/>
      <c r="B366" s="42"/>
      <c r="C366" s="260" t="s">
        <v>289</v>
      </c>
      <c r="D366" s="260" t="s">
        <v>237</v>
      </c>
      <c r="E366" s="261" t="s">
        <v>450</v>
      </c>
      <c r="F366" s="262" t="s">
        <v>451</v>
      </c>
      <c r="G366" s="263" t="s">
        <v>219</v>
      </c>
      <c r="H366" s="264">
        <v>59.782</v>
      </c>
      <c r="I366" s="265"/>
      <c r="J366" s="266">
        <f>ROUND(I366*H366,2)</f>
        <v>0</v>
      </c>
      <c r="K366" s="262" t="s">
        <v>148</v>
      </c>
      <c r="L366" s="267"/>
      <c r="M366" s="268" t="s">
        <v>19</v>
      </c>
      <c r="N366" s="269" t="s">
        <v>43</v>
      </c>
      <c r="O366" s="87"/>
      <c r="P366" s="216">
        <f>O366*H366</f>
        <v>0</v>
      </c>
      <c r="Q366" s="216">
        <v>0</v>
      </c>
      <c r="R366" s="216">
        <f>Q366*H366</f>
        <v>0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171</v>
      </c>
      <c r="AT366" s="218" t="s">
        <v>237</v>
      </c>
      <c r="AU366" s="218" t="s">
        <v>158</v>
      </c>
      <c r="AY366" s="20" t="s">
        <v>142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20" t="s">
        <v>80</v>
      </c>
      <c r="BK366" s="219">
        <f>ROUND(I366*H366,2)</f>
        <v>0</v>
      </c>
      <c r="BL366" s="20" t="s">
        <v>149</v>
      </c>
      <c r="BM366" s="218" t="s">
        <v>452</v>
      </c>
    </row>
    <row r="367" spans="1:47" s="2" customFormat="1" ht="12">
      <c r="A367" s="41"/>
      <c r="B367" s="42"/>
      <c r="C367" s="43"/>
      <c r="D367" s="220" t="s">
        <v>150</v>
      </c>
      <c r="E367" s="43"/>
      <c r="F367" s="221" t="s">
        <v>451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150</v>
      </c>
      <c r="AU367" s="20" t="s">
        <v>158</v>
      </c>
    </row>
    <row r="368" spans="1:65" s="2" customFormat="1" ht="24.15" customHeight="1">
      <c r="A368" s="41"/>
      <c r="B368" s="42"/>
      <c r="C368" s="207" t="s">
        <v>453</v>
      </c>
      <c r="D368" s="207" t="s">
        <v>144</v>
      </c>
      <c r="E368" s="208" t="s">
        <v>454</v>
      </c>
      <c r="F368" s="209" t="s">
        <v>455</v>
      </c>
      <c r="G368" s="210" t="s">
        <v>147</v>
      </c>
      <c r="H368" s="211">
        <v>93.7</v>
      </c>
      <c r="I368" s="212"/>
      <c r="J368" s="213">
        <f>ROUND(I368*H368,2)</f>
        <v>0</v>
      </c>
      <c r="K368" s="209" t="s">
        <v>148</v>
      </c>
      <c r="L368" s="47"/>
      <c r="M368" s="214" t="s">
        <v>19</v>
      </c>
      <c r="N368" s="215" t="s">
        <v>43</v>
      </c>
      <c r="O368" s="87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7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18" t="s">
        <v>149</v>
      </c>
      <c r="AT368" s="218" t="s">
        <v>144</v>
      </c>
      <c r="AU368" s="218" t="s">
        <v>158</v>
      </c>
      <c r="AY368" s="20" t="s">
        <v>142</v>
      </c>
      <c r="BE368" s="219">
        <f>IF(N368="základní",J368,0)</f>
        <v>0</v>
      </c>
      <c r="BF368" s="219">
        <f>IF(N368="snížená",J368,0)</f>
        <v>0</v>
      </c>
      <c r="BG368" s="219">
        <f>IF(N368="zákl. přenesená",J368,0)</f>
        <v>0</v>
      </c>
      <c r="BH368" s="219">
        <f>IF(N368="sníž. přenesená",J368,0)</f>
        <v>0</v>
      </c>
      <c r="BI368" s="219">
        <f>IF(N368="nulová",J368,0)</f>
        <v>0</v>
      </c>
      <c r="BJ368" s="20" t="s">
        <v>80</v>
      </c>
      <c r="BK368" s="219">
        <f>ROUND(I368*H368,2)</f>
        <v>0</v>
      </c>
      <c r="BL368" s="20" t="s">
        <v>149</v>
      </c>
      <c r="BM368" s="218" t="s">
        <v>456</v>
      </c>
    </row>
    <row r="369" spans="1:47" s="2" customFormat="1" ht="12">
      <c r="A369" s="41"/>
      <c r="B369" s="42"/>
      <c r="C369" s="43"/>
      <c r="D369" s="220" t="s">
        <v>150</v>
      </c>
      <c r="E369" s="43"/>
      <c r="F369" s="221" t="s">
        <v>457</v>
      </c>
      <c r="G369" s="43"/>
      <c r="H369" s="43"/>
      <c r="I369" s="222"/>
      <c r="J369" s="43"/>
      <c r="K369" s="43"/>
      <c r="L369" s="47"/>
      <c r="M369" s="223"/>
      <c r="N369" s="224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20" t="s">
        <v>150</v>
      </c>
      <c r="AU369" s="20" t="s">
        <v>158</v>
      </c>
    </row>
    <row r="370" spans="1:47" s="2" customFormat="1" ht="12">
      <c r="A370" s="41"/>
      <c r="B370" s="42"/>
      <c r="C370" s="43"/>
      <c r="D370" s="225" t="s">
        <v>152</v>
      </c>
      <c r="E370" s="43"/>
      <c r="F370" s="226" t="s">
        <v>458</v>
      </c>
      <c r="G370" s="43"/>
      <c r="H370" s="43"/>
      <c r="I370" s="222"/>
      <c r="J370" s="43"/>
      <c r="K370" s="43"/>
      <c r="L370" s="47"/>
      <c r="M370" s="223"/>
      <c r="N370" s="224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20" t="s">
        <v>152</v>
      </c>
      <c r="AU370" s="20" t="s">
        <v>158</v>
      </c>
    </row>
    <row r="371" spans="1:51" s="13" customFormat="1" ht="12">
      <c r="A371" s="13"/>
      <c r="B371" s="227"/>
      <c r="C371" s="228"/>
      <c r="D371" s="220" t="s">
        <v>165</v>
      </c>
      <c r="E371" s="229" t="s">
        <v>19</v>
      </c>
      <c r="F371" s="230" t="s">
        <v>459</v>
      </c>
      <c r="G371" s="228"/>
      <c r="H371" s="231">
        <v>93.7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165</v>
      </c>
      <c r="AU371" s="237" t="s">
        <v>158</v>
      </c>
      <c r="AV371" s="13" t="s">
        <v>82</v>
      </c>
      <c r="AW371" s="13" t="s">
        <v>33</v>
      </c>
      <c r="AX371" s="13" t="s">
        <v>72</v>
      </c>
      <c r="AY371" s="237" t="s">
        <v>142</v>
      </c>
    </row>
    <row r="372" spans="1:51" s="14" customFormat="1" ht="12">
      <c r="A372" s="14"/>
      <c r="B372" s="238"/>
      <c r="C372" s="239"/>
      <c r="D372" s="220" t="s">
        <v>165</v>
      </c>
      <c r="E372" s="240" t="s">
        <v>19</v>
      </c>
      <c r="F372" s="241" t="s">
        <v>168</v>
      </c>
      <c r="G372" s="239"/>
      <c r="H372" s="242">
        <v>93.7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8" t="s">
        <v>165</v>
      </c>
      <c r="AU372" s="248" t="s">
        <v>158</v>
      </c>
      <c r="AV372" s="14" t="s">
        <v>149</v>
      </c>
      <c r="AW372" s="14" t="s">
        <v>33</v>
      </c>
      <c r="AX372" s="14" t="s">
        <v>80</v>
      </c>
      <c r="AY372" s="248" t="s">
        <v>142</v>
      </c>
    </row>
    <row r="373" spans="1:65" s="2" customFormat="1" ht="24.15" customHeight="1">
      <c r="A373" s="41"/>
      <c r="B373" s="42"/>
      <c r="C373" s="260" t="s">
        <v>295</v>
      </c>
      <c r="D373" s="260" t="s">
        <v>237</v>
      </c>
      <c r="E373" s="261" t="s">
        <v>460</v>
      </c>
      <c r="F373" s="262" t="s">
        <v>461</v>
      </c>
      <c r="G373" s="263" t="s">
        <v>147</v>
      </c>
      <c r="H373" s="264">
        <v>98.385</v>
      </c>
      <c r="I373" s="265"/>
      <c r="J373" s="266">
        <f>ROUND(I373*H373,2)</f>
        <v>0</v>
      </c>
      <c r="K373" s="262" t="s">
        <v>148</v>
      </c>
      <c r="L373" s="267"/>
      <c r="M373" s="268" t="s">
        <v>19</v>
      </c>
      <c r="N373" s="269" t="s">
        <v>43</v>
      </c>
      <c r="O373" s="87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18" t="s">
        <v>171</v>
      </c>
      <c r="AT373" s="218" t="s">
        <v>237</v>
      </c>
      <c r="AU373" s="218" t="s">
        <v>158</v>
      </c>
      <c r="AY373" s="20" t="s">
        <v>142</v>
      </c>
      <c r="BE373" s="219">
        <f>IF(N373="základní",J373,0)</f>
        <v>0</v>
      </c>
      <c r="BF373" s="219">
        <f>IF(N373="snížená",J373,0)</f>
        <v>0</v>
      </c>
      <c r="BG373" s="219">
        <f>IF(N373="zákl. přenesená",J373,0)</f>
        <v>0</v>
      </c>
      <c r="BH373" s="219">
        <f>IF(N373="sníž. přenesená",J373,0)</f>
        <v>0</v>
      </c>
      <c r="BI373" s="219">
        <f>IF(N373="nulová",J373,0)</f>
        <v>0</v>
      </c>
      <c r="BJ373" s="20" t="s">
        <v>80</v>
      </c>
      <c r="BK373" s="219">
        <f>ROUND(I373*H373,2)</f>
        <v>0</v>
      </c>
      <c r="BL373" s="20" t="s">
        <v>149</v>
      </c>
      <c r="BM373" s="218" t="s">
        <v>462</v>
      </c>
    </row>
    <row r="374" spans="1:47" s="2" customFormat="1" ht="12">
      <c r="A374" s="41"/>
      <c r="B374" s="42"/>
      <c r="C374" s="43"/>
      <c r="D374" s="220" t="s">
        <v>150</v>
      </c>
      <c r="E374" s="43"/>
      <c r="F374" s="221" t="s">
        <v>461</v>
      </c>
      <c r="G374" s="43"/>
      <c r="H374" s="43"/>
      <c r="I374" s="222"/>
      <c r="J374" s="43"/>
      <c r="K374" s="43"/>
      <c r="L374" s="47"/>
      <c r="M374" s="223"/>
      <c r="N374" s="224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20" t="s">
        <v>150</v>
      </c>
      <c r="AU374" s="20" t="s">
        <v>158</v>
      </c>
    </row>
    <row r="375" spans="1:51" s="13" customFormat="1" ht="12">
      <c r="A375" s="13"/>
      <c r="B375" s="227"/>
      <c r="C375" s="228"/>
      <c r="D375" s="220" t="s">
        <v>165</v>
      </c>
      <c r="E375" s="229" t="s">
        <v>19</v>
      </c>
      <c r="F375" s="230" t="s">
        <v>463</v>
      </c>
      <c r="G375" s="228"/>
      <c r="H375" s="231">
        <v>98.385</v>
      </c>
      <c r="I375" s="232"/>
      <c r="J375" s="228"/>
      <c r="K375" s="228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165</v>
      </c>
      <c r="AU375" s="237" t="s">
        <v>158</v>
      </c>
      <c r="AV375" s="13" t="s">
        <v>82</v>
      </c>
      <c r="AW375" s="13" t="s">
        <v>33</v>
      </c>
      <c r="AX375" s="13" t="s">
        <v>72</v>
      </c>
      <c r="AY375" s="237" t="s">
        <v>142</v>
      </c>
    </row>
    <row r="376" spans="1:51" s="14" customFormat="1" ht="12">
      <c r="A376" s="14"/>
      <c r="B376" s="238"/>
      <c r="C376" s="239"/>
      <c r="D376" s="220" t="s">
        <v>165</v>
      </c>
      <c r="E376" s="240" t="s">
        <v>19</v>
      </c>
      <c r="F376" s="241" t="s">
        <v>168</v>
      </c>
      <c r="G376" s="239"/>
      <c r="H376" s="242">
        <v>98.385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8" t="s">
        <v>165</v>
      </c>
      <c r="AU376" s="248" t="s">
        <v>158</v>
      </c>
      <c r="AV376" s="14" t="s">
        <v>149</v>
      </c>
      <c r="AW376" s="14" t="s">
        <v>33</v>
      </c>
      <c r="AX376" s="14" t="s">
        <v>80</v>
      </c>
      <c r="AY376" s="248" t="s">
        <v>142</v>
      </c>
    </row>
    <row r="377" spans="1:65" s="2" customFormat="1" ht="24.15" customHeight="1">
      <c r="A377" s="41"/>
      <c r="B377" s="42"/>
      <c r="C377" s="207" t="s">
        <v>464</v>
      </c>
      <c r="D377" s="207" t="s">
        <v>144</v>
      </c>
      <c r="E377" s="208" t="s">
        <v>465</v>
      </c>
      <c r="F377" s="209" t="s">
        <v>466</v>
      </c>
      <c r="G377" s="210" t="s">
        <v>147</v>
      </c>
      <c r="H377" s="211">
        <v>586.1</v>
      </c>
      <c r="I377" s="212"/>
      <c r="J377" s="213">
        <f>ROUND(I377*H377,2)</f>
        <v>0</v>
      </c>
      <c r="K377" s="209" t="s">
        <v>148</v>
      </c>
      <c r="L377" s="47"/>
      <c r="M377" s="214" t="s">
        <v>19</v>
      </c>
      <c r="N377" s="215" t="s">
        <v>43</v>
      </c>
      <c r="O377" s="87"/>
      <c r="P377" s="216">
        <f>O377*H377</f>
        <v>0</v>
      </c>
      <c r="Q377" s="216">
        <v>0</v>
      </c>
      <c r="R377" s="216">
        <f>Q377*H377</f>
        <v>0</v>
      </c>
      <c r="S377" s="216">
        <v>0</v>
      </c>
      <c r="T377" s="217">
        <f>S377*H377</f>
        <v>0</v>
      </c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R377" s="218" t="s">
        <v>149</v>
      </c>
      <c r="AT377" s="218" t="s">
        <v>144</v>
      </c>
      <c r="AU377" s="218" t="s">
        <v>158</v>
      </c>
      <c r="AY377" s="20" t="s">
        <v>142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20" t="s">
        <v>80</v>
      </c>
      <c r="BK377" s="219">
        <f>ROUND(I377*H377,2)</f>
        <v>0</v>
      </c>
      <c r="BL377" s="20" t="s">
        <v>149</v>
      </c>
      <c r="BM377" s="218" t="s">
        <v>467</v>
      </c>
    </row>
    <row r="378" spans="1:47" s="2" customFormat="1" ht="12">
      <c r="A378" s="41"/>
      <c r="B378" s="42"/>
      <c r="C378" s="43"/>
      <c r="D378" s="220" t="s">
        <v>150</v>
      </c>
      <c r="E378" s="43"/>
      <c r="F378" s="221" t="s">
        <v>468</v>
      </c>
      <c r="G378" s="43"/>
      <c r="H378" s="43"/>
      <c r="I378" s="222"/>
      <c r="J378" s="43"/>
      <c r="K378" s="43"/>
      <c r="L378" s="47"/>
      <c r="M378" s="223"/>
      <c r="N378" s="224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20" t="s">
        <v>150</v>
      </c>
      <c r="AU378" s="20" t="s">
        <v>158</v>
      </c>
    </row>
    <row r="379" spans="1:47" s="2" customFormat="1" ht="12">
      <c r="A379" s="41"/>
      <c r="B379" s="42"/>
      <c r="C379" s="43"/>
      <c r="D379" s="225" t="s">
        <v>152</v>
      </c>
      <c r="E379" s="43"/>
      <c r="F379" s="226" t="s">
        <v>469</v>
      </c>
      <c r="G379" s="43"/>
      <c r="H379" s="43"/>
      <c r="I379" s="222"/>
      <c r="J379" s="43"/>
      <c r="K379" s="43"/>
      <c r="L379" s="47"/>
      <c r="M379" s="223"/>
      <c r="N379" s="22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152</v>
      </c>
      <c r="AU379" s="20" t="s">
        <v>158</v>
      </c>
    </row>
    <row r="380" spans="1:47" s="2" customFormat="1" ht="12">
      <c r="A380" s="41"/>
      <c r="B380" s="42"/>
      <c r="C380" s="43"/>
      <c r="D380" s="220" t="s">
        <v>248</v>
      </c>
      <c r="E380" s="43"/>
      <c r="F380" s="270" t="s">
        <v>470</v>
      </c>
      <c r="G380" s="43"/>
      <c r="H380" s="43"/>
      <c r="I380" s="222"/>
      <c r="J380" s="43"/>
      <c r="K380" s="43"/>
      <c r="L380" s="47"/>
      <c r="M380" s="223"/>
      <c r="N380" s="224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248</v>
      </c>
      <c r="AU380" s="20" t="s">
        <v>158</v>
      </c>
    </row>
    <row r="381" spans="1:65" s="2" customFormat="1" ht="24.15" customHeight="1">
      <c r="A381" s="41"/>
      <c r="B381" s="42"/>
      <c r="C381" s="260" t="s">
        <v>303</v>
      </c>
      <c r="D381" s="260" t="s">
        <v>237</v>
      </c>
      <c r="E381" s="261" t="s">
        <v>471</v>
      </c>
      <c r="F381" s="262" t="s">
        <v>472</v>
      </c>
      <c r="G381" s="263" t="s">
        <v>147</v>
      </c>
      <c r="H381" s="264">
        <v>615.405</v>
      </c>
      <c r="I381" s="265"/>
      <c r="J381" s="266">
        <f>ROUND(I381*H381,2)</f>
        <v>0</v>
      </c>
      <c r="K381" s="262" t="s">
        <v>148</v>
      </c>
      <c r="L381" s="267"/>
      <c r="M381" s="268" t="s">
        <v>19</v>
      </c>
      <c r="N381" s="269" t="s">
        <v>43</v>
      </c>
      <c r="O381" s="87"/>
      <c r="P381" s="216">
        <f>O381*H381</f>
        <v>0</v>
      </c>
      <c r="Q381" s="216">
        <v>0</v>
      </c>
      <c r="R381" s="216">
        <f>Q381*H381</f>
        <v>0</v>
      </c>
      <c r="S381" s="216">
        <v>0</v>
      </c>
      <c r="T381" s="217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18" t="s">
        <v>171</v>
      </c>
      <c r="AT381" s="218" t="s">
        <v>237</v>
      </c>
      <c r="AU381" s="218" t="s">
        <v>158</v>
      </c>
      <c r="AY381" s="20" t="s">
        <v>142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20" t="s">
        <v>80</v>
      </c>
      <c r="BK381" s="219">
        <f>ROUND(I381*H381,2)</f>
        <v>0</v>
      </c>
      <c r="BL381" s="20" t="s">
        <v>149</v>
      </c>
      <c r="BM381" s="218" t="s">
        <v>473</v>
      </c>
    </row>
    <row r="382" spans="1:47" s="2" customFormat="1" ht="12">
      <c r="A382" s="41"/>
      <c r="B382" s="42"/>
      <c r="C382" s="43"/>
      <c r="D382" s="220" t="s">
        <v>150</v>
      </c>
      <c r="E382" s="43"/>
      <c r="F382" s="221" t="s">
        <v>472</v>
      </c>
      <c r="G382" s="43"/>
      <c r="H382" s="43"/>
      <c r="I382" s="222"/>
      <c r="J382" s="43"/>
      <c r="K382" s="43"/>
      <c r="L382" s="47"/>
      <c r="M382" s="223"/>
      <c r="N382" s="22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150</v>
      </c>
      <c r="AU382" s="20" t="s">
        <v>158</v>
      </c>
    </row>
    <row r="383" spans="1:51" s="13" customFormat="1" ht="12">
      <c r="A383" s="13"/>
      <c r="B383" s="227"/>
      <c r="C383" s="228"/>
      <c r="D383" s="220" t="s">
        <v>165</v>
      </c>
      <c r="E383" s="229" t="s">
        <v>19</v>
      </c>
      <c r="F383" s="230" t="s">
        <v>474</v>
      </c>
      <c r="G383" s="228"/>
      <c r="H383" s="231">
        <v>615.405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165</v>
      </c>
      <c r="AU383" s="237" t="s">
        <v>158</v>
      </c>
      <c r="AV383" s="13" t="s">
        <v>82</v>
      </c>
      <c r="AW383" s="13" t="s">
        <v>33</v>
      </c>
      <c r="AX383" s="13" t="s">
        <v>72</v>
      </c>
      <c r="AY383" s="237" t="s">
        <v>142</v>
      </c>
    </row>
    <row r="384" spans="1:51" s="14" customFormat="1" ht="12">
      <c r="A384" s="14"/>
      <c r="B384" s="238"/>
      <c r="C384" s="239"/>
      <c r="D384" s="220" t="s">
        <v>165</v>
      </c>
      <c r="E384" s="240" t="s">
        <v>19</v>
      </c>
      <c r="F384" s="241" t="s">
        <v>168</v>
      </c>
      <c r="G384" s="239"/>
      <c r="H384" s="242">
        <v>615.405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8" t="s">
        <v>165</v>
      </c>
      <c r="AU384" s="248" t="s">
        <v>158</v>
      </c>
      <c r="AV384" s="14" t="s">
        <v>149</v>
      </c>
      <c r="AW384" s="14" t="s">
        <v>33</v>
      </c>
      <c r="AX384" s="14" t="s">
        <v>80</v>
      </c>
      <c r="AY384" s="248" t="s">
        <v>142</v>
      </c>
    </row>
    <row r="385" spans="1:65" s="2" customFormat="1" ht="24.15" customHeight="1">
      <c r="A385" s="41"/>
      <c r="B385" s="42"/>
      <c r="C385" s="207" t="s">
        <v>475</v>
      </c>
      <c r="D385" s="207" t="s">
        <v>144</v>
      </c>
      <c r="E385" s="208" t="s">
        <v>476</v>
      </c>
      <c r="F385" s="209" t="s">
        <v>477</v>
      </c>
      <c r="G385" s="210" t="s">
        <v>147</v>
      </c>
      <c r="H385" s="211">
        <v>31.027</v>
      </c>
      <c r="I385" s="212"/>
      <c r="J385" s="213">
        <f>ROUND(I385*H385,2)</f>
        <v>0</v>
      </c>
      <c r="K385" s="209" t="s">
        <v>148</v>
      </c>
      <c r="L385" s="47"/>
      <c r="M385" s="214" t="s">
        <v>19</v>
      </c>
      <c r="N385" s="215" t="s">
        <v>43</v>
      </c>
      <c r="O385" s="87"/>
      <c r="P385" s="216">
        <f>O385*H385</f>
        <v>0</v>
      </c>
      <c r="Q385" s="216">
        <v>0</v>
      </c>
      <c r="R385" s="216">
        <f>Q385*H385</f>
        <v>0</v>
      </c>
      <c r="S385" s="216">
        <v>0</v>
      </c>
      <c r="T385" s="217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18" t="s">
        <v>149</v>
      </c>
      <c r="AT385" s="218" t="s">
        <v>144</v>
      </c>
      <c r="AU385" s="218" t="s">
        <v>158</v>
      </c>
      <c r="AY385" s="20" t="s">
        <v>142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20" t="s">
        <v>80</v>
      </c>
      <c r="BK385" s="219">
        <f>ROUND(I385*H385,2)</f>
        <v>0</v>
      </c>
      <c r="BL385" s="20" t="s">
        <v>149</v>
      </c>
      <c r="BM385" s="218" t="s">
        <v>478</v>
      </c>
    </row>
    <row r="386" spans="1:47" s="2" customFormat="1" ht="12">
      <c r="A386" s="41"/>
      <c r="B386" s="42"/>
      <c r="C386" s="43"/>
      <c r="D386" s="220" t="s">
        <v>150</v>
      </c>
      <c r="E386" s="43"/>
      <c r="F386" s="221" t="s">
        <v>479</v>
      </c>
      <c r="G386" s="43"/>
      <c r="H386" s="43"/>
      <c r="I386" s="222"/>
      <c r="J386" s="43"/>
      <c r="K386" s="43"/>
      <c r="L386" s="47"/>
      <c r="M386" s="223"/>
      <c r="N386" s="22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150</v>
      </c>
      <c r="AU386" s="20" t="s">
        <v>158</v>
      </c>
    </row>
    <row r="387" spans="1:47" s="2" customFormat="1" ht="12">
      <c r="A387" s="41"/>
      <c r="B387" s="42"/>
      <c r="C387" s="43"/>
      <c r="D387" s="225" t="s">
        <v>152</v>
      </c>
      <c r="E387" s="43"/>
      <c r="F387" s="226" t="s">
        <v>480</v>
      </c>
      <c r="G387" s="43"/>
      <c r="H387" s="43"/>
      <c r="I387" s="222"/>
      <c r="J387" s="43"/>
      <c r="K387" s="43"/>
      <c r="L387" s="47"/>
      <c r="M387" s="223"/>
      <c r="N387" s="224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152</v>
      </c>
      <c r="AU387" s="20" t="s">
        <v>158</v>
      </c>
    </row>
    <row r="388" spans="1:51" s="13" customFormat="1" ht="12">
      <c r="A388" s="13"/>
      <c r="B388" s="227"/>
      <c r="C388" s="228"/>
      <c r="D388" s="220" t="s">
        <v>165</v>
      </c>
      <c r="E388" s="229" t="s">
        <v>19</v>
      </c>
      <c r="F388" s="230" t="s">
        <v>481</v>
      </c>
      <c r="G388" s="228"/>
      <c r="H388" s="231">
        <v>31.027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165</v>
      </c>
      <c r="AU388" s="237" t="s">
        <v>158</v>
      </c>
      <c r="AV388" s="13" t="s">
        <v>82</v>
      </c>
      <c r="AW388" s="13" t="s">
        <v>33</v>
      </c>
      <c r="AX388" s="13" t="s">
        <v>72</v>
      </c>
      <c r="AY388" s="237" t="s">
        <v>142</v>
      </c>
    </row>
    <row r="389" spans="1:51" s="15" customFormat="1" ht="12">
      <c r="A389" s="15"/>
      <c r="B389" s="249"/>
      <c r="C389" s="250"/>
      <c r="D389" s="220" t="s">
        <v>165</v>
      </c>
      <c r="E389" s="251" t="s">
        <v>19</v>
      </c>
      <c r="F389" s="252" t="s">
        <v>183</v>
      </c>
      <c r="G389" s="250"/>
      <c r="H389" s="253">
        <v>31.027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9" t="s">
        <v>165</v>
      </c>
      <c r="AU389" s="259" t="s">
        <v>158</v>
      </c>
      <c r="AV389" s="15" t="s">
        <v>158</v>
      </c>
      <c r="AW389" s="15" t="s">
        <v>33</v>
      </c>
      <c r="AX389" s="15" t="s">
        <v>72</v>
      </c>
      <c r="AY389" s="259" t="s">
        <v>142</v>
      </c>
    </row>
    <row r="390" spans="1:51" s="14" customFormat="1" ht="12">
      <c r="A390" s="14"/>
      <c r="B390" s="238"/>
      <c r="C390" s="239"/>
      <c r="D390" s="220" t="s">
        <v>165</v>
      </c>
      <c r="E390" s="240" t="s">
        <v>19</v>
      </c>
      <c r="F390" s="241" t="s">
        <v>168</v>
      </c>
      <c r="G390" s="239"/>
      <c r="H390" s="242">
        <v>31.027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8" t="s">
        <v>165</v>
      </c>
      <c r="AU390" s="248" t="s">
        <v>158</v>
      </c>
      <c r="AV390" s="14" t="s">
        <v>149</v>
      </c>
      <c r="AW390" s="14" t="s">
        <v>33</v>
      </c>
      <c r="AX390" s="14" t="s">
        <v>80</v>
      </c>
      <c r="AY390" s="248" t="s">
        <v>142</v>
      </c>
    </row>
    <row r="391" spans="1:65" s="2" customFormat="1" ht="24.15" customHeight="1">
      <c r="A391" s="41"/>
      <c r="B391" s="42"/>
      <c r="C391" s="260" t="s">
        <v>310</v>
      </c>
      <c r="D391" s="260" t="s">
        <v>237</v>
      </c>
      <c r="E391" s="261" t="s">
        <v>482</v>
      </c>
      <c r="F391" s="262" t="s">
        <v>483</v>
      </c>
      <c r="G391" s="263" t="s">
        <v>147</v>
      </c>
      <c r="H391" s="264">
        <v>32.578</v>
      </c>
      <c r="I391" s="265"/>
      <c r="J391" s="266">
        <f>ROUND(I391*H391,2)</f>
        <v>0</v>
      </c>
      <c r="K391" s="262" t="s">
        <v>148</v>
      </c>
      <c r="L391" s="267"/>
      <c r="M391" s="268" t="s">
        <v>19</v>
      </c>
      <c r="N391" s="269" t="s">
        <v>43</v>
      </c>
      <c r="O391" s="87"/>
      <c r="P391" s="216">
        <f>O391*H391</f>
        <v>0</v>
      </c>
      <c r="Q391" s="216">
        <v>0</v>
      </c>
      <c r="R391" s="216">
        <f>Q391*H391</f>
        <v>0</v>
      </c>
      <c r="S391" s="216">
        <v>0</v>
      </c>
      <c r="T391" s="217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18" t="s">
        <v>171</v>
      </c>
      <c r="AT391" s="218" t="s">
        <v>237</v>
      </c>
      <c r="AU391" s="218" t="s">
        <v>158</v>
      </c>
      <c r="AY391" s="20" t="s">
        <v>142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20" t="s">
        <v>80</v>
      </c>
      <c r="BK391" s="219">
        <f>ROUND(I391*H391,2)</f>
        <v>0</v>
      </c>
      <c r="BL391" s="20" t="s">
        <v>149</v>
      </c>
      <c r="BM391" s="218" t="s">
        <v>484</v>
      </c>
    </row>
    <row r="392" spans="1:47" s="2" customFormat="1" ht="12">
      <c r="A392" s="41"/>
      <c r="B392" s="42"/>
      <c r="C392" s="43"/>
      <c r="D392" s="220" t="s">
        <v>150</v>
      </c>
      <c r="E392" s="43"/>
      <c r="F392" s="221" t="s">
        <v>483</v>
      </c>
      <c r="G392" s="43"/>
      <c r="H392" s="43"/>
      <c r="I392" s="222"/>
      <c r="J392" s="43"/>
      <c r="K392" s="43"/>
      <c r="L392" s="47"/>
      <c r="M392" s="223"/>
      <c r="N392" s="224"/>
      <c r="O392" s="87"/>
      <c r="P392" s="87"/>
      <c r="Q392" s="87"/>
      <c r="R392" s="87"/>
      <c r="S392" s="87"/>
      <c r="T392" s="88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T392" s="20" t="s">
        <v>150</v>
      </c>
      <c r="AU392" s="20" t="s">
        <v>158</v>
      </c>
    </row>
    <row r="393" spans="1:65" s="2" customFormat="1" ht="24.15" customHeight="1">
      <c r="A393" s="41"/>
      <c r="B393" s="42"/>
      <c r="C393" s="207" t="s">
        <v>485</v>
      </c>
      <c r="D393" s="207" t="s">
        <v>144</v>
      </c>
      <c r="E393" s="208" t="s">
        <v>486</v>
      </c>
      <c r="F393" s="209" t="s">
        <v>487</v>
      </c>
      <c r="G393" s="210" t="s">
        <v>147</v>
      </c>
      <c r="H393" s="211">
        <v>462.39</v>
      </c>
      <c r="I393" s="212"/>
      <c r="J393" s="213">
        <f>ROUND(I393*H393,2)</f>
        <v>0</v>
      </c>
      <c r="K393" s="209" t="s">
        <v>148</v>
      </c>
      <c r="L393" s="47"/>
      <c r="M393" s="214" t="s">
        <v>19</v>
      </c>
      <c r="N393" s="215" t="s">
        <v>43</v>
      </c>
      <c r="O393" s="87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18" t="s">
        <v>149</v>
      </c>
      <c r="AT393" s="218" t="s">
        <v>144</v>
      </c>
      <c r="AU393" s="218" t="s">
        <v>158</v>
      </c>
      <c r="AY393" s="20" t="s">
        <v>142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20" t="s">
        <v>80</v>
      </c>
      <c r="BK393" s="219">
        <f>ROUND(I393*H393,2)</f>
        <v>0</v>
      </c>
      <c r="BL393" s="20" t="s">
        <v>149</v>
      </c>
      <c r="BM393" s="218" t="s">
        <v>488</v>
      </c>
    </row>
    <row r="394" spans="1:47" s="2" customFormat="1" ht="12">
      <c r="A394" s="41"/>
      <c r="B394" s="42"/>
      <c r="C394" s="43"/>
      <c r="D394" s="220" t="s">
        <v>150</v>
      </c>
      <c r="E394" s="43"/>
      <c r="F394" s="221" t="s">
        <v>489</v>
      </c>
      <c r="G394" s="43"/>
      <c r="H394" s="43"/>
      <c r="I394" s="222"/>
      <c r="J394" s="43"/>
      <c r="K394" s="43"/>
      <c r="L394" s="47"/>
      <c r="M394" s="223"/>
      <c r="N394" s="22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20" t="s">
        <v>150</v>
      </c>
      <c r="AU394" s="20" t="s">
        <v>158</v>
      </c>
    </row>
    <row r="395" spans="1:47" s="2" customFormat="1" ht="12">
      <c r="A395" s="41"/>
      <c r="B395" s="42"/>
      <c r="C395" s="43"/>
      <c r="D395" s="225" t="s">
        <v>152</v>
      </c>
      <c r="E395" s="43"/>
      <c r="F395" s="226" t="s">
        <v>490</v>
      </c>
      <c r="G395" s="43"/>
      <c r="H395" s="43"/>
      <c r="I395" s="222"/>
      <c r="J395" s="43"/>
      <c r="K395" s="43"/>
      <c r="L395" s="47"/>
      <c r="M395" s="223"/>
      <c r="N395" s="22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20" t="s">
        <v>152</v>
      </c>
      <c r="AU395" s="20" t="s">
        <v>158</v>
      </c>
    </row>
    <row r="396" spans="1:51" s="16" customFormat="1" ht="12">
      <c r="A396" s="16"/>
      <c r="B396" s="271"/>
      <c r="C396" s="272"/>
      <c r="D396" s="220" t="s">
        <v>165</v>
      </c>
      <c r="E396" s="273" t="s">
        <v>19</v>
      </c>
      <c r="F396" s="274" t="s">
        <v>447</v>
      </c>
      <c r="G396" s="272"/>
      <c r="H396" s="273" t="s">
        <v>19</v>
      </c>
      <c r="I396" s="275"/>
      <c r="J396" s="272"/>
      <c r="K396" s="272"/>
      <c r="L396" s="276"/>
      <c r="M396" s="277"/>
      <c r="N396" s="278"/>
      <c r="O396" s="278"/>
      <c r="P396" s="278"/>
      <c r="Q396" s="278"/>
      <c r="R396" s="278"/>
      <c r="S396" s="278"/>
      <c r="T396" s="279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T396" s="280" t="s">
        <v>165</v>
      </c>
      <c r="AU396" s="280" t="s">
        <v>158</v>
      </c>
      <c r="AV396" s="16" t="s">
        <v>80</v>
      </c>
      <c r="AW396" s="16" t="s">
        <v>33</v>
      </c>
      <c r="AX396" s="16" t="s">
        <v>72</v>
      </c>
      <c r="AY396" s="280" t="s">
        <v>142</v>
      </c>
    </row>
    <row r="397" spans="1:51" s="13" customFormat="1" ht="12">
      <c r="A397" s="13"/>
      <c r="B397" s="227"/>
      <c r="C397" s="228"/>
      <c r="D397" s="220" t="s">
        <v>165</v>
      </c>
      <c r="E397" s="229" t="s">
        <v>19</v>
      </c>
      <c r="F397" s="230" t="s">
        <v>491</v>
      </c>
      <c r="G397" s="228"/>
      <c r="H397" s="231">
        <v>36.2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7" t="s">
        <v>165</v>
      </c>
      <c r="AU397" s="237" t="s">
        <v>158</v>
      </c>
      <c r="AV397" s="13" t="s">
        <v>82</v>
      </c>
      <c r="AW397" s="13" t="s">
        <v>33</v>
      </c>
      <c r="AX397" s="13" t="s">
        <v>72</v>
      </c>
      <c r="AY397" s="237" t="s">
        <v>142</v>
      </c>
    </row>
    <row r="398" spans="1:51" s="13" customFormat="1" ht="12">
      <c r="A398" s="13"/>
      <c r="B398" s="227"/>
      <c r="C398" s="228"/>
      <c r="D398" s="220" t="s">
        <v>165</v>
      </c>
      <c r="E398" s="229" t="s">
        <v>19</v>
      </c>
      <c r="F398" s="230" t="s">
        <v>492</v>
      </c>
      <c r="G398" s="228"/>
      <c r="H398" s="231">
        <v>28.95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165</v>
      </c>
      <c r="AU398" s="237" t="s">
        <v>158</v>
      </c>
      <c r="AV398" s="13" t="s">
        <v>82</v>
      </c>
      <c r="AW398" s="13" t="s">
        <v>33</v>
      </c>
      <c r="AX398" s="13" t="s">
        <v>72</v>
      </c>
      <c r="AY398" s="237" t="s">
        <v>142</v>
      </c>
    </row>
    <row r="399" spans="1:51" s="15" customFormat="1" ht="12">
      <c r="A399" s="15"/>
      <c r="B399" s="249"/>
      <c r="C399" s="250"/>
      <c r="D399" s="220" t="s">
        <v>165</v>
      </c>
      <c r="E399" s="251" t="s">
        <v>19</v>
      </c>
      <c r="F399" s="252" t="s">
        <v>493</v>
      </c>
      <c r="G399" s="250"/>
      <c r="H399" s="253">
        <v>65.15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9" t="s">
        <v>165</v>
      </c>
      <c r="AU399" s="259" t="s">
        <v>158</v>
      </c>
      <c r="AV399" s="15" t="s">
        <v>158</v>
      </c>
      <c r="AW399" s="15" t="s">
        <v>33</v>
      </c>
      <c r="AX399" s="15" t="s">
        <v>72</v>
      </c>
      <c r="AY399" s="259" t="s">
        <v>142</v>
      </c>
    </row>
    <row r="400" spans="1:51" s="13" customFormat="1" ht="12">
      <c r="A400" s="13"/>
      <c r="B400" s="227"/>
      <c r="C400" s="228"/>
      <c r="D400" s="220" t="s">
        <v>165</v>
      </c>
      <c r="E400" s="229" t="s">
        <v>19</v>
      </c>
      <c r="F400" s="230" t="s">
        <v>494</v>
      </c>
      <c r="G400" s="228"/>
      <c r="H400" s="231">
        <v>41.9</v>
      </c>
      <c r="I400" s="232"/>
      <c r="J400" s="228"/>
      <c r="K400" s="228"/>
      <c r="L400" s="233"/>
      <c r="M400" s="234"/>
      <c r="N400" s="235"/>
      <c r="O400" s="235"/>
      <c r="P400" s="235"/>
      <c r="Q400" s="235"/>
      <c r="R400" s="235"/>
      <c r="S400" s="235"/>
      <c r="T400" s="23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7" t="s">
        <v>165</v>
      </c>
      <c r="AU400" s="237" t="s">
        <v>158</v>
      </c>
      <c r="AV400" s="13" t="s">
        <v>82</v>
      </c>
      <c r="AW400" s="13" t="s">
        <v>33</v>
      </c>
      <c r="AX400" s="13" t="s">
        <v>72</v>
      </c>
      <c r="AY400" s="237" t="s">
        <v>142</v>
      </c>
    </row>
    <row r="401" spans="1:51" s="13" customFormat="1" ht="12">
      <c r="A401" s="13"/>
      <c r="B401" s="227"/>
      <c r="C401" s="228"/>
      <c r="D401" s="220" t="s">
        <v>165</v>
      </c>
      <c r="E401" s="229" t="s">
        <v>19</v>
      </c>
      <c r="F401" s="230" t="s">
        <v>495</v>
      </c>
      <c r="G401" s="228"/>
      <c r="H401" s="231">
        <v>29.95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7" t="s">
        <v>165</v>
      </c>
      <c r="AU401" s="237" t="s">
        <v>158</v>
      </c>
      <c r="AV401" s="13" t="s">
        <v>82</v>
      </c>
      <c r="AW401" s="13" t="s">
        <v>33</v>
      </c>
      <c r="AX401" s="13" t="s">
        <v>72</v>
      </c>
      <c r="AY401" s="237" t="s">
        <v>142</v>
      </c>
    </row>
    <row r="402" spans="1:51" s="15" customFormat="1" ht="12">
      <c r="A402" s="15"/>
      <c r="B402" s="249"/>
      <c r="C402" s="250"/>
      <c r="D402" s="220" t="s">
        <v>165</v>
      </c>
      <c r="E402" s="251" t="s">
        <v>19</v>
      </c>
      <c r="F402" s="252" t="s">
        <v>496</v>
      </c>
      <c r="G402" s="250"/>
      <c r="H402" s="253">
        <v>71.85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9" t="s">
        <v>165</v>
      </c>
      <c r="AU402" s="259" t="s">
        <v>158</v>
      </c>
      <c r="AV402" s="15" t="s">
        <v>158</v>
      </c>
      <c r="AW402" s="15" t="s">
        <v>33</v>
      </c>
      <c r="AX402" s="15" t="s">
        <v>72</v>
      </c>
      <c r="AY402" s="259" t="s">
        <v>142</v>
      </c>
    </row>
    <row r="403" spans="1:51" s="13" customFormat="1" ht="12">
      <c r="A403" s="13"/>
      <c r="B403" s="227"/>
      <c r="C403" s="228"/>
      <c r="D403" s="220" t="s">
        <v>165</v>
      </c>
      <c r="E403" s="229" t="s">
        <v>19</v>
      </c>
      <c r="F403" s="230" t="s">
        <v>497</v>
      </c>
      <c r="G403" s="228"/>
      <c r="H403" s="231">
        <v>132.9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7" t="s">
        <v>165</v>
      </c>
      <c r="AU403" s="237" t="s">
        <v>158</v>
      </c>
      <c r="AV403" s="13" t="s">
        <v>82</v>
      </c>
      <c r="AW403" s="13" t="s">
        <v>33</v>
      </c>
      <c r="AX403" s="13" t="s">
        <v>72</v>
      </c>
      <c r="AY403" s="237" t="s">
        <v>142</v>
      </c>
    </row>
    <row r="404" spans="1:51" s="13" customFormat="1" ht="12">
      <c r="A404" s="13"/>
      <c r="B404" s="227"/>
      <c r="C404" s="228"/>
      <c r="D404" s="220" t="s">
        <v>165</v>
      </c>
      <c r="E404" s="229" t="s">
        <v>19</v>
      </c>
      <c r="F404" s="230" t="s">
        <v>498</v>
      </c>
      <c r="G404" s="228"/>
      <c r="H404" s="231">
        <v>88.3</v>
      </c>
      <c r="I404" s="232"/>
      <c r="J404" s="228"/>
      <c r="K404" s="228"/>
      <c r="L404" s="233"/>
      <c r="M404" s="234"/>
      <c r="N404" s="235"/>
      <c r="O404" s="235"/>
      <c r="P404" s="235"/>
      <c r="Q404" s="235"/>
      <c r="R404" s="235"/>
      <c r="S404" s="235"/>
      <c r="T404" s="23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7" t="s">
        <v>165</v>
      </c>
      <c r="AU404" s="237" t="s">
        <v>158</v>
      </c>
      <c r="AV404" s="13" t="s">
        <v>82</v>
      </c>
      <c r="AW404" s="13" t="s">
        <v>33</v>
      </c>
      <c r="AX404" s="13" t="s">
        <v>72</v>
      </c>
      <c r="AY404" s="237" t="s">
        <v>142</v>
      </c>
    </row>
    <row r="405" spans="1:51" s="15" customFormat="1" ht="12">
      <c r="A405" s="15"/>
      <c r="B405" s="249"/>
      <c r="C405" s="250"/>
      <c r="D405" s="220" t="s">
        <v>165</v>
      </c>
      <c r="E405" s="251" t="s">
        <v>19</v>
      </c>
      <c r="F405" s="252" t="s">
        <v>499</v>
      </c>
      <c r="G405" s="250"/>
      <c r="H405" s="253">
        <v>221.2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9" t="s">
        <v>165</v>
      </c>
      <c r="AU405" s="259" t="s">
        <v>158</v>
      </c>
      <c r="AV405" s="15" t="s">
        <v>158</v>
      </c>
      <c r="AW405" s="15" t="s">
        <v>33</v>
      </c>
      <c r="AX405" s="15" t="s">
        <v>72</v>
      </c>
      <c r="AY405" s="259" t="s">
        <v>142</v>
      </c>
    </row>
    <row r="406" spans="1:51" s="13" customFormat="1" ht="12">
      <c r="A406" s="13"/>
      <c r="B406" s="227"/>
      <c r="C406" s="228"/>
      <c r="D406" s="220" t="s">
        <v>165</v>
      </c>
      <c r="E406" s="229" t="s">
        <v>19</v>
      </c>
      <c r="F406" s="230" t="s">
        <v>500</v>
      </c>
      <c r="G406" s="228"/>
      <c r="H406" s="231">
        <v>45.285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7" t="s">
        <v>165</v>
      </c>
      <c r="AU406" s="237" t="s">
        <v>158</v>
      </c>
      <c r="AV406" s="13" t="s">
        <v>82</v>
      </c>
      <c r="AW406" s="13" t="s">
        <v>33</v>
      </c>
      <c r="AX406" s="13" t="s">
        <v>72</v>
      </c>
      <c r="AY406" s="237" t="s">
        <v>142</v>
      </c>
    </row>
    <row r="407" spans="1:51" s="13" customFormat="1" ht="12">
      <c r="A407" s="13"/>
      <c r="B407" s="227"/>
      <c r="C407" s="228"/>
      <c r="D407" s="220" t="s">
        <v>165</v>
      </c>
      <c r="E407" s="229" t="s">
        <v>19</v>
      </c>
      <c r="F407" s="230" t="s">
        <v>501</v>
      </c>
      <c r="G407" s="228"/>
      <c r="H407" s="231">
        <v>58.905</v>
      </c>
      <c r="I407" s="232"/>
      <c r="J407" s="228"/>
      <c r="K407" s="228"/>
      <c r="L407" s="233"/>
      <c r="M407" s="234"/>
      <c r="N407" s="235"/>
      <c r="O407" s="235"/>
      <c r="P407" s="235"/>
      <c r="Q407" s="235"/>
      <c r="R407" s="235"/>
      <c r="S407" s="235"/>
      <c r="T407" s="23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7" t="s">
        <v>165</v>
      </c>
      <c r="AU407" s="237" t="s">
        <v>158</v>
      </c>
      <c r="AV407" s="13" t="s">
        <v>82</v>
      </c>
      <c r="AW407" s="13" t="s">
        <v>33</v>
      </c>
      <c r="AX407" s="13" t="s">
        <v>72</v>
      </c>
      <c r="AY407" s="237" t="s">
        <v>142</v>
      </c>
    </row>
    <row r="408" spans="1:51" s="15" customFormat="1" ht="12">
      <c r="A408" s="15"/>
      <c r="B408" s="249"/>
      <c r="C408" s="250"/>
      <c r="D408" s="220" t="s">
        <v>165</v>
      </c>
      <c r="E408" s="251" t="s">
        <v>19</v>
      </c>
      <c r="F408" s="252" t="s">
        <v>183</v>
      </c>
      <c r="G408" s="250"/>
      <c r="H408" s="253">
        <v>104.19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9" t="s">
        <v>165</v>
      </c>
      <c r="AU408" s="259" t="s">
        <v>158</v>
      </c>
      <c r="AV408" s="15" t="s">
        <v>158</v>
      </c>
      <c r="AW408" s="15" t="s">
        <v>33</v>
      </c>
      <c r="AX408" s="15" t="s">
        <v>72</v>
      </c>
      <c r="AY408" s="259" t="s">
        <v>142</v>
      </c>
    </row>
    <row r="409" spans="1:51" s="14" customFormat="1" ht="12">
      <c r="A409" s="14"/>
      <c r="B409" s="238"/>
      <c r="C409" s="239"/>
      <c r="D409" s="220" t="s">
        <v>165</v>
      </c>
      <c r="E409" s="240" t="s">
        <v>19</v>
      </c>
      <c r="F409" s="241" t="s">
        <v>168</v>
      </c>
      <c r="G409" s="239"/>
      <c r="H409" s="242">
        <v>462.39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8" t="s">
        <v>165</v>
      </c>
      <c r="AU409" s="248" t="s">
        <v>158</v>
      </c>
      <c r="AV409" s="14" t="s">
        <v>149</v>
      </c>
      <c r="AW409" s="14" t="s">
        <v>33</v>
      </c>
      <c r="AX409" s="14" t="s">
        <v>80</v>
      </c>
      <c r="AY409" s="248" t="s">
        <v>142</v>
      </c>
    </row>
    <row r="410" spans="1:65" s="2" customFormat="1" ht="24.15" customHeight="1">
      <c r="A410" s="41"/>
      <c r="B410" s="42"/>
      <c r="C410" s="260" t="s">
        <v>318</v>
      </c>
      <c r="D410" s="260" t="s">
        <v>237</v>
      </c>
      <c r="E410" s="261" t="s">
        <v>502</v>
      </c>
      <c r="F410" s="262" t="s">
        <v>503</v>
      </c>
      <c r="G410" s="263" t="s">
        <v>147</v>
      </c>
      <c r="H410" s="264">
        <v>341.66</v>
      </c>
      <c r="I410" s="265"/>
      <c r="J410" s="266">
        <f>ROUND(I410*H410,2)</f>
        <v>0</v>
      </c>
      <c r="K410" s="262" t="s">
        <v>148</v>
      </c>
      <c r="L410" s="267"/>
      <c r="M410" s="268" t="s">
        <v>19</v>
      </c>
      <c r="N410" s="269" t="s">
        <v>43</v>
      </c>
      <c r="O410" s="87"/>
      <c r="P410" s="216">
        <f>O410*H410</f>
        <v>0</v>
      </c>
      <c r="Q410" s="216">
        <v>0</v>
      </c>
      <c r="R410" s="216">
        <f>Q410*H410</f>
        <v>0</v>
      </c>
      <c r="S410" s="216">
        <v>0</v>
      </c>
      <c r="T410" s="217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18" t="s">
        <v>171</v>
      </c>
      <c r="AT410" s="218" t="s">
        <v>237</v>
      </c>
      <c r="AU410" s="218" t="s">
        <v>158</v>
      </c>
      <c r="AY410" s="20" t="s">
        <v>142</v>
      </c>
      <c r="BE410" s="219">
        <f>IF(N410="základní",J410,0)</f>
        <v>0</v>
      </c>
      <c r="BF410" s="219">
        <f>IF(N410="snížená",J410,0)</f>
        <v>0</v>
      </c>
      <c r="BG410" s="219">
        <f>IF(N410="zákl. přenesená",J410,0)</f>
        <v>0</v>
      </c>
      <c r="BH410" s="219">
        <f>IF(N410="sníž. přenesená",J410,0)</f>
        <v>0</v>
      </c>
      <c r="BI410" s="219">
        <f>IF(N410="nulová",J410,0)</f>
        <v>0</v>
      </c>
      <c r="BJ410" s="20" t="s">
        <v>80</v>
      </c>
      <c r="BK410" s="219">
        <f>ROUND(I410*H410,2)</f>
        <v>0</v>
      </c>
      <c r="BL410" s="20" t="s">
        <v>149</v>
      </c>
      <c r="BM410" s="218" t="s">
        <v>504</v>
      </c>
    </row>
    <row r="411" spans="1:47" s="2" customFormat="1" ht="12">
      <c r="A411" s="41"/>
      <c r="B411" s="42"/>
      <c r="C411" s="43"/>
      <c r="D411" s="220" t="s">
        <v>150</v>
      </c>
      <c r="E411" s="43"/>
      <c r="F411" s="221" t="s">
        <v>503</v>
      </c>
      <c r="G411" s="43"/>
      <c r="H411" s="43"/>
      <c r="I411" s="222"/>
      <c r="J411" s="43"/>
      <c r="K411" s="43"/>
      <c r="L411" s="47"/>
      <c r="M411" s="223"/>
      <c r="N411" s="224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150</v>
      </c>
      <c r="AU411" s="20" t="s">
        <v>158</v>
      </c>
    </row>
    <row r="412" spans="1:51" s="13" customFormat="1" ht="12">
      <c r="A412" s="13"/>
      <c r="B412" s="227"/>
      <c r="C412" s="228"/>
      <c r="D412" s="220" t="s">
        <v>165</v>
      </c>
      <c r="E412" s="229" t="s">
        <v>19</v>
      </c>
      <c r="F412" s="230" t="s">
        <v>497</v>
      </c>
      <c r="G412" s="228"/>
      <c r="H412" s="231">
        <v>132.9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7" t="s">
        <v>165</v>
      </c>
      <c r="AU412" s="237" t="s">
        <v>158</v>
      </c>
      <c r="AV412" s="13" t="s">
        <v>82</v>
      </c>
      <c r="AW412" s="13" t="s">
        <v>33</v>
      </c>
      <c r="AX412" s="13" t="s">
        <v>72</v>
      </c>
      <c r="AY412" s="237" t="s">
        <v>142</v>
      </c>
    </row>
    <row r="413" spans="1:51" s="13" customFormat="1" ht="12">
      <c r="A413" s="13"/>
      <c r="B413" s="227"/>
      <c r="C413" s="228"/>
      <c r="D413" s="220" t="s">
        <v>165</v>
      </c>
      <c r="E413" s="229" t="s">
        <v>19</v>
      </c>
      <c r="F413" s="230" t="s">
        <v>498</v>
      </c>
      <c r="G413" s="228"/>
      <c r="H413" s="231">
        <v>88.3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7" t="s">
        <v>165</v>
      </c>
      <c r="AU413" s="237" t="s">
        <v>158</v>
      </c>
      <c r="AV413" s="13" t="s">
        <v>82</v>
      </c>
      <c r="AW413" s="13" t="s">
        <v>33</v>
      </c>
      <c r="AX413" s="13" t="s">
        <v>72</v>
      </c>
      <c r="AY413" s="237" t="s">
        <v>142</v>
      </c>
    </row>
    <row r="414" spans="1:51" s="15" customFormat="1" ht="12">
      <c r="A414" s="15"/>
      <c r="B414" s="249"/>
      <c r="C414" s="250"/>
      <c r="D414" s="220" t="s">
        <v>165</v>
      </c>
      <c r="E414" s="251" t="s">
        <v>19</v>
      </c>
      <c r="F414" s="252" t="s">
        <v>499</v>
      </c>
      <c r="G414" s="250"/>
      <c r="H414" s="253">
        <v>221.2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9" t="s">
        <v>165</v>
      </c>
      <c r="AU414" s="259" t="s">
        <v>158</v>
      </c>
      <c r="AV414" s="15" t="s">
        <v>158</v>
      </c>
      <c r="AW414" s="15" t="s">
        <v>33</v>
      </c>
      <c r="AX414" s="15" t="s">
        <v>72</v>
      </c>
      <c r="AY414" s="259" t="s">
        <v>142</v>
      </c>
    </row>
    <row r="415" spans="1:51" s="13" customFormat="1" ht="12">
      <c r="A415" s="13"/>
      <c r="B415" s="227"/>
      <c r="C415" s="228"/>
      <c r="D415" s="220" t="s">
        <v>165</v>
      </c>
      <c r="E415" s="229" t="s">
        <v>19</v>
      </c>
      <c r="F415" s="230" t="s">
        <v>500</v>
      </c>
      <c r="G415" s="228"/>
      <c r="H415" s="231">
        <v>45.285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7" t="s">
        <v>165</v>
      </c>
      <c r="AU415" s="237" t="s">
        <v>158</v>
      </c>
      <c r="AV415" s="13" t="s">
        <v>82</v>
      </c>
      <c r="AW415" s="13" t="s">
        <v>33</v>
      </c>
      <c r="AX415" s="13" t="s">
        <v>72</v>
      </c>
      <c r="AY415" s="237" t="s">
        <v>142</v>
      </c>
    </row>
    <row r="416" spans="1:51" s="13" customFormat="1" ht="12">
      <c r="A416" s="13"/>
      <c r="B416" s="227"/>
      <c r="C416" s="228"/>
      <c r="D416" s="220" t="s">
        <v>165</v>
      </c>
      <c r="E416" s="229" t="s">
        <v>19</v>
      </c>
      <c r="F416" s="230" t="s">
        <v>501</v>
      </c>
      <c r="G416" s="228"/>
      <c r="H416" s="231">
        <v>58.905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7" t="s">
        <v>165</v>
      </c>
      <c r="AU416" s="237" t="s">
        <v>158</v>
      </c>
      <c r="AV416" s="13" t="s">
        <v>82</v>
      </c>
      <c r="AW416" s="13" t="s">
        <v>33</v>
      </c>
      <c r="AX416" s="13" t="s">
        <v>72</v>
      </c>
      <c r="AY416" s="237" t="s">
        <v>142</v>
      </c>
    </row>
    <row r="417" spans="1:51" s="15" customFormat="1" ht="12">
      <c r="A417" s="15"/>
      <c r="B417" s="249"/>
      <c r="C417" s="250"/>
      <c r="D417" s="220" t="s">
        <v>165</v>
      </c>
      <c r="E417" s="251" t="s">
        <v>19</v>
      </c>
      <c r="F417" s="252" t="s">
        <v>183</v>
      </c>
      <c r="G417" s="250"/>
      <c r="H417" s="253">
        <v>104.19</v>
      </c>
      <c r="I417" s="254"/>
      <c r="J417" s="250"/>
      <c r="K417" s="250"/>
      <c r="L417" s="255"/>
      <c r="M417" s="256"/>
      <c r="N417" s="257"/>
      <c r="O417" s="257"/>
      <c r="P417" s="257"/>
      <c r="Q417" s="257"/>
      <c r="R417" s="257"/>
      <c r="S417" s="257"/>
      <c r="T417" s="258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9" t="s">
        <v>165</v>
      </c>
      <c r="AU417" s="259" t="s">
        <v>158</v>
      </c>
      <c r="AV417" s="15" t="s">
        <v>158</v>
      </c>
      <c r="AW417" s="15" t="s">
        <v>33</v>
      </c>
      <c r="AX417" s="15" t="s">
        <v>72</v>
      </c>
      <c r="AY417" s="259" t="s">
        <v>142</v>
      </c>
    </row>
    <row r="418" spans="1:51" s="14" customFormat="1" ht="12">
      <c r="A418" s="14"/>
      <c r="B418" s="238"/>
      <c r="C418" s="239"/>
      <c r="D418" s="220" t="s">
        <v>165</v>
      </c>
      <c r="E418" s="240" t="s">
        <v>19</v>
      </c>
      <c r="F418" s="241" t="s">
        <v>168</v>
      </c>
      <c r="G418" s="239"/>
      <c r="H418" s="242">
        <v>325.39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8" t="s">
        <v>165</v>
      </c>
      <c r="AU418" s="248" t="s">
        <v>158</v>
      </c>
      <c r="AV418" s="14" t="s">
        <v>149</v>
      </c>
      <c r="AW418" s="14" t="s">
        <v>33</v>
      </c>
      <c r="AX418" s="14" t="s">
        <v>72</v>
      </c>
      <c r="AY418" s="248" t="s">
        <v>142</v>
      </c>
    </row>
    <row r="419" spans="1:51" s="13" customFormat="1" ht="12">
      <c r="A419" s="13"/>
      <c r="B419" s="227"/>
      <c r="C419" s="228"/>
      <c r="D419" s="220" t="s">
        <v>165</v>
      </c>
      <c r="E419" s="229" t="s">
        <v>19</v>
      </c>
      <c r="F419" s="230" t="s">
        <v>505</v>
      </c>
      <c r="G419" s="228"/>
      <c r="H419" s="231">
        <v>341.66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7" t="s">
        <v>165</v>
      </c>
      <c r="AU419" s="237" t="s">
        <v>158</v>
      </c>
      <c r="AV419" s="13" t="s">
        <v>82</v>
      </c>
      <c r="AW419" s="13" t="s">
        <v>33</v>
      </c>
      <c r="AX419" s="13" t="s">
        <v>72</v>
      </c>
      <c r="AY419" s="237" t="s">
        <v>142</v>
      </c>
    </row>
    <row r="420" spans="1:51" s="14" customFormat="1" ht="12">
      <c r="A420" s="14"/>
      <c r="B420" s="238"/>
      <c r="C420" s="239"/>
      <c r="D420" s="220" t="s">
        <v>165</v>
      </c>
      <c r="E420" s="240" t="s">
        <v>19</v>
      </c>
      <c r="F420" s="241" t="s">
        <v>168</v>
      </c>
      <c r="G420" s="239"/>
      <c r="H420" s="242">
        <v>341.66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8" t="s">
        <v>165</v>
      </c>
      <c r="AU420" s="248" t="s">
        <v>158</v>
      </c>
      <c r="AV420" s="14" t="s">
        <v>149</v>
      </c>
      <c r="AW420" s="14" t="s">
        <v>33</v>
      </c>
      <c r="AX420" s="14" t="s">
        <v>80</v>
      </c>
      <c r="AY420" s="248" t="s">
        <v>142</v>
      </c>
    </row>
    <row r="421" spans="1:65" s="2" customFormat="1" ht="24.15" customHeight="1">
      <c r="A421" s="41"/>
      <c r="B421" s="42"/>
      <c r="C421" s="260" t="s">
        <v>506</v>
      </c>
      <c r="D421" s="260" t="s">
        <v>237</v>
      </c>
      <c r="E421" s="261" t="s">
        <v>507</v>
      </c>
      <c r="F421" s="262" t="s">
        <v>508</v>
      </c>
      <c r="G421" s="263" t="s">
        <v>147</v>
      </c>
      <c r="H421" s="264">
        <v>75.443</v>
      </c>
      <c r="I421" s="265"/>
      <c r="J421" s="266">
        <f>ROUND(I421*H421,2)</f>
        <v>0</v>
      </c>
      <c r="K421" s="262" t="s">
        <v>148</v>
      </c>
      <c r="L421" s="267"/>
      <c r="M421" s="268" t="s">
        <v>19</v>
      </c>
      <c r="N421" s="269" t="s">
        <v>43</v>
      </c>
      <c r="O421" s="87"/>
      <c r="P421" s="216">
        <f>O421*H421</f>
        <v>0</v>
      </c>
      <c r="Q421" s="216">
        <v>0</v>
      </c>
      <c r="R421" s="216">
        <f>Q421*H421</f>
        <v>0</v>
      </c>
      <c r="S421" s="216">
        <v>0</v>
      </c>
      <c r="T421" s="217">
        <f>S421*H421</f>
        <v>0</v>
      </c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R421" s="218" t="s">
        <v>171</v>
      </c>
      <c r="AT421" s="218" t="s">
        <v>237</v>
      </c>
      <c r="AU421" s="218" t="s">
        <v>158</v>
      </c>
      <c r="AY421" s="20" t="s">
        <v>142</v>
      </c>
      <c r="BE421" s="219">
        <f>IF(N421="základní",J421,0)</f>
        <v>0</v>
      </c>
      <c r="BF421" s="219">
        <f>IF(N421="snížená",J421,0)</f>
        <v>0</v>
      </c>
      <c r="BG421" s="219">
        <f>IF(N421="zákl. přenesená",J421,0)</f>
        <v>0</v>
      </c>
      <c r="BH421" s="219">
        <f>IF(N421="sníž. přenesená",J421,0)</f>
        <v>0</v>
      </c>
      <c r="BI421" s="219">
        <f>IF(N421="nulová",J421,0)</f>
        <v>0</v>
      </c>
      <c r="BJ421" s="20" t="s">
        <v>80</v>
      </c>
      <c r="BK421" s="219">
        <f>ROUND(I421*H421,2)</f>
        <v>0</v>
      </c>
      <c r="BL421" s="20" t="s">
        <v>149</v>
      </c>
      <c r="BM421" s="218" t="s">
        <v>509</v>
      </c>
    </row>
    <row r="422" spans="1:47" s="2" customFormat="1" ht="12">
      <c r="A422" s="41"/>
      <c r="B422" s="42"/>
      <c r="C422" s="43"/>
      <c r="D422" s="220" t="s">
        <v>150</v>
      </c>
      <c r="E422" s="43"/>
      <c r="F422" s="221" t="s">
        <v>508</v>
      </c>
      <c r="G422" s="43"/>
      <c r="H422" s="43"/>
      <c r="I422" s="222"/>
      <c r="J422" s="43"/>
      <c r="K422" s="43"/>
      <c r="L422" s="47"/>
      <c r="M422" s="223"/>
      <c r="N422" s="224"/>
      <c r="O422" s="87"/>
      <c r="P422" s="87"/>
      <c r="Q422" s="87"/>
      <c r="R422" s="87"/>
      <c r="S422" s="87"/>
      <c r="T422" s="88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T422" s="20" t="s">
        <v>150</v>
      </c>
      <c r="AU422" s="20" t="s">
        <v>158</v>
      </c>
    </row>
    <row r="423" spans="1:65" s="2" customFormat="1" ht="24.15" customHeight="1">
      <c r="A423" s="41"/>
      <c r="B423" s="42"/>
      <c r="C423" s="260" t="s">
        <v>327</v>
      </c>
      <c r="D423" s="260" t="s">
        <v>237</v>
      </c>
      <c r="E423" s="261" t="s">
        <v>510</v>
      </c>
      <c r="F423" s="262" t="s">
        <v>511</v>
      </c>
      <c r="G423" s="263" t="s">
        <v>147</v>
      </c>
      <c r="H423" s="264">
        <v>68.408</v>
      </c>
      <c r="I423" s="265"/>
      <c r="J423" s="266">
        <f>ROUND(I423*H423,2)</f>
        <v>0</v>
      </c>
      <c r="K423" s="262" t="s">
        <v>148</v>
      </c>
      <c r="L423" s="267"/>
      <c r="M423" s="268" t="s">
        <v>19</v>
      </c>
      <c r="N423" s="269" t="s">
        <v>43</v>
      </c>
      <c r="O423" s="87"/>
      <c r="P423" s="216">
        <f>O423*H423</f>
        <v>0</v>
      </c>
      <c r="Q423" s="216">
        <v>0</v>
      </c>
      <c r="R423" s="216">
        <f>Q423*H423</f>
        <v>0</v>
      </c>
      <c r="S423" s="216">
        <v>0</v>
      </c>
      <c r="T423" s="217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18" t="s">
        <v>171</v>
      </c>
      <c r="AT423" s="218" t="s">
        <v>237</v>
      </c>
      <c r="AU423" s="218" t="s">
        <v>158</v>
      </c>
      <c r="AY423" s="20" t="s">
        <v>142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20" t="s">
        <v>80</v>
      </c>
      <c r="BK423" s="219">
        <f>ROUND(I423*H423,2)</f>
        <v>0</v>
      </c>
      <c r="BL423" s="20" t="s">
        <v>149</v>
      </c>
      <c r="BM423" s="218" t="s">
        <v>512</v>
      </c>
    </row>
    <row r="424" spans="1:47" s="2" customFormat="1" ht="12">
      <c r="A424" s="41"/>
      <c r="B424" s="42"/>
      <c r="C424" s="43"/>
      <c r="D424" s="220" t="s">
        <v>150</v>
      </c>
      <c r="E424" s="43"/>
      <c r="F424" s="221" t="s">
        <v>511</v>
      </c>
      <c r="G424" s="43"/>
      <c r="H424" s="43"/>
      <c r="I424" s="222"/>
      <c r="J424" s="43"/>
      <c r="K424" s="43"/>
      <c r="L424" s="47"/>
      <c r="M424" s="223"/>
      <c r="N424" s="224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20" t="s">
        <v>150</v>
      </c>
      <c r="AU424" s="20" t="s">
        <v>158</v>
      </c>
    </row>
    <row r="425" spans="1:65" s="2" customFormat="1" ht="24.15" customHeight="1">
      <c r="A425" s="41"/>
      <c r="B425" s="42"/>
      <c r="C425" s="207" t="s">
        <v>513</v>
      </c>
      <c r="D425" s="207" t="s">
        <v>144</v>
      </c>
      <c r="E425" s="208" t="s">
        <v>514</v>
      </c>
      <c r="F425" s="209" t="s">
        <v>515</v>
      </c>
      <c r="G425" s="210" t="s">
        <v>219</v>
      </c>
      <c r="H425" s="211">
        <v>26.507</v>
      </c>
      <c r="I425" s="212"/>
      <c r="J425" s="213">
        <f>ROUND(I425*H425,2)</f>
        <v>0</v>
      </c>
      <c r="K425" s="209" t="s">
        <v>148</v>
      </c>
      <c r="L425" s="47"/>
      <c r="M425" s="214" t="s">
        <v>19</v>
      </c>
      <c r="N425" s="215" t="s">
        <v>43</v>
      </c>
      <c r="O425" s="87"/>
      <c r="P425" s="216">
        <f>O425*H425</f>
        <v>0</v>
      </c>
      <c r="Q425" s="216">
        <v>0</v>
      </c>
      <c r="R425" s="216">
        <f>Q425*H425</f>
        <v>0</v>
      </c>
      <c r="S425" s="216">
        <v>0</v>
      </c>
      <c r="T425" s="217">
        <f>S425*H425</f>
        <v>0</v>
      </c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R425" s="218" t="s">
        <v>149</v>
      </c>
      <c r="AT425" s="218" t="s">
        <v>144</v>
      </c>
      <c r="AU425" s="218" t="s">
        <v>158</v>
      </c>
      <c r="AY425" s="20" t="s">
        <v>142</v>
      </c>
      <c r="BE425" s="219">
        <f>IF(N425="základní",J425,0)</f>
        <v>0</v>
      </c>
      <c r="BF425" s="219">
        <f>IF(N425="snížená",J425,0)</f>
        <v>0</v>
      </c>
      <c r="BG425" s="219">
        <f>IF(N425="zákl. přenesená",J425,0)</f>
        <v>0</v>
      </c>
      <c r="BH425" s="219">
        <f>IF(N425="sníž. přenesená",J425,0)</f>
        <v>0</v>
      </c>
      <c r="BI425" s="219">
        <f>IF(N425="nulová",J425,0)</f>
        <v>0</v>
      </c>
      <c r="BJ425" s="20" t="s">
        <v>80</v>
      </c>
      <c r="BK425" s="219">
        <f>ROUND(I425*H425,2)</f>
        <v>0</v>
      </c>
      <c r="BL425" s="20" t="s">
        <v>149</v>
      </c>
      <c r="BM425" s="218" t="s">
        <v>516</v>
      </c>
    </row>
    <row r="426" spans="1:47" s="2" customFormat="1" ht="12">
      <c r="A426" s="41"/>
      <c r="B426" s="42"/>
      <c r="C426" s="43"/>
      <c r="D426" s="220" t="s">
        <v>150</v>
      </c>
      <c r="E426" s="43"/>
      <c r="F426" s="221" t="s">
        <v>517</v>
      </c>
      <c r="G426" s="43"/>
      <c r="H426" s="43"/>
      <c r="I426" s="222"/>
      <c r="J426" s="43"/>
      <c r="K426" s="43"/>
      <c r="L426" s="47"/>
      <c r="M426" s="223"/>
      <c r="N426" s="224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20" t="s">
        <v>150</v>
      </c>
      <c r="AU426" s="20" t="s">
        <v>158</v>
      </c>
    </row>
    <row r="427" spans="1:47" s="2" customFormat="1" ht="12">
      <c r="A427" s="41"/>
      <c r="B427" s="42"/>
      <c r="C427" s="43"/>
      <c r="D427" s="225" t="s">
        <v>152</v>
      </c>
      <c r="E427" s="43"/>
      <c r="F427" s="226" t="s">
        <v>518</v>
      </c>
      <c r="G427" s="43"/>
      <c r="H427" s="43"/>
      <c r="I427" s="222"/>
      <c r="J427" s="43"/>
      <c r="K427" s="43"/>
      <c r="L427" s="47"/>
      <c r="M427" s="223"/>
      <c r="N427" s="224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152</v>
      </c>
      <c r="AU427" s="20" t="s">
        <v>158</v>
      </c>
    </row>
    <row r="428" spans="1:51" s="13" customFormat="1" ht="12">
      <c r="A428" s="13"/>
      <c r="B428" s="227"/>
      <c r="C428" s="228"/>
      <c r="D428" s="220" t="s">
        <v>165</v>
      </c>
      <c r="E428" s="229" t="s">
        <v>19</v>
      </c>
      <c r="F428" s="230" t="s">
        <v>519</v>
      </c>
      <c r="G428" s="228"/>
      <c r="H428" s="231">
        <v>26.507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7" t="s">
        <v>165</v>
      </c>
      <c r="AU428" s="237" t="s">
        <v>158</v>
      </c>
      <c r="AV428" s="13" t="s">
        <v>82</v>
      </c>
      <c r="AW428" s="13" t="s">
        <v>33</v>
      </c>
      <c r="AX428" s="13" t="s">
        <v>72</v>
      </c>
      <c r="AY428" s="237" t="s">
        <v>142</v>
      </c>
    </row>
    <row r="429" spans="1:51" s="14" customFormat="1" ht="12">
      <c r="A429" s="14"/>
      <c r="B429" s="238"/>
      <c r="C429" s="239"/>
      <c r="D429" s="220" t="s">
        <v>165</v>
      </c>
      <c r="E429" s="240" t="s">
        <v>19</v>
      </c>
      <c r="F429" s="241" t="s">
        <v>168</v>
      </c>
      <c r="G429" s="239"/>
      <c r="H429" s="242">
        <v>26.507</v>
      </c>
      <c r="I429" s="243"/>
      <c r="J429" s="239"/>
      <c r="K429" s="239"/>
      <c r="L429" s="244"/>
      <c r="M429" s="245"/>
      <c r="N429" s="246"/>
      <c r="O429" s="246"/>
      <c r="P429" s="246"/>
      <c r="Q429" s="246"/>
      <c r="R429" s="246"/>
      <c r="S429" s="246"/>
      <c r="T429" s="24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8" t="s">
        <v>165</v>
      </c>
      <c r="AU429" s="248" t="s">
        <v>158</v>
      </c>
      <c r="AV429" s="14" t="s">
        <v>149</v>
      </c>
      <c r="AW429" s="14" t="s">
        <v>33</v>
      </c>
      <c r="AX429" s="14" t="s">
        <v>80</v>
      </c>
      <c r="AY429" s="248" t="s">
        <v>142</v>
      </c>
    </row>
    <row r="430" spans="1:65" s="2" customFormat="1" ht="24.15" customHeight="1">
      <c r="A430" s="41"/>
      <c r="B430" s="42"/>
      <c r="C430" s="207" t="s">
        <v>334</v>
      </c>
      <c r="D430" s="207" t="s">
        <v>144</v>
      </c>
      <c r="E430" s="208" t="s">
        <v>520</v>
      </c>
      <c r="F430" s="209" t="s">
        <v>521</v>
      </c>
      <c r="G430" s="210" t="s">
        <v>219</v>
      </c>
      <c r="H430" s="211">
        <v>2.83</v>
      </c>
      <c r="I430" s="212"/>
      <c r="J430" s="213">
        <f>ROUND(I430*H430,2)</f>
        <v>0</v>
      </c>
      <c r="K430" s="209" t="s">
        <v>148</v>
      </c>
      <c r="L430" s="47"/>
      <c r="M430" s="214" t="s">
        <v>19</v>
      </c>
      <c r="N430" s="215" t="s">
        <v>43</v>
      </c>
      <c r="O430" s="87"/>
      <c r="P430" s="216">
        <f>O430*H430</f>
        <v>0</v>
      </c>
      <c r="Q430" s="216">
        <v>0</v>
      </c>
      <c r="R430" s="216">
        <f>Q430*H430</f>
        <v>0</v>
      </c>
      <c r="S430" s="216">
        <v>0</v>
      </c>
      <c r="T430" s="217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18" t="s">
        <v>149</v>
      </c>
      <c r="AT430" s="218" t="s">
        <v>144</v>
      </c>
      <c r="AU430" s="218" t="s">
        <v>158</v>
      </c>
      <c r="AY430" s="20" t="s">
        <v>142</v>
      </c>
      <c r="BE430" s="219">
        <f>IF(N430="základní",J430,0)</f>
        <v>0</v>
      </c>
      <c r="BF430" s="219">
        <f>IF(N430="snížená",J430,0)</f>
        <v>0</v>
      </c>
      <c r="BG430" s="219">
        <f>IF(N430="zákl. přenesená",J430,0)</f>
        <v>0</v>
      </c>
      <c r="BH430" s="219">
        <f>IF(N430="sníž. přenesená",J430,0)</f>
        <v>0</v>
      </c>
      <c r="BI430" s="219">
        <f>IF(N430="nulová",J430,0)</f>
        <v>0</v>
      </c>
      <c r="BJ430" s="20" t="s">
        <v>80</v>
      </c>
      <c r="BK430" s="219">
        <f>ROUND(I430*H430,2)</f>
        <v>0</v>
      </c>
      <c r="BL430" s="20" t="s">
        <v>149</v>
      </c>
      <c r="BM430" s="218" t="s">
        <v>522</v>
      </c>
    </row>
    <row r="431" spans="1:47" s="2" customFormat="1" ht="12">
      <c r="A431" s="41"/>
      <c r="B431" s="42"/>
      <c r="C431" s="43"/>
      <c r="D431" s="220" t="s">
        <v>150</v>
      </c>
      <c r="E431" s="43"/>
      <c r="F431" s="221" t="s">
        <v>523</v>
      </c>
      <c r="G431" s="43"/>
      <c r="H431" s="43"/>
      <c r="I431" s="222"/>
      <c r="J431" s="43"/>
      <c r="K431" s="43"/>
      <c r="L431" s="47"/>
      <c r="M431" s="223"/>
      <c r="N431" s="224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20" t="s">
        <v>150</v>
      </c>
      <c r="AU431" s="20" t="s">
        <v>158</v>
      </c>
    </row>
    <row r="432" spans="1:47" s="2" customFormat="1" ht="12">
      <c r="A432" s="41"/>
      <c r="B432" s="42"/>
      <c r="C432" s="43"/>
      <c r="D432" s="225" t="s">
        <v>152</v>
      </c>
      <c r="E432" s="43"/>
      <c r="F432" s="226" t="s">
        <v>524</v>
      </c>
      <c r="G432" s="43"/>
      <c r="H432" s="43"/>
      <c r="I432" s="222"/>
      <c r="J432" s="43"/>
      <c r="K432" s="43"/>
      <c r="L432" s="47"/>
      <c r="M432" s="223"/>
      <c r="N432" s="224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152</v>
      </c>
      <c r="AU432" s="20" t="s">
        <v>158</v>
      </c>
    </row>
    <row r="433" spans="1:51" s="13" customFormat="1" ht="12">
      <c r="A433" s="13"/>
      <c r="B433" s="227"/>
      <c r="C433" s="228"/>
      <c r="D433" s="220" t="s">
        <v>165</v>
      </c>
      <c r="E433" s="229" t="s">
        <v>19</v>
      </c>
      <c r="F433" s="230" t="s">
        <v>425</v>
      </c>
      <c r="G433" s="228"/>
      <c r="H433" s="231">
        <v>2.83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165</v>
      </c>
      <c r="AU433" s="237" t="s">
        <v>158</v>
      </c>
      <c r="AV433" s="13" t="s">
        <v>82</v>
      </c>
      <c r="AW433" s="13" t="s">
        <v>33</v>
      </c>
      <c r="AX433" s="13" t="s">
        <v>72</v>
      </c>
      <c r="AY433" s="237" t="s">
        <v>142</v>
      </c>
    </row>
    <row r="434" spans="1:51" s="14" customFormat="1" ht="12">
      <c r="A434" s="14"/>
      <c r="B434" s="238"/>
      <c r="C434" s="239"/>
      <c r="D434" s="220" t="s">
        <v>165</v>
      </c>
      <c r="E434" s="240" t="s">
        <v>19</v>
      </c>
      <c r="F434" s="241" t="s">
        <v>168</v>
      </c>
      <c r="G434" s="239"/>
      <c r="H434" s="242">
        <v>2.83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8" t="s">
        <v>165</v>
      </c>
      <c r="AU434" s="248" t="s">
        <v>158</v>
      </c>
      <c r="AV434" s="14" t="s">
        <v>149</v>
      </c>
      <c r="AW434" s="14" t="s">
        <v>33</v>
      </c>
      <c r="AX434" s="14" t="s">
        <v>80</v>
      </c>
      <c r="AY434" s="248" t="s">
        <v>142</v>
      </c>
    </row>
    <row r="435" spans="1:65" s="2" customFormat="1" ht="24.15" customHeight="1">
      <c r="A435" s="41"/>
      <c r="B435" s="42"/>
      <c r="C435" s="207" t="s">
        <v>525</v>
      </c>
      <c r="D435" s="207" t="s">
        <v>144</v>
      </c>
      <c r="E435" s="208" t="s">
        <v>526</v>
      </c>
      <c r="F435" s="209" t="s">
        <v>527</v>
      </c>
      <c r="G435" s="210" t="s">
        <v>219</v>
      </c>
      <c r="H435" s="211">
        <v>26.507</v>
      </c>
      <c r="I435" s="212"/>
      <c r="J435" s="213">
        <f>ROUND(I435*H435,2)</f>
        <v>0</v>
      </c>
      <c r="K435" s="209" t="s">
        <v>148</v>
      </c>
      <c r="L435" s="47"/>
      <c r="M435" s="214" t="s">
        <v>19</v>
      </c>
      <c r="N435" s="215" t="s">
        <v>43</v>
      </c>
      <c r="O435" s="87"/>
      <c r="P435" s="216">
        <f>O435*H435</f>
        <v>0</v>
      </c>
      <c r="Q435" s="216">
        <v>0</v>
      </c>
      <c r="R435" s="216">
        <f>Q435*H435</f>
        <v>0</v>
      </c>
      <c r="S435" s="216">
        <v>0</v>
      </c>
      <c r="T435" s="217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18" t="s">
        <v>149</v>
      </c>
      <c r="AT435" s="218" t="s">
        <v>144</v>
      </c>
      <c r="AU435" s="218" t="s">
        <v>158</v>
      </c>
      <c r="AY435" s="20" t="s">
        <v>142</v>
      </c>
      <c r="BE435" s="219">
        <f>IF(N435="základní",J435,0)</f>
        <v>0</v>
      </c>
      <c r="BF435" s="219">
        <f>IF(N435="snížená",J435,0)</f>
        <v>0</v>
      </c>
      <c r="BG435" s="219">
        <f>IF(N435="zákl. přenesená",J435,0)</f>
        <v>0</v>
      </c>
      <c r="BH435" s="219">
        <f>IF(N435="sníž. přenesená",J435,0)</f>
        <v>0</v>
      </c>
      <c r="BI435" s="219">
        <f>IF(N435="nulová",J435,0)</f>
        <v>0</v>
      </c>
      <c r="BJ435" s="20" t="s">
        <v>80</v>
      </c>
      <c r="BK435" s="219">
        <f>ROUND(I435*H435,2)</f>
        <v>0</v>
      </c>
      <c r="BL435" s="20" t="s">
        <v>149</v>
      </c>
      <c r="BM435" s="218" t="s">
        <v>528</v>
      </c>
    </row>
    <row r="436" spans="1:47" s="2" customFormat="1" ht="12">
      <c r="A436" s="41"/>
      <c r="B436" s="42"/>
      <c r="C436" s="43"/>
      <c r="D436" s="220" t="s">
        <v>150</v>
      </c>
      <c r="E436" s="43"/>
      <c r="F436" s="221" t="s">
        <v>529</v>
      </c>
      <c r="G436" s="43"/>
      <c r="H436" s="43"/>
      <c r="I436" s="222"/>
      <c r="J436" s="43"/>
      <c r="K436" s="43"/>
      <c r="L436" s="47"/>
      <c r="M436" s="223"/>
      <c r="N436" s="22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20" t="s">
        <v>150</v>
      </c>
      <c r="AU436" s="20" t="s">
        <v>158</v>
      </c>
    </row>
    <row r="437" spans="1:47" s="2" customFormat="1" ht="12">
      <c r="A437" s="41"/>
      <c r="B437" s="42"/>
      <c r="C437" s="43"/>
      <c r="D437" s="225" t="s">
        <v>152</v>
      </c>
      <c r="E437" s="43"/>
      <c r="F437" s="226" t="s">
        <v>530</v>
      </c>
      <c r="G437" s="43"/>
      <c r="H437" s="43"/>
      <c r="I437" s="222"/>
      <c r="J437" s="43"/>
      <c r="K437" s="43"/>
      <c r="L437" s="47"/>
      <c r="M437" s="223"/>
      <c r="N437" s="224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20" t="s">
        <v>152</v>
      </c>
      <c r="AU437" s="20" t="s">
        <v>158</v>
      </c>
    </row>
    <row r="438" spans="1:47" s="2" customFormat="1" ht="12">
      <c r="A438" s="41"/>
      <c r="B438" s="42"/>
      <c r="C438" s="43"/>
      <c r="D438" s="220" t="s">
        <v>248</v>
      </c>
      <c r="E438" s="43"/>
      <c r="F438" s="270" t="s">
        <v>531</v>
      </c>
      <c r="G438" s="43"/>
      <c r="H438" s="43"/>
      <c r="I438" s="222"/>
      <c r="J438" s="43"/>
      <c r="K438" s="43"/>
      <c r="L438" s="47"/>
      <c r="M438" s="223"/>
      <c r="N438" s="224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20" t="s">
        <v>248</v>
      </c>
      <c r="AU438" s="20" t="s">
        <v>158</v>
      </c>
    </row>
    <row r="439" spans="1:65" s="2" customFormat="1" ht="24.15" customHeight="1">
      <c r="A439" s="41"/>
      <c r="B439" s="42"/>
      <c r="C439" s="207" t="s">
        <v>340</v>
      </c>
      <c r="D439" s="207" t="s">
        <v>144</v>
      </c>
      <c r="E439" s="208" t="s">
        <v>532</v>
      </c>
      <c r="F439" s="209" t="s">
        <v>533</v>
      </c>
      <c r="G439" s="210" t="s">
        <v>219</v>
      </c>
      <c r="H439" s="211">
        <v>26.507</v>
      </c>
      <c r="I439" s="212"/>
      <c r="J439" s="213">
        <f>ROUND(I439*H439,2)</f>
        <v>0</v>
      </c>
      <c r="K439" s="209" t="s">
        <v>148</v>
      </c>
      <c r="L439" s="47"/>
      <c r="M439" s="214" t="s">
        <v>19</v>
      </c>
      <c r="N439" s="215" t="s">
        <v>43</v>
      </c>
      <c r="O439" s="87"/>
      <c r="P439" s="216">
        <f>O439*H439</f>
        <v>0</v>
      </c>
      <c r="Q439" s="216">
        <v>0</v>
      </c>
      <c r="R439" s="216">
        <f>Q439*H439</f>
        <v>0</v>
      </c>
      <c r="S439" s="216">
        <v>0</v>
      </c>
      <c r="T439" s="217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18" t="s">
        <v>149</v>
      </c>
      <c r="AT439" s="218" t="s">
        <v>144</v>
      </c>
      <c r="AU439" s="218" t="s">
        <v>158</v>
      </c>
      <c r="AY439" s="20" t="s">
        <v>142</v>
      </c>
      <c r="BE439" s="219">
        <f>IF(N439="základní",J439,0)</f>
        <v>0</v>
      </c>
      <c r="BF439" s="219">
        <f>IF(N439="snížená",J439,0)</f>
        <v>0</v>
      </c>
      <c r="BG439" s="219">
        <f>IF(N439="zákl. přenesená",J439,0)</f>
        <v>0</v>
      </c>
      <c r="BH439" s="219">
        <f>IF(N439="sníž. přenesená",J439,0)</f>
        <v>0</v>
      </c>
      <c r="BI439" s="219">
        <f>IF(N439="nulová",J439,0)</f>
        <v>0</v>
      </c>
      <c r="BJ439" s="20" t="s">
        <v>80</v>
      </c>
      <c r="BK439" s="219">
        <f>ROUND(I439*H439,2)</f>
        <v>0</v>
      </c>
      <c r="BL439" s="20" t="s">
        <v>149</v>
      </c>
      <c r="BM439" s="218" t="s">
        <v>534</v>
      </c>
    </row>
    <row r="440" spans="1:47" s="2" customFormat="1" ht="12">
      <c r="A440" s="41"/>
      <c r="B440" s="42"/>
      <c r="C440" s="43"/>
      <c r="D440" s="220" t="s">
        <v>150</v>
      </c>
      <c r="E440" s="43"/>
      <c r="F440" s="221" t="s">
        <v>535</v>
      </c>
      <c r="G440" s="43"/>
      <c r="H440" s="43"/>
      <c r="I440" s="222"/>
      <c r="J440" s="43"/>
      <c r="K440" s="43"/>
      <c r="L440" s="47"/>
      <c r="M440" s="223"/>
      <c r="N440" s="22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20" t="s">
        <v>150</v>
      </c>
      <c r="AU440" s="20" t="s">
        <v>158</v>
      </c>
    </row>
    <row r="441" spans="1:47" s="2" customFormat="1" ht="12">
      <c r="A441" s="41"/>
      <c r="B441" s="42"/>
      <c r="C441" s="43"/>
      <c r="D441" s="225" t="s">
        <v>152</v>
      </c>
      <c r="E441" s="43"/>
      <c r="F441" s="226" t="s">
        <v>536</v>
      </c>
      <c r="G441" s="43"/>
      <c r="H441" s="43"/>
      <c r="I441" s="222"/>
      <c r="J441" s="43"/>
      <c r="K441" s="43"/>
      <c r="L441" s="47"/>
      <c r="M441" s="223"/>
      <c r="N441" s="22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152</v>
      </c>
      <c r="AU441" s="20" t="s">
        <v>158</v>
      </c>
    </row>
    <row r="442" spans="1:65" s="2" customFormat="1" ht="24.15" customHeight="1">
      <c r="A442" s="41"/>
      <c r="B442" s="42"/>
      <c r="C442" s="207" t="s">
        <v>352</v>
      </c>
      <c r="D442" s="207" t="s">
        <v>144</v>
      </c>
      <c r="E442" s="208" t="s">
        <v>537</v>
      </c>
      <c r="F442" s="209" t="s">
        <v>538</v>
      </c>
      <c r="G442" s="210" t="s">
        <v>219</v>
      </c>
      <c r="H442" s="211">
        <v>551.185</v>
      </c>
      <c r="I442" s="212"/>
      <c r="J442" s="213">
        <f>ROUND(I442*H442,2)</f>
        <v>0</v>
      </c>
      <c r="K442" s="209" t="s">
        <v>148</v>
      </c>
      <c r="L442" s="47"/>
      <c r="M442" s="214" t="s">
        <v>19</v>
      </c>
      <c r="N442" s="215" t="s">
        <v>43</v>
      </c>
      <c r="O442" s="87"/>
      <c r="P442" s="216">
        <f>O442*H442</f>
        <v>0</v>
      </c>
      <c r="Q442" s="216">
        <v>0</v>
      </c>
      <c r="R442" s="216">
        <f>Q442*H442</f>
        <v>0</v>
      </c>
      <c r="S442" s="216">
        <v>0</v>
      </c>
      <c r="T442" s="217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18" t="s">
        <v>149</v>
      </c>
      <c r="AT442" s="218" t="s">
        <v>144</v>
      </c>
      <c r="AU442" s="218" t="s">
        <v>158</v>
      </c>
      <c r="AY442" s="20" t="s">
        <v>142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20" t="s">
        <v>80</v>
      </c>
      <c r="BK442" s="219">
        <f>ROUND(I442*H442,2)</f>
        <v>0</v>
      </c>
      <c r="BL442" s="20" t="s">
        <v>149</v>
      </c>
      <c r="BM442" s="218" t="s">
        <v>539</v>
      </c>
    </row>
    <row r="443" spans="1:47" s="2" customFormat="1" ht="12">
      <c r="A443" s="41"/>
      <c r="B443" s="42"/>
      <c r="C443" s="43"/>
      <c r="D443" s="220" t="s">
        <v>150</v>
      </c>
      <c r="E443" s="43"/>
      <c r="F443" s="221" t="s">
        <v>540</v>
      </c>
      <c r="G443" s="43"/>
      <c r="H443" s="43"/>
      <c r="I443" s="222"/>
      <c r="J443" s="43"/>
      <c r="K443" s="43"/>
      <c r="L443" s="47"/>
      <c r="M443" s="223"/>
      <c r="N443" s="224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20" t="s">
        <v>150</v>
      </c>
      <c r="AU443" s="20" t="s">
        <v>158</v>
      </c>
    </row>
    <row r="444" spans="1:47" s="2" customFormat="1" ht="12">
      <c r="A444" s="41"/>
      <c r="B444" s="42"/>
      <c r="C444" s="43"/>
      <c r="D444" s="225" t="s">
        <v>152</v>
      </c>
      <c r="E444" s="43"/>
      <c r="F444" s="226" t="s">
        <v>541</v>
      </c>
      <c r="G444" s="43"/>
      <c r="H444" s="43"/>
      <c r="I444" s="222"/>
      <c r="J444" s="43"/>
      <c r="K444" s="43"/>
      <c r="L444" s="47"/>
      <c r="M444" s="223"/>
      <c r="N444" s="224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20" t="s">
        <v>152</v>
      </c>
      <c r="AU444" s="20" t="s">
        <v>158</v>
      </c>
    </row>
    <row r="445" spans="1:65" s="2" customFormat="1" ht="24.15" customHeight="1">
      <c r="A445" s="41"/>
      <c r="B445" s="42"/>
      <c r="C445" s="207" t="s">
        <v>346</v>
      </c>
      <c r="D445" s="207" t="s">
        <v>144</v>
      </c>
      <c r="E445" s="208" t="s">
        <v>542</v>
      </c>
      <c r="F445" s="209" t="s">
        <v>543</v>
      </c>
      <c r="G445" s="210" t="s">
        <v>219</v>
      </c>
      <c r="H445" s="211">
        <v>551.185</v>
      </c>
      <c r="I445" s="212"/>
      <c r="J445" s="213">
        <f>ROUND(I445*H445,2)</f>
        <v>0</v>
      </c>
      <c r="K445" s="209" t="s">
        <v>148</v>
      </c>
      <c r="L445" s="47"/>
      <c r="M445" s="214" t="s">
        <v>19</v>
      </c>
      <c r="N445" s="215" t="s">
        <v>43</v>
      </c>
      <c r="O445" s="87"/>
      <c r="P445" s="216">
        <f>O445*H445</f>
        <v>0</v>
      </c>
      <c r="Q445" s="216">
        <v>0</v>
      </c>
      <c r="R445" s="216">
        <f>Q445*H445</f>
        <v>0</v>
      </c>
      <c r="S445" s="216">
        <v>0</v>
      </c>
      <c r="T445" s="217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18" t="s">
        <v>149</v>
      </c>
      <c r="AT445" s="218" t="s">
        <v>144</v>
      </c>
      <c r="AU445" s="218" t="s">
        <v>158</v>
      </c>
      <c r="AY445" s="20" t="s">
        <v>142</v>
      </c>
      <c r="BE445" s="219">
        <f>IF(N445="základní",J445,0)</f>
        <v>0</v>
      </c>
      <c r="BF445" s="219">
        <f>IF(N445="snížená",J445,0)</f>
        <v>0</v>
      </c>
      <c r="BG445" s="219">
        <f>IF(N445="zákl. přenesená",J445,0)</f>
        <v>0</v>
      </c>
      <c r="BH445" s="219">
        <f>IF(N445="sníž. přenesená",J445,0)</f>
        <v>0</v>
      </c>
      <c r="BI445" s="219">
        <f>IF(N445="nulová",J445,0)</f>
        <v>0</v>
      </c>
      <c r="BJ445" s="20" t="s">
        <v>80</v>
      </c>
      <c r="BK445" s="219">
        <f>ROUND(I445*H445,2)</f>
        <v>0</v>
      </c>
      <c r="BL445" s="20" t="s">
        <v>149</v>
      </c>
      <c r="BM445" s="218" t="s">
        <v>544</v>
      </c>
    </row>
    <row r="446" spans="1:47" s="2" customFormat="1" ht="12">
      <c r="A446" s="41"/>
      <c r="B446" s="42"/>
      <c r="C446" s="43"/>
      <c r="D446" s="220" t="s">
        <v>150</v>
      </c>
      <c r="E446" s="43"/>
      <c r="F446" s="221" t="s">
        <v>545</v>
      </c>
      <c r="G446" s="43"/>
      <c r="H446" s="43"/>
      <c r="I446" s="222"/>
      <c r="J446" s="43"/>
      <c r="K446" s="43"/>
      <c r="L446" s="47"/>
      <c r="M446" s="223"/>
      <c r="N446" s="224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20" t="s">
        <v>150</v>
      </c>
      <c r="AU446" s="20" t="s">
        <v>158</v>
      </c>
    </row>
    <row r="447" spans="1:47" s="2" customFormat="1" ht="12">
      <c r="A447" s="41"/>
      <c r="B447" s="42"/>
      <c r="C447" s="43"/>
      <c r="D447" s="225" t="s">
        <v>152</v>
      </c>
      <c r="E447" s="43"/>
      <c r="F447" s="226" t="s">
        <v>546</v>
      </c>
      <c r="G447" s="43"/>
      <c r="H447" s="43"/>
      <c r="I447" s="222"/>
      <c r="J447" s="43"/>
      <c r="K447" s="43"/>
      <c r="L447" s="47"/>
      <c r="M447" s="223"/>
      <c r="N447" s="224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20" t="s">
        <v>152</v>
      </c>
      <c r="AU447" s="20" t="s">
        <v>158</v>
      </c>
    </row>
    <row r="448" spans="1:47" s="2" customFormat="1" ht="12">
      <c r="A448" s="41"/>
      <c r="B448" s="42"/>
      <c r="C448" s="43"/>
      <c r="D448" s="220" t="s">
        <v>248</v>
      </c>
      <c r="E448" s="43"/>
      <c r="F448" s="270" t="s">
        <v>531</v>
      </c>
      <c r="G448" s="43"/>
      <c r="H448" s="43"/>
      <c r="I448" s="222"/>
      <c r="J448" s="43"/>
      <c r="K448" s="43"/>
      <c r="L448" s="47"/>
      <c r="M448" s="223"/>
      <c r="N448" s="22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248</v>
      </c>
      <c r="AU448" s="20" t="s">
        <v>158</v>
      </c>
    </row>
    <row r="449" spans="1:51" s="13" customFormat="1" ht="12">
      <c r="A449" s="13"/>
      <c r="B449" s="227"/>
      <c r="C449" s="228"/>
      <c r="D449" s="220" t="s">
        <v>165</v>
      </c>
      <c r="E449" s="229" t="s">
        <v>19</v>
      </c>
      <c r="F449" s="230" t="s">
        <v>432</v>
      </c>
      <c r="G449" s="228"/>
      <c r="H449" s="231">
        <v>545.419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7" t="s">
        <v>165</v>
      </c>
      <c r="AU449" s="237" t="s">
        <v>158</v>
      </c>
      <c r="AV449" s="13" t="s">
        <v>82</v>
      </c>
      <c r="AW449" s="13" t="s">
        <v>33</v>
      </c>
      <c r="AX449" s="13" t="s">
        <v>72</v>
      </c>
      <c r="AY449" s="237" t="s">
        <v>142</v>
      </c>
    </row>
    <row r="450" spans="1:51" s="13" customFormat="1" ht="12">
      <c r="A450" s="13"/>
      <c r="B450" s="227"/>
      <c r="C450" s="228"/>
      <c r="D450" s="220" t="s">
        <v>165</v>
      </c>
      <c r="E450" s="229" t="s">
        <v>19</v>
      </c>
      <c r="F450" s="230" t="s">
        <v>433</v>
      </c>
      <c r="G450" s="228"/>
      <c r="H450" s="231">
        <v>41.267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7" t="s">
        <v>165</v>
      </c>
      <c r="AU450" s="237" t="s">
        <v>158</v>
      </c>
      <c r="AV450" s="13" t="s">
        <v>82</v>
      </c>
      <c r="AW450" s="13" t="s">
        <v>33</v>
      </c>
      <c r="AX450" s="13" t="s">
        <v>72</v>
      </c>
      <c r="AY450" s="237" t="s">
        <v>142</v>
      </c>
    </row>
    <row r="451" spans="1:51" s="15" customFormat="1" ht="12">
      <c r="A451" s="15"/>
      <c r="B451" s="249"/>
      <c r="C451" s="250"/>
      <c r="D451" s="220" t="s">
        <v>165</v>
      </c>
      <c r="E451" s="251" t="s">
        <v>19</v>
      </c>
      <c r="F451" s="252" t="s">
        <v>183</v>
      </c>
      <c r="G451" s="250"/>
      <c r="H451" s="253">
        <v>586.686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9" t="s">
        <v>165</v>
      </c>
      <c r="AU451" s="259" t="s">
        <v>158</v>
      </c>
      <c r="AV451" s="15" t="s">
        <v>158</v>
      </c>
      <c r="AW451" s="15" t="s">
        <v>33</v>
      </c>
      <c r="AX451" s="15" t="s">
        <v>72</v>
      </c>
      <c r="AY451" s="259" t="s">
        <v>142</v>
      </c>
    </row>
    <row r="452" spans="1:51" s="16" customFormat="1" ht="12">
      <c r="A452" s="16"/>
      <c r="B452" s="271"/>
      <c r="C452" s="272"/>
      <c r="D452" s="220" t="s">
        <v>165</v>
      </c>
      <c r="E452" s="273" t="s">
        <v>19</v>
      </c>
      <c r="F452" s="274" t="s">
        <v>369</v>
      </c>
      <c r="G452" s="272"/>
      <c r="H452" s="273" t="s">
        <v>19</v>
      </c>
      <c r="I452" s="275"/>
      <c r="J452" s="272"/>
      <c r="K452" s="272"/>
      <c r="L452" s="276"/>
      <c r="M452" s="277"/>
      <c r="N452" s="278"/>
      <c r="O452" s="278"/>
      <c r="P452" s="278"/>
      <c r="Q452" s="278"/>
      <c r="R452" s="278"/>
      <c r="S452" s="278"/>
      <c r="T452" s="279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T452" s="280" t="s">
        <v>165</v>
      </c>
      <c r="AU452" s="280" t="s">
        <v>158</v>
      </c>
      <c r="AV452" s="16" t="s">
        <v>80</v>
      </c>
      <c r="AW452" s="16" t="s">
        <v>33</v>
      </c>
      <c r="AX452" s="16" t="s">
        <v>72</v>
      </c>
      <c r="AY452" s="280" t="s">
        <v>142</v>
      </c>
    </row>
    <row r="453" spans="1:51" s="13" customFormat="1" ht="12">
      <c r="A453" s="13"/>
      <c r="B453" s="227"/>
      <c r="C453" s="228"/>
      <c r="D453" s="220" t="s">
        <v>165</v>
      </c>
      <c r="E453" s="229" t="s">
        <v>19</v>
      </c>
      <c r="F453" s="230" t="s">
        <v>434</v>
      </c>
      <c r="G453" s="228"/>
      <c r="H453" s="231">
        <v>-81.425</v>
      </c>
      <c r="I453" s="232"/>
      <c r="J453" s="228"/>
      <c r="K453" s="228"/>
      <c r="L453" s="233"/>
      <c r="M453" s="234"/>
      <c r="N453" s="235"/>
      <c r="O453" s="235"/>
      <c r="P453" s="235"/>
      <c r="Q453" s="235"/>
      <c r="R453" s="235"/>
      <c r="S453" s="235"/>
      <c r="T453" s="23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7" t="s">
        <v>165</v>
      </c>
      <c r="AU453" s="237" t="s">
        <v>158</v>
      </c>
      <c r="AV453" s="13" t="s">
        <v>82</v>
      </c>
      <c r="AW453" s="13" t="s">
        <v>33</v>
      </c>
      <c r="AX453" s="13" t="s">
        <v>72</v>
      </c>
      <c r="AY453" s="237" t="s">
        <v>142</v>
      </c>
    </row>
    <row r="454" spans="1:51" s="13" customFormat="1" ht="12">
      <c r="A454" s="13"/>
      <c r="B454" s="227"/>
      <c r="C454" s="228"/>
      <c r="D454" s="220" t="s">
        <v>165</v>
      </c>
      <c r="E454" s="229" t="s">
        <v>19</v>
      </c>
      <c r="F454" s="230" t="s">
        <v>435</v>
      </c>
      <c r="G454" s="228"/>
      <c r="H454" s="231">
        <v>-54.86</v>
      </c>
      <c r="I454" s="232"/>
      <c r="J454" s="228"/>
      <c r="K454" s="228"/>
      <c r="L454" s="233"/>
      <c r="M454" s="234"/>
      <c r="N454" s="235"/>
      <c r="O454" s="235"/>
      <c r="P454" s="235"/>
      <c r="Q454" s="235"/>
      <c r="R454" s="235"/>
      <c r="S454" s="235"/>
      <c r="T454" s="23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7" t="s">
        <v>165</v>
      </c>
      <c r="AU454" s="237" t="s">
        <v>158</v>
      </c>
      <c r="AV454" s="13" t="s">
        <v>82</v>
      </c>
      <c r="AW454" s="13" t="s">
        <v>33</v>
      </c>
      <c r="AX454" s="13" t="s">
        <v>72</v>
      </c>
      <c r="AY454" s="237" t="s">
        <v>142</v>
      </c>
    </row>
    <row r="455" spans="1:51" s="15" customFormat="1" ht="12">
      <c r="A455" s="15"/>
      <c r="B455" s="249"/>
      <c r="C455" s="250"/>
      <c r="D455" s="220" t="s">
        <v>165</v>
      </c>
      <c r="E455" s="251" t="s">
        <v>19</v>
      </c>
      <c r="F455" s="252" t="s">
        <v>183</v>
      </c>
      <c r="G455" s="250"/>
      <c r="H455" s="253">
        <v>-136.285</v>
      </c>
      <c r="I455" s="254"/>
      <c r="J455" s="250"/>
      <c r="K455" s="250"/>
      <c r="L455" s="255"/>
      <c r="M455" s="256"/>
      <c r="N455" s="257"/>
      <c r="O455" s="257"/>
      <c r="P455" s="257"/>
      <c r="Q455" s="257"/>
      <c r="R455" s="257"/>
      <c r="S455" s="257"/>
      <c r="T455" s="258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9" t="s">
        <v>165</v>
      </c>
      <c r="AU455" s="259" t="s">
        <v>158</v>
      </c>
      <c r="AV455" s="15" t="s">
        <v>158</v>
      </c>
      <c r="AW455" s="15" t="s">
        <v>33</v>
      </c>
      <c r="AX455" s="15" t="s">
        <v>72</v>
      </c>
      <c r="AY455" s="259" t="s">
        <v>142</v>
      </c>
    </row>
    <row r="456" spans="1:51" s="13" customFormat="1" ht="12">
      <c r="A456" s="13"/>
      <c r="B456" s="227"/>
      <c r="C456" s="228"/>
      <c r="D456" s="220" t="s">
        <v>165</v>
      </c>
      <c r="E456" s="229" t="s">
        <v>19</v>
      </c>
      <c r="F456" s="230" t="s">
        <v>436</v>
      </c>
      <c r="G456" s="228"/>
      <c r="H456" s="231">
        <v>42.174</v>
      </c>
      <c r="I456" s="232"/>
      <c r="J456" s="228"/>
      <c r="K456" s="228"/>
      <c r="L456" s="233"/>
      <c r="M456" s="234"/>
      <c r="N456" s="235"/>
      <c r="O456" s="235"/>
      <c r="P456" s="235"/>
      <c r="Q456" s="235"/>
      <c r="R456" s="235"/>
      <c r="S456" s="235"/>
      <c r="T456" s="23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7" t="s">
        <v>165</v>
      </c>
      <c r="AU456" s="237" t="s">
        <v>158</v>
      </c>
      <c r="AV456" s="13" t="s">
        <v>82</v>
      </c>
      <c r="AW456" s="13" t="s">
        <v>33</v>
      </c>
      <c r="AX456" s="13" t="s">
        <v>72</v>
      </c>
      <c r="AY456" s="237" t="s">
        <v>142</v>
      </c>
    </row>
    <row r="457" spans="1:51" s="15" customFormat="1" ht="12">
      <c r="A457" s="15"/>
      <c r="B457" s="249"/>
      <c r="C457" s="250"/>
      <c r="D457" s="220" t="s">
        <v>165</v>
      </c>
      <c r="E457" s="251" t="s">
        <v>19</v>
      </c>
      <c r="F457" s="252" t="s">
        <v>183</v>
      </c>
      <c r="G457" s="250"/>
      <c r="H457" s="253">
        <v>42.174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9" t="s">
        <v>165</v>
      </c>
      <c r="AU457" s="259" t="s">
        <v>158</v>
      </c>
      <c r="AV457" s="15" t="s">
        <v>158</v>
      </c>
      <c r="AW457" s="15" t="s">
        <v>33</v>
      </c>
      <c r="AX457" s="15" t="s">
        <v>72</v>
      </c>
      <c r="AY457" s="259" t="s">
        <v>142</v>
      </c>
    </row>
    <row r="458" spans="1:51" s="16" customFormat="1" ht="12">
      <c r="A458" s="16"/>
      <c r="B458" s="271"/>
      <c r="C458" s="272"/>
      <c r="D458" s="220" t="s">
        <v>165</v>
      </c>
      <c r="E458" s="273" t="s">
        <v>19</v>
      </c>
      <c r="F458" s="274" t="s">
        <v>447</v>
      </c>
      <c r="G458" s="272"/>
      <c r="H458" s="273" t="s">
        <v>19</v>
      </c>
      <c r="I458" s="275"/>
      <c r="J458" s="272"/>
      <c r="K458" s="272"/>
      <c r="L458" s="276"/>
      <c r="M458" s="277"/>
      <c r="N458" s="278"/>
      <c r="O458" s="278"/>
      <c r="P458" s="278"/>
      <c r="Q458" s="278"/>
      <c r="R458" s="278"/>
      <c r="S458" s="278"/>
      <c r="T458" s="279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T458" s="280" t="s">
        <v>165</v>
      </c>
      <c r="AU458" s="280" t="s">
        <v>158</v>
      </c>
      <c r="AV458" s="16" t="s">
        <v>80</v>
      </c>
      <c r="AW458" s="16" t="s">
        <v>33</v>
      </c>
      <c r="AX458" s="16" t="s">
        <v>72</v>
      </c>
      <c r="AY458" s="280" t="s">
        <v>142</v>
      </c>
    </row>
    <row r="459" spans="1:51" s="13" customFormat="1" ht="12">
      <c r="A459" s="13"/>
      <c r="B459" s="227"/>
      <c r="C459" s="228"/>
      <c r="D459" s="220" t="s">
        <v>165</v>
      </c>
      <c r="E459" s="229" t="s">
        <v>19</v>
      </c>
      <c r="F459" s="230" t="s">
        <v>547</v>
      </c>
      <c r="G459" s="228"/>
      <c r="H459" s="231">
        <v>34.96</v>
      </c>
      <c r="I459" s="232"/>
      <c r="J459" s="228"/>
      <c r="K459" s="228"/>
      <c r="L459" s="233"/>
      <c r="M459" s="234"/>
      <c r="N459" s="235"/>
      <c r="O459" s="235"/>
      <c r="P459" s="235"/>
      <c r="Q459" s="235"/>
      <c r="R459" s="235"/>
      <c r="S459" s="235"/>
      <c r="T459" s="23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7" t="s">
        <v>165</v>
      </c>
      <c r="AU459" s="237" t="s">
        <v>158</v>
      </c>
      <c r="AV459" s="13" t="s">
        <v>82</v>
      </c>
      <c r="AW459" s="13" t="s">
        <v>33</v>
      </c>
      <c r="AX459" s="13" t="s">
        <v>72</v>
      </c>
      <c r="AY459" s="237" t="s">
        <v>142</v>
      </c>
    </row>
    <row r="460" spans="1:51" s="13" customFormat="1" ht="12">
      <c r="A460" s="13"/>
      <c r="B460" s="227"/>
      <c r="C460" s="228"/>
      <c r="D460" s="220" t="s">
        <v>165</v>
      </c>
      <c r="E460" s="229" t="s">
        <v>19</v>
      </c>
      <c r="F460" s="230" t="s">
        <v>548</v>
      </c>
      <c r="G460" s="228"/>
      <c r="H460" s="231">
        <v>23.65</v>
      </c>
      <c r="I460" s="232"/>
      <c r="J460" s="228"/>
      <c r="K460" s="228"/>
      <c r="L460" s="233"/>
      <c r="M460" s="234"/>
      <c r="N460" s="235"/>
      <c r="O460" s="235"/>
      <c r="P460" s="235"/>
      <c r="Q460" s="235"/>
      <c r="R460" s="235"/>
      <c r="S460" s="235"/>
      <c r="T460" s="23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7" t="s">
        <v>165</v>
      </c>
      <c r="AU460" s="237" t="s">
        <v>158</v>
      </c>
      <c r="AV460" s="13" t="s">
        <v>82</v>
      </c>
      <c r="AW460" s="13" t="s">
        <v>33</v>
      </c>
      <c r="AX460" s="13" t="s">
        <v>72</v>
      </c>
      <c r="AY460" s="237" t="s">
        <v>142</v>
      </c>
    </row>
    <row r="461" spans="1:51" s="15" customFormat="1" ht="12">
      <c r="A461" s="15"/>
      <c r="B461" s="249"/>
      <c r="C461" s="250"/>
      <c r="D461" s="220" t="s">
        <v>165</v>
      </c>
      <c r="E461" s="251" t="s">
        <v>19</v>
      </c>
      <c r="F461" s="252" t="s">
        <v>183</v>
      </c>
      <c r="G461" s="250"/>
      <c r="H461" s="253">
        <v>58.61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9" t="s">
        <v>165</v>
      </c>
      <c r="AU461" s="259" t="s">
        <v>158</v>
      </c>
      <c r="AV461" s="15" t="s">
        <v>158</v>
      </c>
      <c r="AW461" s="15" t="s">
        <v>33</v>
      </c>
      <c r="AX461" s="15" t="s">
        <v>72</v>
      </c>
      <c r="AY461" s="259" t="s">
        <v>142</v>
      </c>
    </row>
    <row r="462" spans="1:51" s="14" customFormat="1" ht="12">
      <c r="A462" s="14"/>
      <c r="B462" s="238"/>
      <c r="C462" s="239"/>
      <c r="D462" s="220" t="s">
        <v>165</v>
      </c>
      <c r="E462" s="240" t="s">
        <v>19</v>
      </c>
      <c r="F462" s="241" t="s">
        <v>168</v>
      </c>
      <c r="G462" s="239"/>
      <c r="H462" s="242">
        <v>551.185</v>
      </c>
      <c r="I462" s="243"/>
      <c r="J462" s="239"/>
      <c r="K462" s="239"/>
      <c r="L462" s="244"/>
      <c r="M462" s="245"/>
      <c r="N462" s="246"/>
      <c r="O462" s="246"/>
      <c r="P462" s="246"/>
      <c r="Q462" s="246"/>
      <c r="R462" s="246"/>
      <c r="S462" s="246"/>
      <c r="T462" s="24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8" t="s">
        <v>165</v>
      </c>
      <c r="AU462" s="248" t="s">
        <v>158</v>
      </c>
      <c r="AV462" s="14" t="s">
        <v>149</v>
      </c>
      <c r="AW462" s="14" t="s">
        <v>33</v>
      </c>
      <c r="AX462" s="14" t="s">
        <v>80</v>
      </c>
      <c r="AY462" s="248" t="s">
        <v>142</v>
      </c>
    </row>
    <row r="463" spans="1:63" s="12" customFormat="1" ht="20.85" customHeight="1">
      <c r="A463" s="12"/>
      <c r="B463" s="191"/>
      <c r="C463" s="192"/>
      <c r="D463" s="193" t="s">
        <v>71</v>
      </c>
      <c r="E463" s="205" t="s">
        <v>549</v>
      </c>
      <c r="F463" s="205" t="s">
        <v>550</v>
      </c>
      <c r="G463" s="192"/>
      <c r="H463" s="192"/>
      <c r="I463" s="195"/>
      <c r="J463" s="206">
        <f>BK463</f>
        <v>0</v>
      </c>
      <c r="K463" s="192"/>
      <c r="L463" s="197"/>
      <c r="M463" s="198"/>
      <c r="N463" s="199"/>
      <c r="O463" s="199"/>
      <c r="P463" s="200">
        <f>SUM(P464:P539)</f>
        <v>0</v>
      </c>
      <c r="Q463" s="199"/>
      <c r="R463" s="200">
        <f>SUM(R464:R539)</f>
        <v>0</v>
      </c>
      <c r="S463" s="199"/>
      <c r="T463" s="201">
        <f>SUM(T464:T539)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2" t="s">
        <v>80</v>
      </c>
      <c r="AT463" s="203" t="s">
        <v>71</v>
      </c>
      <c r="AU463" s="203" t="s">
        <v>82</v>
      </c>
      <c r="AY463" s="202" t="s">
        <v>142</v>
      </c>
      <c r="BK463" s="204">
        <f>SUM(BK464:BK539)</f>
        <v>0</v>
      </c>
    </row>
    <row r="464" spans="1:65" s="2" customFormat="1" ht="16.5" customHeight="1">
      <c r="A464" s="41"/>
      <c r="B464" s="42"/>
      <c r="C464" s="207" t="s">
        <v>549</v>
      </c>
      <c r="D464" s="207" t="s">
        <v>144</v>
      </c>
      <c r="E464" s="208" t="s">
        <v>551</v>
      </c>
      <c r="F464" s="209" t="s">
        <v>552</v>
      </c>
      <c r="G464" s="210" t="s">
        <v>219</v>
      </c>
      <c r="H464" s="211">
        <v>12.18</v>
      </c>
      <c r="I464" s="212"/>
      <c r="J464" s="213">
        <f>ROUND(I464*H464,2)</f>
        <v>0</v>
      </c>
      <c r="K464" s="209" t="s">
        <v>148</v>
      </c>
      <c r="L464" s="47"/>
      <c r="M464" s="214" t="s">
        <v>19</v>
      </c>
      <c r="N464" s="215" t="s">
        <v>43</v>
      </c>
      <c r="O464" s="87"/>
      <c r="P464" s="216">
        <f>O464*H464</f>
        <v>0</v>
      </c>
      <c r="Q464" s="216">
        <v>0</v>
      </c>
      <c r="R464" s="216">
        <f>Q464*H464</f>
        <v>0</v>
      </c>
      <c r="S464" s="216">
        <v>0</v>
      </c>
      <c r="T464" s="21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18" t="s">
        <v>149</v>
      </c>
      <c r="AT464" s="218" t="s">
        <v>144</v>
      </c>
      <c r="AU464" s="218" t="s">
        <v>158</v>
      </c>
      <c r="AY464" s="20" t="s">
        <v>142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20" t="s">
        <v>80</v>
      </c>
      <c r="BK464" s="219">
        <f>ROUND(I464*H464,2)</f>
        <v>0</v>
      </c>
      <c r="BL464" s="20" t="s">
        <v>149</v>
      </c>
      <c r="BM464" s="218" t="s">
        <v>553</v>
      </c>
    </row>
    <row r="465" spans="1:47" s="2" customFormat="1" ht="12">
      <c r="A465" s="41"/>
      <c r="B465" s="42"/>
      <c r="C465" s="43"/>
      <c r="D465" s="220" t="s">
        <v>150</v>
      </c>
      <c r="E465" s="43"/>
      <c r="F465" s="221" t="s">
        <v>554</v>
      </c>
      <c r="G465" s="43"/>
      <c r="H465" s="43"/>
      <c r="I465" s="222"/>
      <c r="J465" s="43"/>
      <c r="K465" s="43"/>
      <c r="L465" s="47"/>
      <c r="M465" s="223"/>
      <c r="N465" s="22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20" t="s">
        <v>150</v>
      </c>
      <c r="AU465" s="20" t="s">
        <v>158</v>
      </c>
    </row>
    <row r="466" spans="1:47" s="2" customFormat="1" ht="12">
      <c r="A466" s="41"/>
      <c r="B466" s="42"/>
      <c r="C466" s="43"/>
      <c r="D466" s="225" t="s">
        <v>152</v>
      </c>
      <c r="E466" s="43"/>
      <c r="F466" s="226" t="s">
        <v>555</v>
      </c>
      <c r="G466" s="43"/>
      <c r="H466" s="43"/>
      <c r="I466" s="222"/>
      <c r="J466" s="43"/>
      <c r="K466" s="43"/>
      <c r="L466" s="47"/>
      <c r="M466" s="223"/>
      <c r="N466" s="22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152</v>
      </c>
      <c r="AU466" s="20" t="s">
        <v>158</v>
      </c>
    </row>
    <row r="467" spans="1:51" s="16" customFormat="1" ht="12">
      <c r="A467" s="16"/>
      <c r="B467" s="271"/>
      <c r="C467" s="272"/>
      <c r="D467" s="220" t="s">
        <v>165</v>
      </c>
      <c r="E467" s="273" t="s">
        <v>19</v>
      </c>
      <c r="F467" s="274" t="s">
        <v>556</v>
      </c>
      <c r="G467" s="272"/>
      <c r="H467" s="273" t="s">
        <v>19</v>
      </c>
      <c r="I467" s="275"/>
      <c r="J467" s="272"/>
      <c r="K467" s="272"/>
      <c r="L467" s="276"/>
      <c r="M467" s="277"/>
      <c r="N467" s="278"/>
      <c r="O467" s="278"/>
      <c r="P467" s="278"/>
      <c r="Q467" s="278"/>
      <c r="R467" s="278"/>
      <c r="S467" s="278"/>
      <c r="T467" s="279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T467" s="280" t="s">
        <v>165</v>
      </c>
      <c r="AU467" s="280" t="s">
        <v>158</v>
      </c>
      <c r="AV467" s="16" t="s">
        <v>80</v>
      </c>
      <c r="AW467" s="16" t="s">
        <v>33</v>
      </c>
      <c r="AX467" s="16" t="s">
        <v>72</v>
      </c>
      <c r="AY467" s="280" t="s">
        <v>142</v>
      </c>
    </row>
    <row r="468" spans="1:51" s="13" customFormat="1" ht="12">
      <c r="A468" s="13"/>
      <c r="B468" s="227"/>
      <c r="C468" s="228"/>
      <c r="D468" s="220" t="s">
        <v>165</v>
      </c>
      <c r="E468" s="229" t="s">
        <v>19</v>
      </c>
      <c r="F468" s="230" t="s">
        <v>557</v>
      </c>
      <c r="G468" s="228"/>
      <c r="H468" s="231">
        <v>12.18</v>
      </c>
      <c r="I468" s="232"/>
      <c r="J468" s="228"/>
      <c r="K468" s="228"/>
      <c r="L468" s="233"/>
      <c r="M468" s="234"/>
      <c r="N468" s="235"/>
      <c r="O468" s="235"/>
      <c r="P468" s="235"/>
      <c r="Q468" s="235"/>
      <c r="R468" s="235"/>
      <c r="S468" s="235"/>
      <c r="T468" s="23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7" t="s">
        <v>165</v>
      </c>
      <c r="AU468" s="237" t="s">
        <v>158</v>
      </c>
      <c r="AV468" s="13" t="s">
        <v>82</v>
      </c>
      <c r="AW468" s="13" t="s">
        <v>33</v>
      </c>
      <c r="AX468" s="13" t="s">
        <v>72</v>
      </c>
      <c r="AY468" s="237" t="s">
        <v>142</v>
      </c>
    </row>
    <row r="469" spans="1:51" s="14" customFormat="1" ht="12">
      <c r="A469" s="14"/>
      <c r="B469" s="238"/>
      <c r="C469" s="239"/>
      <c r="D469" s="220" t="s">
        <v>165</v>
      </c>
      <c r="E469" s="240" t="s">
        <v>19</v>
      </c>
      <c r="F469" s="241" t="s">
        <v>168</v>
      </c>
      <c r="G469" s="239"/>
      <c r="H469" s="242">
        <v>12.18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8" t="s">
        <v>165</v>
      </c>
      <c r="AU469" s="248" t="s">
        <v>158</v>
      </c>
      <c r="AV469" s="14" t="s">
        <v>149</v>
      </c>
      <c r="AW469" s="14" t="s">
        <v>33</v>
      </c>
      <c r="AX469" s="14" t="s">
        <v>80</v>
      </c>
      <c r="AY469" s="248" t="s">
        <v>142</v>
      </c>
    </row>
    <row r="470" spans="1:65" s="2" customFormat="1" ht="24.15" customHeight="1">
      <c r="A470" s="41"/>
      <c r="B470" s="42"/>
      <c r="C470" s="207" t="s">
        <v>356</v>
      </c>
      <c r="D470" s="207" t="s">
        <v>144</v>
      </c>
      <c r="E470" s="208" t="s">
        <v>558</v>
      </c>
      <c r="F470" s="209" t="s">
        <v>559</v>
      </c>
      <c r="G470" s="210" t="s">
        <v>219</v>
      </c>
      <c r="H470" s="211">
        <v>12.18</v>
      </c>
      <c r="I470" s="212"/>
      <c r="J470" s="213">
        <f>ROUND(I470*H470,2)</f>
        <v>0</v>
      </c>
      <c r="K470" s="209" t="s">
        <v>148</v>
      </c>
      <c r="L470" s="47"/>
      <c r="M470" s="214" t="s">
        <v>19</v>
      </c>
      <c r="N470" s="215" t="s">
        <v>43</v>
      </c>
      <c r="O470" s="87"/>
      <c r="P470" s="216">
        <f>O470*H470</f>
        <v>0</v>
      </c>
      <c r="Q470" s="216">
        <v>0</v>
      </c>
      <c r="R470" s="216">
        <f>Q470*H470</f>
        <v>0</v>
      </c>
      <c r="S470" s="216">
        <v>0</v>
      </c>
      <c r="T470" s="217">
        <f>S470*H470</f>
        <v>0</v>
      </c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R470" s="218" t="s">
        <v>149</v>
      </c>
      <c r="AT470" s="218" t="s">
        <v>144</v>
      </c>
      <c r="AU470" s="218" t="s">
        <v>158</v>
      </c>
      <c r="AY470" s="20" t="s">
        <v>142</v>
      </c>
      <c r="BE470" s="219">
        <f>IF(N470="základní",J470,0)</f>
        <v>0</v>
      </c>
      <c r="BF470" s="219">
        <f>IF(N470="snížená",J470,0)</f>
        <v>0</v>
      </c>
      <c r="BG470" s="219">
        <f>IF(N470="zákl. přenesená",J470,0)</f>
        <v>0</v>
      </c>
      <c r="BH470" s="219">
        <f>IF(N470="sníž. přenesená",J470,0)</f>
        <v>0</v>
      </c>
      <c r="BI470" s="219">
        <f>IF(N470="nulová",J470,0)</f>
        <v>0</v>
      </c>
      <c r="BJ470" s="20" t="s">
        <v>80</v>
      </c>
      <c r="BK470" s="219">
        <f>ROUND(I470*H470,2)</f>
        <v>0</v>
      </c>
      <c r="BL470" s="20" t="s">
        <v>149</v>
      </c>
      <c r="BM470" s="218" t="s">
        <v>560</v>
      </c>
    </row>
    <row r="471" spans="1:47" s="2" customFormat="1" ht="12">
      <c r="A471" s="41"/>
      <c r="B471" s="42"/>
      <c r="C471" s="43"/>
      <c r="D471" s="220" t="s">
        <v>150</v>
      </c>
      <c r="E471" s="43"/>
      <c r="F471" s="221" t="s">
        <v>561</v>
      </c>
      <c r="G471" s="43"/>
      <c r="H471" s="43"/>
      <c r="I471" s="222"/>
      <c r="J471" s="43"/>
      <c r="K471" s="43"/>
      <c r="L471" s="47"/>
      <c r="M471" s="223"/>
      <c r="N471" s="224"/>
      <c r="O471" s="87"/>
      <c r="P471" s="87"/>
      <c r="Q471" s="87"/>
      <c r="R471" s="87"/>
      <c r="S471" s="87"/>
      <c r="T471" s="88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T471" s="20" t="s">
        <v>150</v>
      </c>
      <c r="AU471" s="20" t="s">
        <v>158</v>
      </c>
    </row>
    <row r="472" spans="1:47" s="2" customFormat="1" ht="12">
      <c r="A472" s="41"/>
      <c r="B472" s="42"/>
      <c r="C472" s="43"/>
      <c r="D472" s="225" t="s">
        <v>152</v>
      </c>
      <c r="E472" s="43"/>
      <c r="F472" s="226" t="s">
        <v>562</v>
      </c>
      <c r="G472" s="43"/>
      <c r="H472" s="43"/>
      <c r="I472" s="222"/>
      <c r="J472" s="43"/>
      <c r="K472" s="43"/>
      <c r="L472" s="47"/>
      <c r="M472" s="223"/>
      <c r="N472" s="224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20" t="s">
        <v>152</v>
      </c>
      <c r="AU472" s="20" t="s">
        <v>158</v>
      </c>
    </row>
    <row r="473" spans="1:51" s="16" customFormat="1" ht="12">
      <c r="A473" s="16"/>
      <c r="B473" s="271"/>
      <c r="C473" s="272"/>
      <c r="D473" s="220" t="s">
        <v>165</v>
      </c>
      <c r="E473" s="273" t="s">
        <v>19</v>
      </c>
      <c r="F473" s="274" t="s">
        <v>556</v>
      </c>
      <c r="G473" s="272"/>
      <c r="H473" s="273" t="s">
        <v>19</v>
      </c>
      <c r="I473" s="275"/>
      <c r="J473" s="272"/>
      <c r="K473" s="272"/>
      <c r="L473" s="276"/>
      <c r="M473" s="277"/>
      <c r="N473" s="278"/>
      <c r="O473" s="278"/>
      <c r="P473" s="278"/>
      <c r="Q473" s="278"/>
      <c r="R473" s="278"/>
      <c r="S473" s="278"/>
      <c r="T473" s="279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80" t="s">
        <v>165</v>
      </c>
      <c r="AU473" s="280" t="s">
        <v>158</v>
      </c>
      <c r="AV473" s="16" t="s">
        <v>80</v>
      </c>
      <c r="AW473" s="16" t="s">
        <v>33</v>
      </c>
      <c r="AX473" s="16" t="s">
        <v>72</v>
      </c>
      <c r="AY473" s="280" t="s">
        <v>142</v>
      </c>
    </row>
    <row r="474" spans="1:51" s="13" customFormat="1" ht="12">
      <c r="A474" s="13"/>
      <c r="B474" s="227"/>
      <c r="C474" s="228"/>
      <c r="D474" s="220" t="s">
        <v>165</v>
      </c>
      <c r="E474" s="229" t="s">
        <v>19</v>
      </c>
      <c r="F474" s="230" t="s">
        <v>557</v>
      </c>
      <c r="G474" s="228"/>
      <c r="H474" s="231">
        <v>12.18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7" t="s">
        <v>165</v>
      </c>
      <c r="AU474" s="237" t="s">
        <v>158</v>
      </c>
      <c r="AV474" s="13" t="s">
        <v>82</v>
      </c>
      <c r="AW474" s="13" t="s">
        <v>33</v>
      </c>
      <c r="AX474" s="13" t="s">
        <v>72</v>
      </c>
      <c r="AY474" s="237" t="s">
        <v>142</v>
      </c>
    </row>
    <row r="475" spans="1:51" s="14" customFormat="1" ht="12">
      <c r="A475" s="14"/>
      <c r="B475" s="238"/>
      <c r="C475" s="239"/>
      <c r="D475" s="220" t="s">
        <v>165</v>
      </c>
      <c r="E475" s="240" t="s">
        <v>19</v>
      </c>
      <c r="F475" s="241" t="s">
        <v>168</v>
      </c>
      <c r="G475" s="239"/>
      <c r="H475" s="242">
        <v>12.18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8" t="s">
        <v>165</v>
      </c>
      <c r="AU475" s="248" t="s">
        <v>158</v>
      </c>
      <c r="AV475" s="14" t="s">
        <v>149</v>
      </c>
      <c r="AW475" s="14" t="s">
        <v>33</v>
      </c>
      <c r="AX475" s="14" t="s">
        <v>80</v>
      </c>
      <c r="AY475" s="248" t="s">
        <v>142</v>
      </c>
    </row>
    <row r="476" spans="1:65" s="2" customFormat="1" ht="33" customHeight="1">
      <c r="A476" s="41"/>
      <c r="B476" s="42"/>
      <c r="C476" s="207" t="s">
        <v>563</v>
      </c>
      <c r="D476" s="207" t="s">
        <v>144</v>
      </c>
      <c r="E476" s="208" t="s">
        <v>564</v>
      </c>
      <c r="F476" s="209" t="s">
        <v>565</v>
      </c>
      <c r="G476" s="210" t="s">
        <v>161</v>
      </c>
      <c r="H476" s="211">
        <v>0.777</v>
      </c>
      <c r="I476" s="212"/>
      <c r="J476" s="213">
        <f>ROUND(I476*H476,2)</f>
        <v>0</v>
      </c>
      <c r="K476" s="209" t="s">
        <v>148</v>
      </c>
      <c r="L476" s="47"/>
      <c r="M476" s="214" t="s">
        <v>19</v>
      </c>
      <c r="N476" s="215" t="s">
        <v>43</v>
      </c>
      <c r="O476" s="87"/>
      <c r="P476" s="216">
        <f>O476*H476</f>
        <v>0</v>
      </c>
      <c r="Q476" s="216">
        <v>0</v>
      </c>
      <c r="R476" s="216">
        <f>Q476*H476</f>
        <v>0</v>
      </c>
      <c r="S476" s="216">
        <v>0</v>
      </c>
      <c r="T476" s="217">
        <f>S476*H476</f>
        <v>0</v>
      </c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R476" s="218" t="s">
        <v>149</v>
      </c>
      <c r="AT476" s="218" t="s">
        <v>144</v>
      </c>
      <c r="AU476" s="218" t="s">
        <v>158</v>
      </c>
      <c r="AY476" s="20" t="s">
        <v>142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20" t="s">
        <v>80</v>
      </c>
      <c r="BK476" s="219">
        <f>ROUND(I476*H476,2)</f>
        <v>0</v>
      </c>
      <c r="BL476" s="20" t="s">
        <v>149</v>
      </c>
      <c r="BM476" s="218" t="s">
        <v>566</v>
      </c>
    </row>
    <row r="477" spans="1:47" s="2" customFormat="1" ht="12">
      <c r="A477" s="41"/>
      <c r="B477" s="42"/>
      <c r="C477" s="43"/>
      <c r="D477" s="220" t="s">
        <v>150</v>
      </c>
      <c r="E477" s="43"/>
      <c r="F477" s="221" t="s">
        <v>567</v>
      </c>
      <c r="G477" s="43"/>
      <c r="H477" s="43"/>
      <c r="I477" s="222"/>
      <c r="J477" s="43"/>
      <c r="K477" s="43"/>
      <c r="L477" s="47"/>
      <c r="M477" s="223"/>
      <c r="N477" s="22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20" t="s">
        <v>150</v>
      </c>
      <c r="AU477" s="20" t="s">
        <v>158</v>
      </c>
    </row>
    <row r="478" spans="1:47" s="2" customFormat="1" ht="12">
      <c r="A478" s="41"/>
      <c r="B478" s="42"/>
      <c r="C478" s="43"/>
      <c r="D478" s="225" t="s">
        <v>152</v>
      </c>
      <c r="E478" s="43"/>
      <c r="F478" s="226" t="s">
        <v>568</v>
      </c>
      <c r="G478" s="43"/>
      <c r="H478" s="43"/>
      <c r="I478" s="222"/>
      <c r="J478" s="43"/>
      <c r="K478" s="43"/>
      <c r="L478" s="47"/>
      <c r="M478" s="223"/>
      <c r="N478" s="224"/>
      <c r="O478" s="87"/>
      <c r="P478" s="87"/>
      <c r="Q478" s="87"/>
      <c r="R478" s="87"/>
      <c r="S478" s="87"/>
      <c r="T478" s="88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T478" s="20" t="s">
        <v>152</v>
      </c>
      <c r="AU478" s="20" t="s">
        <v>158</v>
      </c>
    </row>
    <row r="479" spans="1:51" s="13" customFormat="1" ht="12">
      <c r="A479" s="13"/>
      <c r="B479" s="227"/>
      <c r="C479" s="228"/>
      <c r="D479" s="220" t="s">
        <v>165</v>
      </c>
      <c r="E479" s="229" t="s">
        <v>19</v>
      </c>
      <c r="F479" s="230" t="s">
        <v>569</v>
      </c>
      <c r="G479" s="228"/>
      <c r="H479" s="231">
        <v>0.777</v>
      </c>
      <c r="I479" s="232"/>
      <c r="J479" s="228"/>
      <c r="K479" s="228"/>
      <c r="L479" s="233"/>
      <c r="M479" s="234"/>
      <c r="N479" s="235"/>
      <c r="O479" s="235"/>
      <c r="P479" s="235"/>
      <c r="Q479" s="235"/>
      <c r="R479" s="235"/>
      <c r="S479" s="235"/>
      <c r="T479" s="23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7" t="s">
        <v>165</v>
      </c>
      <c r="AU479" s="237" t="s">
        <v>158</v>
      </c>
      <c r="AV479" s="13" t="s">
        <v>82</v>
      </c>
      <c r="AW479" s="13" t="s">
        <v>33</v>
      </c>
      <c r="AX479" s="13" t="s">
        <v>72</v>
      </c>
      <c r="AY479" s="237" t="s">
        <v>142</v>
      </c>
    </row>
    <row r="480" spans="1:51" s="14" customFormat="1" ht="12">
      <c r="A480" s="14"/>
      <c r="B480" s="238"/>
      <c r="C480" s="239"/>
      <c r="D480" s="220" t="s">
        <v>165</v>
      </c>
      <c r="E480" s="240" t="s">
        <v>19</v>
      </c>
      <c r="F480" s="241" t="s">
        <v>168</v>
      </c>
      <c r="G480" s="239"/>
      <c r="H480" s="242">
        <v>0.777</v>
      </c>
      <c r="I480" s="243"/>
      <c r="J480" s="239"/>
      <c r="K480" s="239"/>
      <c r="L480" s="244"/>
      <c r="M480" s="245"/>
      <c r="N480" s="246"/>
      <c r="O480" s="246"/>
      <c r="P480" s="246"/>
      <c r="Q480" s="246"/>
      <c r="R480" s="246"/>
      <c r="S480" s="246"/>
      <c r="T480" s="24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8" t="s">
        <v>165</v>
      </c>
      <c r="AU480" s="248" t="s">
        <v>158</v>
      </c>
      <c r="AV480" s="14" t="s">
        <v>149</v>
      </c>
      <c r="AW480" s="14" t="s">
        <v>33</v>
      </c>
      <c r="AX480" s="14" t="s">
        <v>80</v>
      </c>
      <c r="AY480" s="248" t="s">
        <v>142</v>
      </c>
    </row>
    <row r="481" spans="1:65" s="2" customFormat="1" ht="16.5" customHeight="1">
      <c r="A481" s="41"/>
      <c r="B481" s="42"/>
      <c r="C481" s="207" t="s">
        <v>366</v>
      </c>
      <c r="D481" s="207" t="s">
        <v>144</v>
      </c>
      <c r="E481" s="208" t="s">
        <v>570</v>
      </c>
      <c r="F481" s="209" t="s">
        <v>571</v>
      </c>
      <c r="G481" s="210" t="s">
        <v>219</v>
      </c>
      <c r="H481" s="211">
        <v>0.93</v>
      </c>
      <c r="I481" s="212"/>
      <c r="J481" s="213">
        <f>ROUND(I481*H481,2)</f>
        <v>0</v>
      </c>
      <c r="K481" s="209" t="s">
        <v>148</v>
      </c>
      <c r="L481" s="47"/>
      <c r="M481" s="214" t="s">
        <v>19</v>
      </c>
      <c r="N481" s="215" t="s">
        <v>43</v>
      </c>
      <c r="O481" s="87"/>
      <c r="P481" s="216">
        <f>O481*H481</f>
        <v>0</v>
      </c>
      <c r="Q481" s="216">
        <v>0</v>
      </c>
      <c r="R481" s="216">
        <f>Q481*H481</f>
        <v>0</v>
      </c>
      <c r="S481" s="216">
        <v>0</v>
      </c>
      <c r="T481" s="217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18" t="s">
        <v>149</v>
      </c>
      <c r="AT481" s="218" t="s">
        <v>144</v>
      </c>
      <c r="AU481" s="218" t="s">
        <v>158</v>
      </c>
      <c r="AY481" s="20" t="s">
        <v>142</v>
      </c>
      <c r="BE481" s="219">
        <f>IF(N481="základní",J481,0)</f>
        <v>0</v>
      </c>
      <c r="BF481" s="219">
        <f>IF(N481="snížená",J481,0)</f>
        <v>0</v>
      </c>
      <c r="BG481" s="219">
        <f>IF(N481="zákl. přenesená",J481,0)</f>
        <v>0</v>
      </c>
      <c r="BH481" s="219">
        <f>IF(N481="sníž. přenesená",J481,0)</f>
        <v>0</v>
      </c>
      <c r="BI481" s="219">
        <f>IF(N481="nulová",J481,0)</f>
        <v>0</v>
      </c>
      <c r="BJ481" s="20" t="s">
        <v>80</v>
      </c>
      <c r="BK481" s="219">
        <f>ROUND(I481*H481,2)</f>
        <v>0</v>
      </c>
      <c r="BL481" s="20" t="s">
        <v>149</v>
      </c>
      <c r="BM481" s="218" t="s">
        <v>572</v>
      </c>
    </row>
    <row r="482" spans="1:47" s="2" customFormat="1" ht="12">
      <c r="A482" s="41"/>
      <c r="B482" s="42"/>
      <c r="C482" s="43"/>
      <c r="D482" s="220" t="s">
        <v>150</v>
      </c>
      <c r="E482" s="43"/>
      <c r="F482" s="221" t="s">
        <v>573</v>
      </c>
      <c r="G482" s="43"/>
      <c r="H482" s="43"/>
      <c r="I482" s="222"/>
      <c r="J482" s="43"/>
      <c r="K482" s="43"/>
      <c r="L482" s="47"/>
      <c r="M482" s="223"/>
      <c r="N482" s="224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20" t="s">
        <v>150</v>
      </c>
      <c r="AU482" s="20" t="s">
        <v>158</v>
      </c>
    </row>
    <row r="483" spans="1:47" s="2" customFormat="1" ht="12">
      <c r="A483" s="41"/>
      <c r="B483" s="42"/>
      <c r="C483" s="43"/>
      <c r="D483" s="225" t="s">
        <v>152</v>
      </c>
      <c r="E483" s="43"/>
      <c r="F483" s="226" t="s">
        <v>574</v>
      </c>
      <c r="G483" s="43"/>
      <c r="H483" s="43"/>
      <c r="I483" s="222"/>
      <c r="J483" s="43"/>
      <c r="K483" s="43"/>
      <c r="L483" s="47"/>
      <c r="M483" s="223"/>
      <c r="N483" s="224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20" t="s">
        <v>152</v>
      </c>
      <c r="AU483" s="20" t="s">
        <v>158</v>
      </c>
    </row>
    <row r="484" spans="1:51" s="13" customFormat="1" ht="12">
      <c r="A484" s="13"/>
      <c r="B484" s="227"/>
      <c r="C484" s="228"/>
      <c r="D484" s="220" t="s">
        <v>165</v>
      </c>
      <c r="E484" s="229" t="s">
        <v>19</v>
      </c>
      <c r="F484" s="230" t="s">
        <v>575</v>
      </c>
      <c r="G484" s="228"/>
      <c r="H484" s="231">
        <v>0.3</v>
      </c>
      <c r="I484" s="232"/>
      <c r="J484" s="228"/>
      <c r="K484" s="228"/>
      <c r="L484" s="233"/>
      <c r="M484" s="234"/>
      <c r="N484" s="235"/>
      <c r="O484" s="235"/>
      <c r="P484" s="235"/>
      <c r="Q484" s="235"/>
      <c r="R484" s="235"/>
      <c r="S484" s="235"/>
      <c r="T484" s="23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7" t="s">
        <v>165</v>
      </c>
      <c r="AU484" s="237" t="s">
        <v>158</v>
      </c>
      <c r="AV484" s="13" t="s">
        <v>82</v>
      </c>
      <c r="AW484" s="13" t="s">
        <v>33</v>
      </c>
      <c r="AX484" s="13" t="s">
        <v>72</v>
      </c>
      <c r="AY484" s="237" t="s">
        <v>142</v>
      </c>
    </row>
    <row r="485" spans="1:51" s="15" customFormat="1" ht="12">
      <c r="A485" s="15"/>
      <c r="B485" s="249"/>
      <c r="C485" s="250"/>
      <c r="D485" s="220" t="s">
        <v>165</v>
      </c>
      <c r="E485" s="251" t="s">
        <v>19</v>
      </c>
      <c r="F485" s="252" t="s">
        <v>183</v>
      </c>
      <c r="G485" s="250"/>
      <c r="H485" s="253">
        <v>0.3</v>
      </c>
      <c r="I485" s="254"/>
      <c r="J485" s="250"/>
      <c r="K485" s="250"/>
      <c r="L485" s="255"/>
      <c r="M485" s="256"/>
      <c r="N485" s="257"/>
      <c r="O485" s="257"/>
      <c r="P485" s="257"/>
      <c r="Q485" s="257"/>
      <c r="R485" s="257"/>
      <c r="S485" s="257"/>
      <c r="T485" s="258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9" t="s">
        <v>165</v>
      </c>
      <c r="AU485" s="259" t="s">
        <v>158</v>
      </c>
      <c r="AV485" s="15" t="s">
        <v>158</v>
      </c>
      <c r="AW485" s="15" t="s">
        <v>33</v>
      </c>
      <c r="AX485" s="15" t="s">
        <v>72</v>
      </c>
      <c r="AY485" s="259" t="s">
        <v>142</v>
      </c>
    </row>
    <row r="486" spans="1:51" s="13" customFormat="1" ht="12">
      <c r="A486" s="13"/>
      <c r="B486" s="227"/>
      <c r="C486" s="228"/>
      <c r="D486" s="220" t="s">
        <v>165</v>
      </c>
      <c r="E486" s="229" t="s">
        <v>19</v>
      </c>
      <c r="F486" s="230" t="s">
        <v>576</v>
      </c>
      <c r="G486" s="228"/>
      <c r="H486" s="231">
        <v>0.63</v>
      </c>
      <c r="I486" s="232"/>
      <c r="J486" s="228"/>
      <c r="K486" s="228"/>
      <c r="L486" s="233"/>
      <c r="M486" s="234"/>
      <c r="N486" s="235"/>
      <c r="O486" s="235"/>
      <c r="P486" s="235"/>
      <c r="Q486" s="235"/>
      <c r="R486" s="235"/>
      <c r="S486" s="235"/>
      <c r="T486" s="23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7" t="s">
        <v>165</v>
      </c>
      <c r="AU486" s="237" t="s">
        <v>158</v>
      </c>
      <c r="AV486" s="13" t="s">
        <v>82</v>
      </c>
      <c r="AW486" s="13" t="s">
        <v>33</v>
      </c>
      <c r="AX486" s="13" t="s">
        <v>72</v>
      </c>
      <c r="AY486" s="237" t="s">
        <v>142</v>
      </c>
    </row>
    <row r="487" spans="1:51" s="15" customFormat="1" ht="12">
      <c r="A487" s="15"/>
      <c r="B487" s="249"/>
      <c r="C487" s="250"/>
      <c r="D487" s="220" t="s">
        <v>165</v>
      </c>
      <c r="E487" s="251" t="s">
        <v>19</v>
      </c>
      <c r="F487" s="252" t="s">
        <v>183</v>
      </c>
      <c r="G487" s="250"/>
      <c r="H487" s="253">
        <v>0.63</v>
      </c>
      <c r="I487" s="254"/>
      <c r="J487" s="250"/>
      <c r="K487" s="250"/>
      <c r="L487" s="255"/>
      <c r="M487" s="256"/>
      <c r="N487" s="257"/>
      <c r="O487" s="257"/>
      <c r="P487" s="257"/>
      <c r="Q487" s="257"/>
      <c r="R487" s="257"/>
      <c r="S487" s="257"/>
      <c r="T487" s="258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9" t="s">
        <v>165</v>
      </c>
      <c r="AU487" s="259" t="s">
        <v>158</v>
      </c>
      <c r="AV487" s="15" t="s">
        <v>158</v>
      </c>
      <c r="AW487" s="15" t="s">
        <v>33</v>
      </c>
      <c r="AX487" s="15" t="s">
        <v>72</v>
      </c>
      <c r="AY487" s="259" t="s">
        <v>142</v>
      </c>
    </row>
    <row r="488" spans="1:51" s="14" customFormat="1" ht="12">
      <c r="A488" s="14"/>
      <c r="B488" s="238"/>
      <c r="C488" s="239"/>
      <c r="D488" s="220" t="s">
        <v>165</v>
      </c>
      <c r="E488" s="240" t="s">
        <v>19</v>
      </c>
      <c r="F488" s="241" t="s">
        <v>168</v>
      </c>
      <c r="G488" s="239"/>
      <c r="H488" s="242">
        <v>0.9299999999999999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8" t="s">
        <v>165</v>
      </c>
      <c r="AU488" s="248" t="s">
        <v>158</v>
      </c>
      <c r="AV488" s="14" t="s">
        <v>149</v>
      </c>
      <c r="AW488" s="14" t="s">
        <v>33</v>
      </c>
      <c r="AX488" s="14" t="s">
        <v>80</v>
      </c>
      <c r="AY488" s="248" t="s">
        <v>142</v>
      </c>
    </row>
    <row r="489" spans="1:65" s="2" customFormat="1" ht="16.5" customHeight="1">
      <c r="A489" s="41"/>
      <c r="B489" s="42"/>
      <c r="C489" s="207" t="s">
        <v>577</v>
      </c>
      <c r="D489" s="207" t="s">
        <v>144</v>
      </c>
      <c r="E489" s="208" t="s">
        <v>578</v>
      </c>
      <c r="F489" s="209" t="s">
        <v>579</v>
      </c>
      <c r="G489" s="210" t="s">
        <v>219</v>
      </c>
      <c r="H489" s="211">
        <v>0.93</v>
      </c>
      <c r="I489" s="212"/>
      <c r="J489" s="213">
        <f>ROUND(I489*H489,2)</f>
        <v>0</v>
      </c>
      <c r="K489" s="209" t="s">
        <v>148</v>
      </c>
      <c r="L489" s="47"/>
      <c r="M489" s="214" t="s">
        <v>19</v>
      </c>
      <c r="N489" s="215" t="s">
        <v>43</v>
      </c>
      <c r="O489" s="87"/>
      <c r="P489" s="216">
        <f>O489*H489</f>
        <v>0</v>
      </c>
      <c r="Q489" s="216">
        <v>0</v>
      </c>
      <c r="R489" s="216">
        <f>Q489*H489</f>
        <v>0</v>
      </c>
      <c r="S489" s="216">
        <v>0</v>
      </c>
      <c r="T489" s="217">
        <f>S489*H489</f>
        <v>0</v>
      </c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R489" s="218" t="s">
        <v>149</v>
      </c>
      <c r="AT489" s="218" t="s">
        <v>144</v>
      </c>
      <c r="AU489" s="218" t="s">
        <v>158</v>
      </c>
      <c r="AY489" s="20" t="s">
        <v>142</v>
      </c>
      <c r="BE489" s="219">
        <f>IF(N489="základní",J489,0)</f>
        <v>0</v>
      </c>
      <c r="BF489" s="219">
        <f>IF(N489="snížená",J489,0)</f>
        <v>0</v>
      </c>
      <c r="BG489" s="219">
        <f>IF(N489="zákl. přenesená",J489,0)</f>
        <v>0</v>
      </c>
      <c r="BH489" s="219">
        <f>IF(N489="sníž. přenesená",J489,0)</f>
        <v>0</v>
      </c>
      <c r="BI489" s="219">
        <f>IF(N489="nulová",J489,0)</f>
        <v>0</v>
      </c>
      <c r="BJ489" s="20" t="s">
        <v>80</v>
      </c>
      <c r="BK489" s="219">
        <f>ROUND(I489*H489,2)</f>
        <v>0</v>
      </c>
      <c r="BL489" s="20" t="s">
        <v>149</v>
      </c>
      <c r="BM489" s="218" t="s">
        <v>580</v>
      </c>
    </row>
    <row r="490" spans="1:47" s="2" customFormat="1" ht="12">
      <c r="A490" s="41"/>
      <c r="B490" s="42"/>
      <c r="C490" s="43"/>
      <c r="D490" s="220" t="s">
        <v>150</v>
      </c>
      <c r="E490" s="43"/>
      <c r="F490" s="221" t="s">
        <v>581</v>
      </c>
      <c r="G490" s="43"/>
      <c r="H490" s="43"/>
      <c r="I490" s="222"/>
      <c r="J490" s="43"/>
      <c r="K490" s="43"/>
      <c r="L490" s="47"/>
      <c r="M490" s="223"/>
      <c r="N490" s="224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T490" s="20" t="s">
        <v>150</v>
      </c>
      <c r="AU490" s="20" t="s">
        <v>158</v>
      </c>
    </row>
    <row r="491" spans="1:47" s="2" customFormat="1" ht="12">
      <c r="A491" s="41"/>
      <c r="B491" s="42"/>
      <c r="C491" s="43"/>
      <c r="D491" s="225" t="s">
        <v>152</v>
      </c>
      <c r="E491" s="43"/>
      <c r="F491" s="226" t="s">
        <v>582</v>
      </c>
      <c r="G491" s="43"/>
      <c r="H491" s="43"/>
      <c r="I491" s="222"/>
      <c r="J491" s="43"/>
      <c r="K491" s="43"/>
      <c r="L491" s="47"/>
      <c r="M491" s="223"/>
      <c r="N491" s="22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20" t="s">
        <v>152</v>
      </c>
      <c r="AU491" s="20" t="s">
        <v>158</v>
      </c>
    </row>
    <row r="492" spans="1:65" s="2" customFormat="1" ht="33" customHeight="1">
      <c r="A492" s="41"/>
      <c r="B492" s="42"/>
      <c r="C492" s="207" t="s">
        <v>374</v>
      </c>
      <c r="D492" s="207" t="s">
        <v>144</v>
      </c>
      <c r="E492" s="208" t="s">
        <v>583</v>
      </c>
      <c r="F492" s="209" t="s">
        <v>584</v>
      </c>
      <c r="G492" s="210" t="s">
        <v>161</v>
      </c>
      <c r="H492" s="211">
        <v>0.777</v>
      </c>
      <c r="I492" s="212"/>
      <c r="J492" s="213">
        <f>ROUND(I492*H492,2)</f>
        <v>0</v>
      </c>
      <c r="K492" s="209" t="s">
        <v>148</v>
      </c>
      <c r="L492" s="47"/>
      <c r="M492" s="214" t="s">
        <v>19</v>
      </c>
      <c r="N492" s="215" t="s">
        <v>43</v>
      </c>
      <c r="O492" s="87"/>
      <c r="P492" s="216">
        <f>O492*H492</f>
        <v>0</v>
      </c>
      <c r="Q492" s="216">
        <v>0</v>
      </c>
      <c r="R492" s="216">
        <f>Q492*H492</f>
        <v>0</v>
      </c>
      <c r="S492" s="216">
        <v>0</v>
      </c>
      <c r="T492" s="217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18" t="s">
        <v>149</v>
      </c>
      <c r="AT492" s="218" t="s">
        <v>144</v>
      </c>
      <c r="AU492" s="218" t="s">
        <v>158</v>
      </c>
      <c r="AY492" s="20" t="s">
        <v>142</v>
      </c>
      <c r="BE492" s="219">
        <f>IF(N492="základní",J492,0)</f>
        <v>0</v>
      </c>
      <c r="BF492" s="219">
        <f>IF(N492="snížená",J492,0)</f>
        <v>0</v>
      </c>
      <c r="BG492" s="219">
        <f>IF(N492="zákl. přenesená",J492,0)</f>
        <v>0</v>
      </c>
      <c r="BH492" s="219">
        <f>IF(N492="sníž. přenesená",J492,0)</f>
        <v>0</v>
      </c>
      <c r="BI492" s="219">
        <f>IF(N492="nulová",J492,0)</f>
        <v>0</v>
      </c>
      <c r="BJ492" s="20" t="s">
        <v>80</v>
      </c>
      <c r="BK492" s="219">
        <f>ROUND(I492*H492,2)</f>
        <v>0</v>
      </c>
      <c r="BL492" s="20" t="s">
        <v>149</v>
      </c>
      <c r="BM492" s="218" t="s">
        <v>585</v>
      </c>
    </row>
    <row r="493" spans="1:47" s="2" customFormat="1" ht="12">
      <c r="A493" s="41"/>
      <c r="B493" s="42"/>
      <c r="C493" s="43"/>
      <c r="D493" s="220" t="s">
        <v>150</v>
      </c>
      <c r="E493" s="43"/>
      <c r="F493" s="221" t="s">
        <v>586</v>
      </c>
      <c r="G493" s="43"/>
      <c r="H493" s="43"/>
      <c r="I493" s="222"/>
      <c r="J493" s="43"/>
      <c r="K493" s="43"/>
      <c r="L493" s="47"/>
      <c r="M493" s="223"/>
      <c r="N493" s="224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20" t="s">
        <v>150</v>
      </c>
      <c r="AU493" s="20" t="s">
        <v>158</v>
      </c>
    </row>
    <row r="494" spans="1:47" s="2" customFormat="1" ht="12">
      <c r="A494" s="41"/>
      <c r="B494" s="42"/>
      <c r="C494" s="43"/>
      <c r="D494" s="225" t="s">
        <v>152</v>
      </c>
      <c r="E494" s="43"/>
      <c r="F494" s="226" t="s">
        <v>587</v>
      </c>
      <c r="G494" s="43"/>
      <c r="H494" s="43"/>
      <c r="I494" s="222"/>
      <c r="J494" s="43"/>
      <c r="K494" s="43"/>
      <c r="L494" s="47"/>
      <c r="M494" s="223"/>
      <c r="N494" s="22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152</v>
      </c>
      <c r="AU494" s="20" t="s">
        <v>158</v>
      </c>
    </row>
    <row r="495" spans="1:51" s="13" customFormat="1" ht="12">
      <c r="A495" s="13"/>
      <c r="B495" s="227"/>
      <c r="C495" s="228"/>
      <c r="D495" s="220" t="s">
        <v>165</v>
      </c>
      <c r="E495" s="229" t="s">
        <v>19</v>
      </c>
      <c r="F495" s="230" t="s">
        <v>569</v>
      </c>
      <c r="G495" s="228"/>
      <c r="H495" s="231">
        <v>0.777</v>
      </c>
      <c r="I495" s="232"/>
      <c r="J495" s="228"/>
      <c r="K495" s="228"/>
      <c r="L495" s="233"/>
      <c r="M495" s="234"/>
      <c r="N495" s="235"/>
      <c r="O495" s="235"/>
      <c r="P495" s="235"/>
      <c r="Q495" s="235"/>
      <c r="R495" s="235"/>
      <c r="S495" s="235"/>
      <c r="T495" s="23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7" t="s">
        <v>165</v>
      </c>
      <c r="AU495" s="237" t="s">
        <v>158</v>
      </c>
      <c r="AV495" s="13" t="s">
        <v>82</v>
      </c>
      <c r="AW495" s="13" t="s">
        <v>33</v>
      </c>
      <c r="AX495" s="13" t="s">
        <v>72</v>
      </c>
      <c r="AY495" s="237" t="s">
        <v>142</v>
      </c>
    </row>
    <row r="496" spans="1:51" s="14" customFormat="1" ht="12">
      <c r="A496" s="14"/>
      <c r="B496" s="238"/>
      <c r="C496" s="239"/>
      <c r="D496" s="220" t="s">
        <v>165</v>
      </c>
      <c r="E496" s="240" t="s">
        <v>19</v>
      </c>
      <c r="F496" s="241" t="s">
        <v>168</v>
      </c>
      <c r="G496" s="239"/>
      <c r="H496" s="242">
        <v>0.777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8" t="s">
        <v>165</v>
      </c>
      <c r="AU496" s="248" t="s">
        <v>158</v>
      </c>
      <c r="AV496" s="14" t="s">
        <v>149</v>
      </c>
      <c r="AW496" s="14" t="s">
        <v>33</v>
      </c>
      <c r="AX496" s="14" t="s">
        <v>80</v>
      </c>
      <c r="AY496" s="248" t="s">
        <v>142</v>
      </c>
    </row>
    <row r="497" spans="1:65" s="2" customFormat="1" ht="16.5" customHeight="1">
      <c r="A497" s="41"/>
      <c r="B497" s="42"/>
      <c r="C497" s="207" t="s">
        <v>588</v>
      </c>
      <c r="D497" s="207" t="s">
        <v>144</v>
      </c>
      <c r="E497" s="208" t="s">
        <v>589</v>
      </c>
      <c r="F497" s="209" t="s">
        <v>590</v>
      </c>
      <c r="G497" s="210" t="s">
        <v>206</v>
      </c>
      <c r="H497" s="211">
        <v>0.021</v>
      </c>
      <c r="I497" s="212"/>
      <c r="J497" s="213">
        <f>ROUND(I497*H497,2)</f>
        <v>0</v>
      </c>
      <c r="K497" s="209" t="s">
        <v>148</v>
      </c>
      <c r="L497" s="47"/>
      <c r="M497" s="214" t="s">
        <v>19</v>
      </c>
      <c r="N497" s="215" t="s">
        <v>43</v>
      </c>
      <c r="O497" s="87"/>
      <c r="P497" s="216">
        <f>O497*H497</f>
        <v>0</v>
      </c>
      <c r="Q497" s="216">
        <v>0</v>
      </c>
      <c r="R497" s="216">
        <f>Q497*H497</f>
        <v>0</v>
      </c>
      <c r="S497" s="216">
        <v>0</v>
      </c>
      <c r="T497" s="217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18" t="s">
        <v>149</v>
      </c>
      <c r="AT497" s="218" t="s">
        <v>144</v>
      </c>
      <c r="AU497" s="218" t="s">
        <v>158</v>
      </c>
      <c r="AY497" s="20" t="s">
        <v>142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20" t="s">
        <v>80</v>
      </c>
      <c r="BK497" s="219">
        <f>ROUND(I497*H497,2)</f>
        <v>0</v>
      </c>
      <c r="BL497" s="20" t="s">
        <v>149</v>
      </c>
      <c r="BM497" s="218" t="s">
        <v>591</v>
      </c>
    </row>
    <row r="498" spans="1:47" s="2" customFormat="1" ht="12">
      <c r="A498" s="41"/>
      <c r="B498" s="42"/>
      <c r="C498" s="43"/>
      <c r="D498" s="220" t="s">
        <v>150</v>
      </c>
      <c r="E498" s="43"/>
      <c r="F498" s="221" t="s">
        <v>592</v>
      </c>
      <c r="G498" s="43"/>
      <c r="H498" s="43"/>
      <c r="I498" s="222"/>
      <c r="J498" s="43"/>
      <c r="K498" s="43"/>
      <c r="L498" s="47"/>
      <c r="M498" s="223"/>
      <c r="N498" s="22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20" t="s">
        <v>150</v>
      </c>
      <c r="AU498" s="20" t="s">
        <v>158</v>
      </c>
    </row>
    <row r="499" spans="1:47" s="2" customFormat="1" ht="12">
      <c r="A499" s="41"/>
      <c r="B499" s="42"/>
      <c r="C499" s="43"/>
      <c r="D499" s="225" t="s">
        <v>152</v>
      </c>
      <c r="E499" s="43"/>
      <c r="F499" s="226" t="s">
        <v>593</v>
      </c>
      <c r="G499" s="43"/>
      <c r="H499" s="43"/>
      <c r="I499" s="222"/>
      <c r="J499" s="43"/>
      <c r="K499" s="43"/>
      <c r="L499" s="47"/>
      <c r="M499" s="223"/>
      <c r="N499" s="224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20" t="s">
        <v>152</v>
      </c>
      <c r="AU499" s="20" t="s">
        <v>158</v>
      </c>
    </row>
    <row r="500" spans="1:51" s="13" customFormat="1" ht="12">
      <c r="A500" s="13"/>
      <c r="B500" s="227"/>
      <c r="C500" s="228"/>
      <c r="D500" s="220" t="s">
        <v>165</v>
      </c>
      <c r="E500" s="229" t="s">
        <v>19</v>
      </c>
      <c r="F500" s="230" t="s">
        <v>594</v>
      </c>
      <c r="G500" s="228"/>
      <c r="H500" s="231">
        <v>0.021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7" t="s">
        <v>165</v>
      </c>
      <c r="AU500" s="237" t="s">
        <v>158</v>
      </c>
      <c r="AV500" s="13" t="s">
        <v>82</v>
      </c>
      <c r="AW500" s="13" t="s">
        <v>33</v>
      </c>
      <c r="AX500" s="13" t="s">
        <v>72</v>
      </c>
      <c r="AY500" s="237" t="s">
        <v>142</v>
      </c>
    </row>
    <row r="501" spans="1:51" s="14" customFormat="1" ht="12">
      <c r="A501" s="14"/>
      <c r="B501" s="238"/>
      <c r="C501" s="239"/>
      <c r="D501" s="220" t="s">
        <v>165</v>
      </c>
      <c r="E501" s="240" t="s">
        <v>19</v>
      </c>
      <c r="F501" s="241" t="s">
        <v>168</v>
      </c>
      <c r="G501" s="239"/>
      <c r="H501" s="242">
        <v>0.021</v>
      </c>
      <c r="I501" s="243"/>
      <c r="J501" s="239"/>
      <c r="K501" s="239"/>
      <c r="L501" s="244"/>
      <c r="M501" s="245"/>
      <c r="N501" s="246"/>
      <c r="O501" s="246"/>
      <c r="P501" s="246"/>
      <c r="Q501" s="246"/>
      <c r="R501" s="246"/>
      <c r="S501" s="246"/>
      <c r="T501" s="24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8" t="s">
        <v>165</v>
      </c>
      <c r="AU501" s="248" t="s">
        <v>158</v>
      </c>
      <c r="AV501" s="14" t="s">
        <v>149</v>
      </c>
      <c r="AW501" s="14" t="s">
        <v>33</v>
      </c>
      <c r="AX501" s="14" t="s">
        <v>80</v>
      </c>
      <c r="AY501" s="248" t="s">
        <v>142</v>
      </c>
    </row>
    <row r="502" spans="1:65" s="2" customFormat="1" ht="24.15" customHeight="1">
      <c r="A502" s="41"/>
      <c r="B502" s="42"/>
      <c r="C502" s="207" t="s">
        <v>382</v>
      </c>
      <c r="D502" s="207" t="s">
        <v>144</v>
      </c>
      <c r="E502" s="208" t="s">
        <v>595</v>
      </c>
      <c r="F502" s="209" t="s">
        <v>596</v>
      </c>
      <c r="G502" s="210" t="s">
        <v>219</v>
      </c>
      <c r="H502" s="211">
        <v>17.894</v>
      </c>
      <c r="I502" s="212"/>
      <c r="J502" s="213">
        <f>ROUND(I502*H502,2)</f>
        <v>0</v>
      </c>
      <c r="K502" s="209" t="s">
        <v>148</v>
      </c>
      <c r="L502" s="47"/>
      <c r="M502" s="214" t="s">
        <v>19</v>
      </c>
      <c r="N502" s="215" t="s">
        <v>43</v>
      </c>
      <c r="O502" s="87"/>
      <c r="P502" s="216">
        <f>O502*H502</f>
        <v>0</v>
      </c>
      <c r="Q502" s="216">
        <v>0</v>
      </c>
      <c r="R502" s="216">
        <f>Q502*H502</f>
        <v>0</v>
      </c>
      <c r="S502" s="216">
        <v>0</v>
      </c>
      <c r="T502" s="217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18" t="s">
        <v>149</v>
      </c>
      <c r="AT502" s="218" t="s">
        <v>144</v>
      </c>
      <c r="AU502" s="218" t="s">
        <v>158</v>
      </c>
      <c r="AY502" s="20" t="s">
        <v>142</v>
      </c>
      <c r="BE502" s="219">
        <f>IF(N502="základní",J502,0)</f>
        <v>0</v>
      </c>
      <c r="BF502" s="219">
        <f>IF(N502="snížená",J502,0)</f>
        <v>0</v>
      </c>
      <c r="BG502" s="219">
        <f>IF(N502="zákl. přenesená",J502,0)</f>
        <v>0</v>
      </c>
      <c r="BH502" s="219">
        <f>IF(N502="sníž. přenesená",J502,0)</f>
        <v>0</v>
      </c>
      <c r="BI502" s="219">
        <f>IF(N502="nulová",J502,0)</f>
        <v>0</v>
      </c>
      <c r="BJ502" s="20" t="s">
        <v>80</v>
      </c>
      <c r="BK502" s="219">
        <f>ROUND(I502*H502,2)</f>
        <v>0</v>
      </c>
      <c r="BL502" s="20" t="s">
        <v>149</v>
      </c>
      <c r="BM502" s="218" t="s">
        <v>597</v>
      </c>
    </row>
    <row r="503" spans="1:47" s="2" customFormat="1" ht="12">
      <c r="A503" s="41"/>
      <c r="B503" s="42"/>
      <c r="C503" s="43"/>
      <c r="D503" s="220" t="s">
        <v>150</v>
      </c>
      <c r="E503" s="43"/>
      <c r="F503" s="221" t="s">
        <v>598</v>
      </c>
      <c r="G503" s="43"/>
      <c r="H503" s="43"/>
      <c r="I503" s="222"/>
      <c r="J503" s="43"/>
      <c r="K503" s="43"/>
      <c r="L503" s="47"/>
      <c r="M503" s="223"/>
      <c r="N503" s="224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T503" s="20" t="s">
        <v>150</v>
      </c>
      <c r="AU503" s="20" t="s">
        <v>158</v>
      </c>
    </row>
    <row r="504" spans="1:47" s="2" customFormat="1" ht="12">
      <c r="A504" s="41"/>
      <c r="B504" s="42"/>
      <c r="C504" s="43"/>
      <c r="D504" s="225" t="s">
        <v>152</v>
      </c>
      <c r="E504" s="43"/>
      <c r="F504" s="226" t="s">
        <v>599</v>
      </c>
      <c r="G504" s="43"/>
      <c r="H504" s="43"/>
      <c r="I504" s="222"/>
      <c r="J504" s="43"/>
      <c r="K504" s="43"/>
      <c r="L504" s="47"/>
      <c r="M504" s="223"/>
      <c r="N504" s="22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152</v>
      </c>
      <c r="AU504" s="20" t="s">
        <v>158</v>
      </c>
    </row>
    <row r="505" spans="1:51" s="16" customFormat="1" ht="12">
      <c r="A505" s="16"/>
      <c r="B505" s="271"/>
      <c r="C505" s="272"/>
      <c r="D505" s="220" t="s">
        <v>165</v>
      </c>
      <c r="E505" s="273" t="s">
        <v>19</v>
      </c>
      <c r="F505" s="274" t="s">
        <v>600</v>
      </c>
      <c r="G505" s="272"/>
      <c r="H505" s="273" t="s">
        <v>19</v>
      </c>
      <c r="I505" s="275"/>
      <c r="J505" s="272"/>
      <c r="K505" s="272"/>
      <c r="L505" s="276"/>
      <c r="M505" s="277"/>
      <c r="N505" s="278"/>
      <c r="O505" s="278"/>
      <c r="P505" s="278"/>
      <c r="Q505" s="278"/>
      <c r="R505" s="278"/>
      <c r="S505" s="278"/>
      <c r="T505" s="279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T505" s="280" t="s">
        <v>165</v>
      </c>
      <c r="AU505" s="280" t="s">
        <v>158</v>
      </c>
      <c r="AV505" s="16" t="s">
        <v>80</v>
      </c>
      <c r="AW505" s="16" t="s">
        <v>33</v>
      </c>
      <c r="AX505" s="16" t="s">
        <v>72</v>
      </c>
      <c r="AY505" s="280" t="s">
        <v>142</v>
      </c>
    </row>
    <row r="506" spans="1:51" s="13" customFormat="1" ht="12">
      <c r="A506" s="13"/>
      <c r="B506" s="227"/>
      <c r="C506" s="228"/>
      <c r="D506" s="220" t="s">
        <v>165</v>
      </c>
      <c r="E506" s="229" t="s">
        <v>19</v>
      </c>
      <c r="F506" s="230" t="s">
        <v>601</v>
      </c>
      <c r="G506" s="228"/>
      <c r="H506" s="231">
        <v>9.852</v>
      </c>
      <c r="I506" s="232"/>
      <c r="J506" s="228"/>
      <c r="K506" s="228"/>
      <c r="L506" s="233"/>
      <c r="M506" s="234"/>
      <c r="N506" s="235"/>
      <c r="O506" s="235"/>
      <c r="P506" s="235"/>
      <c r="Q506" s="235"/>
      <c r="R506" s="235"/>
      <c r="S506" s="235"/>
      <c r="T506" s="23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7" t="s">
        <v>165</v>
      </c>
      <c r="AU506" s="237" t="s">
        <v>158</v>
      </c>
      <c r="AV506" s="13" t="s">
        <v>82</v>
      </c>
      <c r="AW506" s="13" t="s">
        <v>33</v>
      </c>
      <c r="AX506" s="13" t="s">
        <v>72</v>
      </c>
      <c r="AY506" s="237" t="s">
        <v>142</v>
      </c>
    </row>
    <row r="507" spans="1:51" s="13" customFormat="1" ht="12">
      <c r="A507" s="13"/>
      <c r="B507" s="227"/>
      <c r="C507" s="228"/>
      <c r="D507" s="220" t="s">
        <v>165</v>
      </c>
      <c r="E507" s="229" t="s">
        <v>19</v>
      </c>
      <c r="F507" s="230" t="s">
        <v>602</v>
      </c>
      <c r="G507" s="228"/>
      <c r="H507" s="231">
        <v>7.142</v>
      </c>
      <c r="I507" s="232"/>
      <c r="J507" s="228"/>
      <c r="K507" s="228"/>
      <c r="L507" s="233"/>
      <c r="M507" s="234"/>
      <c r="N507" s="235"/>
      <c r="O507" s="235"/>
      <c r="P507" s="235"/>
      <c r="Q507" s="235"/>
      <c r="R507" s="235"/>
      <c r="S507" s="235"/>
      <c r="T507" s="23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7" t="s">
        <v>165</v>
      </c>
      <c r="AU507" s="237" t="s">
        <v>158</v>
      </c>
      <c r="AV507" s="13" t="s">
        <v>82</v>
      </c>
      <c r="AW507" s="13" t="s">
        <v>33</v>
      </c>
      <c r="AX507" s="13" t="s">
        <v>72</v>
      </c>
      <c r="AY507" s="237" t="s">
        <v>142</v>
      </c>
    </row>
    <row r="508" spans="1:51" s="15" customFormat="1" ht="12">
      <c r="A508" s="15"/>
      <c r="B508" s="249"/>
      <c r="C508" s="250"/>
      <c r="D508" s="220" t="s">
        <v>165</v>
      </c>
      <c r="E508" s="251" t="s">
        <v>19</v>
      </c>
      <c r="F508" s="252" t="s">
        <v>183</v>
      </c>
      <c r="G508" s="250"/>
      <c r="H508" s="253">
        <v>16.994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9" t="s">
        <v>165</v>
      </c>
      <c r="AU508" s="259" t="s">
        <v>158</v>
      </c>
      <c r="AV508" s="15" t="s">
        <v>158</v>
      </c>
      <c r="AW508" s="15" t="s">
        <v>33</v>
      </c>
      <c r="AX508" s="15" t="s">
        <v>72</v>
      </c>
      <c r="AY508" s="259" t="s">
        <v>142</v>
      </c>
    </row>
    <row r="509" spans="1:51" s="13" customFormat="1" ht="12">
      <c r="A509" s="13"/>
      <c r="B509" s="227"/>
      <c r="C509" s="228"/>
      <c r="D509" s="220" t="s">
        <v>165</v>
      </c>
      <c r="E509" s="229" t="s">
        <v>19</v>
      </c>
      <c r="F509" s="230" t="s">
        <v>603</v>
      </c>
      <c r="G509" s="228"/>
      <c r="H509" s="231">
        <v>0.9</v>
      </c>
      <c r="I509" s="232"/>
      <c r="J509" s="228"/>
      <c r="K509" s="228"/>
      <c r="L509" s="233"/>
      <c r="M509" s="234"/>
      <c r="N509" s="235"/>
      <c r="O509" s="235"/>
      <c r="P509" s="235"/>
      <c r="Q509" s="235"/>
      <c r="R509" s="235"/>
      <c r="S509" s="235"/>
      <c r="T509" s="23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7" t="s">
        <v>165</v>
      </c>
      <c r="AU509" s="237" t="s">
        <v>158</v>
      </c>
      <c r="AV509" s="13" t="s">
        <v>82</v>
      </c>
      <c r="AW509" s="13" t="s">
        <v>33</v>
      </c>
      <c r="AX509" s="13" t="s">
        <v>72</v>
      </c>
      <c r="AY509" s="237" t="s">
        <v>142</v>
      </c>
    </row>
    <row r="510" spans="1:51" s="15" customFormat="1" ht="12">
      <c r="A510" s="15"/>
      <c r="B510" s="249"/>
      <c r="C510" s="250"/>
      <c r="D510" s="220" t="s">
        <v>165</v>
      </c>
      <c r="E510" s="251" t="s">
        <v>19</v>
      </c>
      <c r="F510" s="252" t="s">
        <v>183</v>
      </c>
      <c r="G510" s="250"/>
      <c r="H510" s="253">
        <v>0.9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9" t="s">
        <v>165</v>
      </c>
      <c r="AU510" s="259" t="s">
        <v>158</v>
      </c>
      <c r="AV510" s="15" t="s">
        <v>158</v>
      </c>
      <c r="AW510" s="15" t="s">
        <v>33</v>
      </c>
      <c r="AX510" s="15" t="s">
        <v>72</v>
      </c>
      <c r="AY510" s="259" t="s">
        <v>142</v>
      </c>
    </row>
    <row r="511" spans="1:51" s="14" customFormat="1" ht="12">
      <c r="A511" s="14"/>
      <c r="B511" s="238"/>
      <c r="C511" s="239"/>
      <c r="D511" s="220" t="s">
        <v>165</v>
      </c>
      <c r="E511" s="240" t="s">
        <v>19</v>
      </c>
      <c r="F511" s="241" t="s">
        <v>168</v>
      </c>
      <c r="G511" s="239"/>
      <c r="H511" s="242">
        <v>17.894</v>
      </c>
      <c r="I511" s="243"/>
      <c r="J511" s="239"/>
      <c r="K511" s="239"/>
      <c r="L511" s="244"/>
      <c r="M511" s="245"/>
      <c r="N511" s="246"/>
      <c r="O511" s="246"/>
      <c r="P511" s="246"/>
      <c r="Q511" s="246"/>
      <c r="R511" s="246"/>
      <c r="S511" s="246"/>
      <c r="T511" s="247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8" t="s">
        <v>165</v>
      </c>
      <c r="AU511" s="248" t="s">
        <v>158</v>
      </c>
      <c r="AV511" s="14" t="s">
        <v>149</v>
      </c>
      <c r="AW511" s="14" t="s">
        <v>33</v>
      </c>
      <c r="AX511" s="14" t="s">
        <v>80</v>
      </c>
      <c r="AY511" s="248" t="s">
        <v>142</v>
      </c>
    </row>
    <row r="512" spans="1:65" s="2" customFormat="1" ht="24.15" customHeight="1">
      <c r="A512" s="41"/>
      <c r="B512" s="42"/>
      <c r="C512" s="207" t="s">
        <v>604</v>
      </c>
      <c r="D512" s="207" t="s">
        <v>144</v>
      </c>
      <c r="E512" s="208" t="s">
        <v>605</v>
      </c>
      <c r="F512" s="209" t="s">
        <v>606</v>
      </c>
      <c r="G512" s="210" t="s">
        <v>219</v>
      </c>
      <c r="H512" s="211">
        <v>279.006</v>
      </c>
      <c r="I512" s="212"/>
      <c r="J512" s="213">
        <f>ROUND(I512*H512,2)</f>
        <v>0</v>
      </c>
      <c r="K512" s="209" t="s">
        <v>148</v>
      </c>
      <c r="L512" s="47"/>
      <c r="M512" s="214" t="s">
        <v>19</v>
      </c>
      <c r="N512" s="215" t="s">
        <v>43</v>
      </c>
      <c r="O512" s="87"/>
      <c r="P512" s="216">
        <f>O512*H512</f>
        <v>0</v>
      </c>
      <c r="Q512" s="216">
        <v>0</v>
      </c>
      <c r="R512" s="216">
        <f>Q512*H512</f>
        <v>0</v>
      </c>
      <c r="S512" s="216">
        <v>0</v>
      </c>
      <c r="T512" s="217">
        <f>S512*H512</f>
        <v>0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18" t="s">
        <v>149</v>
      </c>
      <c r="AT512" s="218" t="s">
        <v>144</v>
      </c>
      <c r="AU512" s="218" t="s">
        <v>158</v>
      </c>
      <c r="AY512" s="20" t="s">
        <v>142</v>
      </c>
      <c r="BE512" s="219">
        <f>IF(N512="základní",J512,0)</f>
        <v>0</v>
      </c>
      <c r="BF512" s="219">
        <f>IF(N512="snížená",J512,0)</f>
        <v>0</v>
      </c>
      <c r="BG512" s="219">
        <f>IF(N512="zákl. přenesená",J512,0)</f>
        <v>0</v>
      </c>
      <c r="BH512" s="219">
        <f>IF(N512="sníž. přenesená",J512,0)</f>
        <v>0</v>
      </c>
      <c r="BI512" s="219">
        <f>IF(N512="nulová",J512,0)</f>
        <v>0</v>
      </c>
      <c r="BJ512" s="20" t="s">
        <v>80</v>
      </c>
      <c r="BK512" s="219">
        <f>ROUND(I512*H512,2)</f>
        <v>0</v>
      </c>
      <c r="BL512" s="20" t="s">
        <v>149</v>
      </c>
      <c r="BM512" s="218" t="s">
        <v>607</v>
      </c>
    </row>
    <row r="513" spans="1:47" s="2" customFormat="1" ht="12">
      <c r="A513" s="41"/>
      <c r="B513" s="42"/>
      <c r="C513" s="43"/>
      <c r="D513" s="220" t="s">
        <v>150</v>
      </c>
      <c r="E513" s="43"/>
      <c r="F513" s="221" t="s">
        <v>608</v>
      </c>
      <c r="G513" s="43"/>
      <c r="H513" s="43"/>
      <c r="I513" s="222"/>
      <c r="J513" s="43"/>
      <c r="K513" s="43"/>
      <c r="L513" s="47"/>
      <c r="M513" s="223"/>
      <c r="N513" s="224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20" t="s">
        <v>150</v>
      </c>
      <c r="AU513" s="20" t="s">
        <v>158</v>
      </c>
    </row>
    <row r="514" spans="1:47" s="2" customFormat="1" ht="12">
      <c r="A514" s="41"/>
      <c r="B514" s="42"/>
      <c r="C514" s="43"/>
      <c r="D514" s="225" t="s">
        <v>152</v>
      </c>
      <c r="E514" s="43"/>
      <c r="F514" s="226" t="s">
        <v>609</v>
      </c>
      <c r="G514" s="43"/>
      <c r="H514" s="43"/>
      <c r="I514" s="222"/>
      <c r="J514" s="43"/>
      <c r="K514" s="43"/>
      <c r="L514" s="47"/>
      <c r="M514" s="223"/>
      <c r="N514" s="224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20" t="s">
        <v>152</v>
      </c>
      <c r="AU514" s="20" t="s">
        <v>158</v>
      </c>
    </row>
    <row r="515" spans="1:51" s="16" customFormat="1" ht="12">
      <c r="A515" s="16"/>
      <c r="B515" s="271"/>
      <c r="C515" s="272"/>
      <c r="D515" s="220" t="s">
        <v>165</v>
      </c>
      <c r="E515" s="273" t="s">
        <v>19</v>
      </c>
      <c r="F515" s="274" t="s">
        <v>610</v>
      </c>
      <c r="G515" s="272"/>
      <c r="H515" s="273" t="s">
        <v>19</v>
      </c>
      <c r="I515" s="275"/>
      <c r="J515" s="272"/>
      <c r="K515" s="272"/>
      <c r="L515" s="276"/>
      <c r="M515" s="277"/>
      <c r="N515" s="278"/>
      <c r="O515" s="278"/>
      <c r="P515" s="278"/>
      <c r="Q515" s="278"/>
      <c r="R515" s="278"/>
      <c r="S515" s="278"/>
      <c r="T515" s="279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80" t="s">
        <v>165</v>
      </c>
      <c r="AU515" s="280" t="s">
        <v>158</v>
      </c>
      <c r="AV515" s="16" t="s">
        <v>80</v>
      </c>
      <c r="AW515" s="16" t="s">
        <v>33</v>
      </c>
      <c r="AX515" s="16" t="s">
        <v>72</v>
      </c>
      <c r="AY515" s="280" t="s">
        <v>142</v>
      </c>
    </row>
    <row r="516" spans="1:51" s="13" customFormat="1" ht="12">
      <c r="A516" s="13"/>
      <c r="B516" s="227"/>
      <c r="C516" s="228"/>
      <c r="D516" s="220" t="s">
        <v>165</v>
      </c>
      <c r="E516" s="229" t="s">
        <v>19</v>
      </c>
      <c r="F516" s="230" t="s">
        <v>611</v>
      </c>
      <c r="G516" s="228"/>
      <c r="H516" s="231">
        <v>36.768</v>
      </c>
      <c r="I516" s="232"/>
      <c r="J516" s="228"/>
      <c r="K516" s="228"/>
      <c r="L516" s="233"/>
      <c r="M516" s="234"/>
      <c r="N516" s="235"/>
      <c r="O516" s="235"/>
      <c r="P516" s="235"/>
      <c r="Q516" s="235"/>
      <c r="R516" s="235"/>
      <c r="S516" s="235"/>
      <c r="T516" s="23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7" t="s">
        <v>165</v>
      </c>
      <c r="AU516" s="237" t="s">
        <v>158</v>
      </c>
      <c r="AV516" s="13" t="s">
        <v>82</v>
      </c>
      <c r="AW516" s="13" t="s">
        <v>33</v>
      </c>
      <c r="AX516" s="13" t="s">
        <v>72</v>
      </c>
      <c r="AY516" s="237" t="s">
        <v>142</v>
      </c>
    </row>
    <row r="517" spans="1:51" s="13" customFormat="1" ht="12">
      <c r="A517" s="13"/>
      <c r="B517" s="227"/>
      <c r="C517" s="228"/>
      <c r="D517" s="220" t="s">
        <v>165</v>
      </c>
      <c r="E517" s="229" t="s">
        <v>19</v>
      </c>
      <c r="F517" s="230" t="s">
        <v>612</v>
      </c>
      <c r="G517" s="228"/>
      <c r="H517" s="231">
        <v>40.032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7" t="s">
        <v>165</v>
      </c>
      <c r="AU517" s="237" t="s">
        <v>158</v>
      </c>
      <c r="AV517" s="13" t="s">
        <v>82</v>
      </c>
      <c r="AW517" s="13" t="s">
        <v>33</v>
      </c>
      <c r="AX517" s="13" t="s">
        <v>72</v>
      </c>
      <c r="AY517" s="237" t="s">
        <v>142</v>
      </c>
    </row>
    <row r="518" spans="1:51" s="13" customFormat="1" ht="12">
      <c r="A518" s="13"/>
      <c r="B518" s="227"/>
      <c r="C518" s="228"/>
      <c r="D518" s="220" t="s">
        <v>165</v>
      </c>
      <c r="E518" s="229" t="s">
        <v>19</v>
      </c>
      <c r="F518" s="230" t="s">
        <v>613</v>
      </c>
      <c r="G518" s="228"/>
      <c r="H518" s="231">
        <v>202.206</v>
      </c>
      <c r="I518" s="232"/>
      <c r="J518" s="228"/>
      <c r="K518" s="228"/>
      <c r="L518" s="233"/>
      <c r="M518" s="234"/>
      <c r="N518" s="235"/>
      <c r="O518" s="235"/>
      <c r="P518" s="235"/>
      <c r="Q518" s="235"/>
      <c r="R518" s="235"/>
      <c r="S518" s="235"/>
      <c r="T518" s="23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7" t="s">
        <v>165</v>
      </c>
      <c r="AU518" s="237" t="s">
        <v>158</v>
      </c>
      <c r="AV518" s="13" t="s">
        <v>82</v>
      </c>
      <c r="AW518" s="13" t="s">
        <v>33</v>
      </c>
      <c r="AX518" s="13" t="s">
        <v>72</v>
      </c>
      <c r="AY518" s="237" t="s">
        <v>142</v>
      </c>
    </row>
    <row r="519" spans="1:51" s="15" customFormat="1" ht="12">
      <c r="A519" s="15"/>
      <c r="B519" s="249"/>
      <c r="C519" s="250"/>
      <c r="D519" s="220" t="s">
        <v>165</v>
      </c>
      <c r="E519" s="251" t="s">
        <v>19</v>
      </c>
      <c r="F519" s="252" t="s">
        <v>183</v>
      </c>
      <c r="G519" s="250"/>
      <c r="H519" s="253">
        <v>279.006</v>
      </c>
      <c r="I519" s="254"/>
      <c r="J519" s="250"/>
      <c r="K519" s="250"/>
      <c r="L519" s="255"/>
      <c r="M519" s="256"/>
      <c r="N519" s="257"/>
      <c r="O519" s="257"/>
      <c r="P519" s="257"/>
      <c r="Q519" s="257"/>
      <c r="R519" s="257"/>
      <c r="S519" s="257"/>
      <c r="T519" s="258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9" t="s">
        <v>165</v>
      </c>
      <c r="AU519" s="259" t="s">
        <v>158</v>
      </c>
      <c r="AV519" s="15" t="s">
        <v>158</v>
      </c>
      <c r="AW519" s="15" t="s">
        <v>33</v>
      </c>
      <c r="AX519" s="15" t="s">
        <v>72</v>
      </c>
      <c r="AY519" s="259" t="s">
        <v>142</v>
      </c>
    </row>
    <row r="520" spans="1:51" s="14" customFormat="1" ht="12">
      <c r="A520" s="14"/>
      <c r="B520" s="238"/>
      <c r="C520" s="239"/>
      <c r="D520" s="220" t="s">
        <v>165</v>
      </c>
      <c r="E520" s="240" t="s">
        <v>19</v>
      </c>
      <c r="F520" s="241" t="s">
        <v>168</v>
      </c>
      <c r="G520" s="239"/>
      <c r="H520" s="242">
        <v>279.006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8" t="s">
        <v>165</v>
      </c>
      <c r="AU520" s="248" t="s">
        <v>158</v>
      </c>
      <c r="AV520" s="14" t="s">
        <v>149</v>
      </c>
      <c r="AW520" s="14" t="s">
        <v>33</v>
      </c>
      <c r="AX520" s="14" t="s">
        <v>80</v>
      </c>
      <c r="AY520" s="248" t="s">
        <v>142</v>
      </c>
    </row>
    <row r="521" spans="1:65" s="2" customFormat="1" ht="24.15" customHeight="1">
      <c r="A521" s="41"/>
      <c r="B521" s="42"/>
      <c r="C521" s="207" t="s">
        <v>389</v>
      </c>
      <c r="D521" s="207" t="s">
        <v>144</v>
      </c>
      <c r="E521" s="208" t="s">
        <v>614</v>
      </c>
      <c r="F521" s="209" t="s">
        <v>615</v>
      </c>
      <c r="G521" s="210" t="s">
        <v>147</v>
      </c>
      <c r="H521" s="211">
        <v>58.85</v>
      </c>
      <c r="I521" s="212"/>
      <c r="J521" s="213">
        <f>ROUND(I521*H521,2)</f>
        <v>0</v>
      </c>
      <c r="K521" s="209" t="s">
        <v>148</v>
      </c>
      <c r="L521" s="47"/>
      <c r="M521" s="214" t="s">
        <v>19</v>
      </c>
      <c r="N521" s="215" t="s">
        <v>43</v>
      </c>
      <c r="O521" s="87"/>
      <c r="P521" s="216">
        <f>O521*H521</f>
        <v>0</v>
      </c>
      <c r="Q521" s="216">
        <v>0</v>
      </c>
      <c r="R521" s="216">
        <f>Q521*H521</f>
        <v>0</v>
      </c>
      <c r="S521" s="216">
        <v>0</v>
      </c>
      <c r="T521" s="217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18" t="s">
        <v>149</v>
      </c>
      <c r="AT521" s="218" t="s">
        <v>144</v>
      </c>
      <c r="AU521" s="218" t="s">
        <v>158</v>
      </c>
      <c r="AY521" s="20" t="s">
        <v>142</v>
      </c>
      <c r="BE521" s="219">
        <f>IF(N521="základní",J521,0)</f>
        <v>0</v>
      </c>
      <c r="BF521" s="219">
        <f>IF(N521="snížená",J521,0)</f>
        <v>0</v>
      </c>
      <c r="BG521" s="219">
        <f>IF(N521="zákl. přenesená",J521,0)</f>
        <v>0</v>
      </c>
      <c r="BH521" s="219">
        <f>IF(N521="sníž. přenesená",J521,0)</f>
        <v>0</v>
      </c>
      <c r="BI521" s="219">
        <f>IF(N521="nulová",J521,0)</f>
        <v>0</v>
      </c>
      <c r="BJ521" s="20" t="s">
        <v>80</v>
      </c>
      <c r="BK521" s="219">
        <f>ROUND(I521*H521,2)</f>
        <v>0</v>
      </c>
      <c r="BL521" s="20" t="s">
        <v>149</v>
      </c>
      <c r="BM521" s="218" t="s">
        <v>616</v>
      </c>
    </row>
    <row r="522" spans="1:47" s="2" customFormat="1" ht="12">
      <c r="A522" s="41"/>
      <c r="B522" s="42"/>
      <c r="C522" s="43"/>
      <c r="D522" s="220" t="s">
        <v>150</v>
      </c>
      <c r="E522" s="43"/>
      <c r="F522" s="221" t="s">
        <v>617</v>
      </c>
      <c r="G522" s="43"/>
      <c r="H522" s="43"/>
      <c r="I522" s="222"/>
      <c r="J522" s="43"/>
      <c r="K522" s="43"/>
      <c r="L522" s="47"/>
      <c r="M522" s="223"/>
      <c r="N522" s="224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20" t="s">
        <v>150</v>
      </c>
      <c r="AU522" s="20" t="s">
        <v>158</v>
      </c>
    </row>
    <row r="523" spans="1:47" s="2" customFormat="1" ht="12">
      <c r="A523" s="41"/>
      <c r="B523" s="42"/>
      <c r="C523" s="43"/>
      <c r="D523" s="225" t="s">
        <v>152</v>
      </c>
      <c r="E523" s="43"/>
      <c r="F523" s="226" t="s">
        <v>618</v>
      </c>
      <c r="G523" s="43"/>
      <c r="H523" s="43"/>
      <c r="I523" s="222"/>
      <c r="J523" s="43"/>
      <c r="K523" s="43"/>
      <c r="L523" s="47"/>
      <c r="M523" s="223"/>
      <c r="N523" s="224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20" t="s">
        <v>152</v>
      </c>
      <c r="AU523" s="20" t="s">
        <v>158</v>
      </c>
    </row>
    <row r="524" spans="1:51" s="13" customFormat="1" ht="12">
      <c r="A524" s="13"/>
      <c r="B524" s="227"/>
      <c r="C524" s="228"/>
      <c r="D524" s="220" t="s">
        <v>165</v>
      </c>
      <c r="E524" s="229" t="s">
        <v>19</v>
      </c>
      <c r="F524" s="230" t="s">
        <v>619</v>
      </c>
      <c r="G524" s="228"/>
      <c r="H524" s="231">
        <v>58.85</v>
      </c>
      <c r="I524" s="232"/>
      <c r="J524" s="228"/>
      <c r="K524" s="228"/>
      <c r="L524" s="233"/>
      <c r="M524" s="234"/>
      <c r="N524" s="235"/>
      <c r="O524" s="235"/>
      <c r="P524" s="235"/>
      <c r="Q524" s="235"/>
      <c r="R524" s="235"/>
      <c r="S524" s="235"/>
      <c r="T524" s="23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7" t="s">
        <v>165</v>
      </c>
      <c r="AU524" s="237" t="s">
        <v>158</v>
      </c>
      <c r="AV524" s="13" t="s">
        <v>82</v>
      </c>
      <c r="AW524" s="13" t="s">
        <v>33</v>
      </c>
      <c r="AX524" s="13" t="s">
        <v>72</v>
      </c>
      <c r="AY524" s="237" t="s">
        <v>142</v>
      </c>
    </row>
    <row r="525" spans="1:51" s="14" customFormat="1" ht="12">
      <c r="A525" s="14"/>
      <c r="B525" s="238"/>
      <c r="C525" s="239"/>
      <c r="D525" s="220" t="s">
        <v>165</v>
      </c>
      <c r="E525" s="240" t="s">
        <v>19</v>
      </c>
      <c r="F525" s="241" t="s">
        <v>168</v>
      </c>
      <c r="G525" s="239"/>
      <c r="H525" s="242">
        <v>58.85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8" t="s">
        <v>165</v>
      </c>
      <c r="AU525" s="248" t="s">
        <v>158</v>
      </c>
      <c r="AV525" s="14" t="s">
        <v>149</v>
      </c>
      <c r="AW525" s="14" t="s">
        <v>33</v>
      </c>
      <c r="AX525" s="14" t="s">
        <v>80</v>
      </c>
      <c r="AY525" s="248" t="s">
        <v>142</v>
      </c>
    </row>
    <row r="526" spans="1:65" s="2" customFormat="1" ht="21.75" customHeight="1">
      <c r="A526" s="41"/>
      <c r="B526" s="42"/>
      <c r="C526" s="207" t="s">
        <v>620</v>
      </c>
      <c r="D526" s="207" t="s">
        <v>144</v>
      </c>
      <c r="E526" s="208" t="s">
        <v>621</v>
      </c>
      <c r="F526" s="209" t="s">
        <v>622</v>
      </c>
      <c r="G526" s="210" t="s">
        <v>219</v>
      </c>
      <c r="H526" s="211">
        <v>56.09</v>
      </c>
      <c r="I526" s="212"/>
      <c r="J526" s="213">
        <f>ROUND(I526*H526,2)</f>
        <v>0</v>
      </c>
      <c r="K526" s="209" t="s">
        <v>148</v>
      </c>
      <c r="L526" s="47"/>
      <c r="M526" s="214" t="s">
        <v>19</v>
      </c>
      <c r="N526" s="215" t="s">
        <v>43</v>
      </c>
      <c r="O526" s="87"/>
      <c r="P526" s="216">
        <f>O526*H526</f>
        <v>0</v>
      </c>
      <c r="Q526" s="216">
        <v>0</v>
      </c>
      <c r="R526" s="216">
        <f>Q526*H526</f>
        <v>0</v>
      </c>
      <c r="S526" s="216">
        <v>0</v>
      </c>
      <c r="T526" s="217">
        <f>S526*H526</f>
        <v>0</v>
      </c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R526" s="218" t="s">
        <v>149</v>
      </c>
      <c r="AT526" s="218" t="s">
        <v>144</v>
      </c>
      <c r="AU526" s="218" t="s">
        <v>158</v>
      </c>
      <c r="AY526" s="20" t="s">
        <v>142</v>
      </c>
      <c r="BE526" s="219">
        <f>IF(N526="základní",J526,0)</f>
        <v>0</v>
      </c>
      <c r="BF526" s="219">
        <f>IF(N526="snížená",J526,0)</f>
        <v>0</v>
      </c>
      <c r="BG526" s="219">
        <f>IF(N526="zákl. přenesená",J526,0)</f>
        <v>0</v>
      </c>
      <c r="BH526" s="219">
        <f>IF(N526="sníž. přenesená",J526,0)</f>
        <v>0</v>
      </c>
      <c r="BI526" s="219">
        <f>IF(N526="nulová",J526,0)</f>
        <v>0</v>
      </c>
      <c r="BJ526" s="20" t="s">
        <v>80</v>
      </c>
      <c r="BK526" s="219">
        <f>ROUND(I526*H526,2)</f>
        <v>0</v>
      </c>
      <c r="BL526" s="20" t="s">
        <v>149</v>
      </c>
      <c r="BM526" s="218" t="s">
        <v>623</v>
      </c>
    </row>
    <row r="527" spans="1:47" s="2" customFormat="1" ht="12">
      <c r="A527" s="41"/>
      <c r="B527" s="42"/>
      <c r="C527" s="43"/>
      <c r="D527" s="220" t="s">
        <v>150</v>
      </c>
      <c r="E527" s="43"/>
      <c r="F527" s="221" t="s">
        <v>624</v>
      </c>
      <c r="G527" s="43"/>
      <c r="H527" s="43"/>
      <c r="I527" s="222"/>
      <c r="J527" s="43"/>
      <c r="K527" s="43"/>
      <c r="L527" s="47"/>
      <c r="M527" s="223"/>
      <c r="N527" s="224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20" t="s">
        <v>150</v>
      </c>
      <c r="AU527" s="20" t="s">
        <v>158</v>
      </c>
    </row>
    <row r="528" spans="1:47" s="2" customFormat="1" ht="12">
      <c r="A528" s="41"/>
      <c r="B528" s="42"/>
      <c r="C528" s="43"/>
      <c r="D528" s="225" t="s">
        <v>152</v>
      </c>
      <c r="E528" s="43"/>
      <c r="F528" s="226" t="s">
        <v>625</v>
      </c>
      <c r="G528" s="43"/>
      <c r="H528" s="43"/>
      <c r="I528" s="222"/>
      <c r="J528" s="43"/>
      <c r="K528" s="43"/>
      <c r="L528" s="47"/>
      <c r="M528" s="223"/>
      <c r="N528" s="224"/>
      <c r="O528" s="87"/>
      <c r="P528" s="87"/>
      <c r="Q528" s="87"/>
      <c r="R528" s="87"/>
      <c r="S528" s="87"/>
      <c r="T528" s="88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T528" s="20" t="s">
        <v>152</v>
      </c>
      <c r="AU528" s="20" t="s">
        <v>158</v>
      </c>
    </row>
    <row r="529" spans="1:51" s="13" customFormat="1" ht="12">
      <c r="A529" s="13"/>
      <c r="B529" s="227"/>
      <c r="C529" s="228"/>
      <c r="D529" s="220" t="s">
        <v>165</v>
      </c>
      <c r="E529" s="229" t="s">
        <v>19</v>
      </c>
      <c r="F529" s="230" t="s">
        <v>626</v>
      </c>
      <c r="G529" s="228"/>
      <c r="H529" s="231">
        <v>53.69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7" t="s">
        <v>165</v>
      </c>
      <c r="AU529" s="237" t="s">
        <v>158</v>
      </c>
      <c r="AV529" s="13" t="s">
        <v>82</v>
      </c>
      <c r="AW529" s="13" t="s">
        <v>33</v>
      </c>
      <c r="AX529" s="13" t="s">
        <v>72</v>
      </c>
      <c r="AY529" s="237" t="s">
        <v>142</v>
      </c>
    </row>
    <row r="530" spans="1:51" s="13" customFormat="1" ht="12">
      <c r="A530" s="13"/>
      <c r="B530" s="227"/>
      <c r="C530" s="228"/>
      <c r="D530" s="220" t="s">
        <v>165</v>
      </c>
      <c r="E530" s="229" t="s">
        <v>19</v>
      </c>
      <c r="F530" s="230" t="s">
        <v>627</v>
      </c>
      <c r="G530" s="228"/>
      <c r="H530" s="231">
        <v>2.4</v>
      </c>
      <c r="I530" s="232"/>
      <c r="J530" s="228"/>
      <c r="K530" s="228"/>
      <c r="L530" s="233"/>
      <c r="M530" s="234"/>
      <c r="N530" s="235"/>
      <c r="O530" s="235"/>
      <c r="P530" s="235"/>
      <c r="Q530" s="235"/>
      <c r="R530" s="235"/>
      <c r="S530" s="235"/>
      <c r="T530" s="236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7" t="s">
        <v>165</v>
      </c>
      <c r="AU530" s="237" t="s">
        <v>158</v>
      </c>
      <c r="AV530" s="13" t="s">
        <v>82</v>
      </c>
      <c r="AW530" s="13" t="s">
        <v>33</v>
      </c>
      <c r="AX530" s="13" t="s">
        <v>72</v>
      </c>
      <c r="AY530" s="237" t="s">
        <v>142</v>
      </c>
    </row>
    <row r="531" spans="1:51" s="15" customFormat="1" ht="12">
      <c r="A531" s="15"/>
      <c r="B531" s="249"/>
      <c r="C531" s="250"/>
      <c r="D531" s="220" t="s">
        <v>165</v>
      </c>
      <c r="E531" s="251" t="s">
        <v>19</v>
      </c>
      <c r="F531" s="252" t="s">
        <v>183</v>
      </c>
      <c r="G531" s="250"/>
      <c r="H531" s="253">
        <v>56.089999999999996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9" t="s">
        <v>165</v>
      </c>
      <c r="AU531" s="259" t="s">
        <v>158</v>
      </c>
      <c r="AV531" s="15" t="s">
        <v>158</v>
      </c>
      <c r="AW531" s="15" t="s">
        <v>33</v>
      </c>
      <c r="AX531" s="15" t="s">
        <v>72</v>
      </c>
      <c r="AY531" s="259" t="s">
        <v>142</v>
      </c>
    </row>
    <row r="532" spans="1:51" s="14" customFormat="1" ht="12">
      <c r="A532" s="14"/>
      <c r="B532" s="238"/>
      <c r="C532" s="239"/>
      <c r="D532" s="220" t="s">
        <v>165</v>
      </c>
      <c r="E532" s="240" t="s">
        <v>19</v>
      </c>
      <c r="F532" s="241" t="s">
        <v>168</v>
      </c>
      <c r="G532" s="239"/>
      <c r="H532" s="242">
        <v>56.089999999999996</v>
      </c>
      <c r="I532" s="243"/>
      <c r="J532" s="239"/>
      <c r="K532" s="239"/>
      <c r="L532" s="244"/>
      <c r="M532" s="245"/>
      <c r="N532" s="246"/>
      <c r="O532" s="246"/>
      <c r="P532" s="246"/>
      <c r="Q532" s="246"/>
      <c r="R532" s="246"/>
      <c r="S532" s="246"/>
      <c r="T532" s="24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8" t="s">
        <v>165</v>
      </c>
      <c r="AU532" s="248" t="s">
        <v>158</v>
      </c>
      <c r="AV532" s="14" t="s">
        <v>149</v>
      </c>
      <c r="AW532" s="14" t="s">
        <v>33</v>
      </c>
      <c r="AX532" s="14" t="s">
        <v>80</v>
      </c>
      <c r="AY532" s="248" t="s">
        <v>142</v>
      </c>
    </row>
    <row r="533" spans="1:65" s="2" customFormat="1" ht="24.15" customHeight="1">
      <c r="A533" s="41"/>
      <c r="B533" s="42"/>
      <c r="C533" s="207" t="s">
        <v>396</v>
      </c>
      <c r="D533" s="207" t="s">
        <v>144</v>
      </c>
      <c r="E533" s="208" t="s">
        <v>628</v>
      </c>
      <c r="F533" s="209" t="s">
        <v>629</v>
      </c>
      <c r="G533" s="210" t="s">
        <v>219</v>
      </c>
      <c r="H533" s="211">
        <v>56.09</v>
      </c>
      <c r="I533" s="212"/>
      <c r="J533" s="213">
        <f>ROUND(I533*H533,2)</f>
        <v>0</v>
      </c>
      <c r="K533" s="209" t="s">
        <v>148</v>
      </c>
      <c r="L533" s="47"/>
      <c r="M533" s="214" t="s">
        <v>19</v>
      </c>
      <c r="N533" s="215" t="s">
        <v>43</v>
      </c>
      <c r="O533" s="87"/>
      <c r="P533" s="216">
        <f>O533*H533</f>
        <v>0</v>
      </c>
      <c r="Q533" s="216">
        <v>0</v>
      </c>
      <c r="R533" s="216">
        <f>Q533*H533</f>
        <v>0</v>
      </c>
      <c r="S533" s="216">
        <v>0</v>
      </c>
      <c r="T533" s="217">
        <f>S533*H533</f>
        <v>0</v>
      </c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R533" s="218" t="s">
        <v>149</v>
      </c>
      <c r="AT533" s="218" t="s">
        <v>144</v>
      </c>
      <c r="AU533" s="218" t="s">
        <v>158</v>
      </c>
      <c r="AY533" s="20" t="s">
        <v>142</v>
      </c>
      <c r="BE533" s="219">
        <f>IF(N533="základní",J533,0)</f>
        <v>0</v>
      </c>
      <c r="BF533" s="219">
        <f>IF(N533="snížená",J533,0)</f>
        <v>0</v>
      </c>
      <c r="BG533" s="219">
        <f>IF(N533="zákl. přenesená",J533,0)</f>
        <v>0</v>
      </c>
      <c r="BH533" s="219">
        <f>IF(N533="sníž. přenesená",J533,0)</f>
        <v>0</v>
      </c>
      <c r="BI533" s="219">
        <f>IF(N533="nulová",J533,0)</f>
        <v>0</v>
      </c>
      <c r="BJ533" s="20" t="s">
        <v>80</v>
      </c>
      <c r="BK533" s="219">
        <f>ROUND(I533*H533,2)</f>
        <v>0</v>
      </c>
      <c r="BL533" s="20" t="s">
        <v>149</v>
      </c>
      <c r="BM533" s="218" t="s">
        <v>630</v>
      </c>
    </row>
    <row r="534" spans="1:47" s="2" customFormat="1" ht="12">
      <c r="A534" s="41"/>
      <c r="B534" s="42"/>
      <c r="C534" s="43"/>
      <c r="D534" s="220" t="s">
        <v>150</v>
      </c>
      <c r="E534" s="43"/>
      <c r="F534" s="221" t="s">
        <v>631</v>
      </c>
      <c r="G534" s="43"/>
      <c r="H534" s="43"/>
      <c r="I534" s="222"/>
      <c r="J534" s="43"/>
      <c r="K534" s="43"/>
      <c r="L534" s="47"/>
      <c r="M534" s="223"/>
      <c r="N534" s="224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20" t="s">
        <v>150</v>
      </c>
      <c r="AU534" s="20" t="s">
        <v>158</v>
      </c>
    </row>
    <row r="535" spans="1:47" s="2" customFormat="1" ht="12">
      <c r="A535" s="41"/>
      <c r="B535" s="42"/>
      <c r="C535" s="43"/>
      <c r="D535" s="225" t="s">
        <v>152</v>
      </c>
      <c r="E535" s="43"/>
      <c r="F535" s="226" t="s">
        <v>632</v>
      </c>
      <c r="G535" s="43"/>
      <c r="H535" s="43"/>
      <c r="I535" s="222"/>
      <c r="J535" s="43"/>
      <c r="K535" s="43"/>
      <c r="L535" s="47"/>
      <c r="M535" s="223"/>
      <c r="N535" s="224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20" t="s">
        <v>152</v>
      </c>
      <c r="AU535" s="20" t="s">
        <v>158</v>
      </c>
    </row>
    <row r="536" spans="1:51" s="13" customFormat="1" ht="12">
      <c r="A536" s="13"/>
      <c r="B536" s="227"/>
      <c r="C536" s="228"/>
      <c r="D536" s="220" t="s">
        <v>165</v>
      </c>
      <c r="E536" s="229" t="s">
        <v>19</v>
      </c>
      <c r="F536" s="230" t="s">
        <v>626</v>
      </c>
      <c r="G536" s="228"/>
      <c r="H536" s="231">
        <v>53.69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7" t="s">
        <v>165</v>
      </c>
      <c r="AU536" s="237" t="s">
        <v>158</v>
      </c>
      <c r="AV536" s="13" t="s">
        <v>82</v>
      </c>
      <c r="AW536" s="13" t="s">
        <v>33</v>
      </c>
      <c r="AX536" s="13" t="s">
        <v>72</v>
      </c>
      <c r="AY536" s="237" t="s">
        <v>142</v>
      </c>
    </row>
    <row r="537" spans="1:51" s="13" customFormat="1" ht="12">
      <c r="A537" s="13"/>
      <c r="B537" s="227"/>
      <c r="C537" s="228"/>
      <c r="D537" s="220" t="s">
        <v>165</v>
      </c>
      <c r="E537" s="229" t="s">
        <v>19</v>
      </c>
      <c r="F537" s="230" t="s">
        <v>627</v>
      </c>
      <c r="G537" s="228"/>
      <c r="H537" s="231">
        <v>2.4</v>
      </c>
      <c r="I537" s="232"/>
      <c r="J537" s="228"/>
      <c r="K537" s="228"/>
      <c r="L537" s="233"/>
      <c r="M537" s="234"/>
      <c r="N537" s="235"/>
      <c r="O537" s="235"/>
      <c r="P537" s="235"/>
      <c r="Q537" s="235"/>
      <c r="R537" s="235"/>
      <c r="S537" s="235"/>
      <c r="T537" s="23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7" t="s">
        <v>165</v>
      </c>
      <c r="AU537" s="237" t="s">
        <v>158</v>
      </c>
      <c r="AV537" s="13" t="s">
        <v>82</v>
      </c>
      <c r="AW537" s="13" t="s">
        <v>33</v>
      </c>
      <c r="AX537" s="13" t="s">
        <v>72</v>
      </c>
      <c r="AY537" s="237" t="s">
        <v>142</v>
      </c>
    </row>
    <row r="538" spans="1:51" s="15" customFormat="1" ht="12">
      <c r="A538" s="15"/>
      <c r="B538" s="249"/>
      <c r="C538" s="250"/>
      <c r="D538" s="220" t="s">
        <v>165</v>
      </c>
      <c r="E538" s="251" t="s">
        <v>19</v>
      </c>
      <c r="F538" s="252" t="s">
        <v>183</v>
      </c>
      <c r="G538" s="250"/>
      <c r="H538" s="253">
        <v>56.089999999999996</v>
      </c>
      <c r="I538" s="254"/>
      <c r="J538" s="250"/>
      <c r="K538" s="250"/>
      <c r="L538" s="255"/>
      <c r="M538" s="256"/>
      <c r="N538" s="257"/>
      <c r="O538" s="257"/>
      <c r="P538" s="257"/>
      <c r="Q538" s="257"/>
      <c r="R538" s="257"/>
      <c r="S538" s="257"/>
      <c r="T538" s="258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9" t="s">
        <v>165</v>
      </c>
      <c r="AU538" s="259" t="s">
        <v>158</v>
      </c>
      <c r="AV538" s="15" t="s">
        <v>158</v>
      </c>
      <c r="AW538" s="15" t="s">
        <v>33</v>
      </c>
      <c r="AX538" s="15" t="s">
        <v>72</v>
      </c>
      <c r="AY538" s="259" t="s">
        <v>142</v>
      </c>
    </row>
    <row r="539" spans="1:51" s="14" customFormat="1" ht="12">
      <c r="A539" s="14"/>
      <c r="B539" s="238"/>
      <c r="C539" s="239"/>
      <c r="D539" s="220" t="s">
        <v>165</v>
      </c>
      <c r="E539" s="240" t="s">
        <v>19</v>
      </c>
      <c r="F539" s="241" t="s">
        <v>168</v>
      </c>
      <c r="G539" s="239"/>
      <c r="H539" s="242">
        <v>56.089999999999996</v>
      </c>
      <c r="I539" s="243"/>
      <c r="J539" s="239"/>
      <c r="K539" s="239"/>
      <c r="L539" s="244"/>
      <c r="M539" s="245"/>
      <c r="N539" s="246"/>
      <c r="O539" s="246"/>
      <c r="P539" s="246"/>
      <c r="Q539" s="246"/>
      <c r="R539" s="246"/>
      <c r="S539" s="246"/>
      <c r="T539" s="24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8" t="s">
        <v>165</v>
      </c>
      <c r="AU539" s="248" t="s">
        <v>158</v>
      </c>
      <c r="AV539" s="14" t="s">
        <v>149</v>
      </c>
      <c r="AW539" s="14" t="s">
        <v>33</v>
      </c>
      <c r="AX539" s="14" t="s">
        <v>80</v>
      </c>
      <c r="AY539" s="248" t="s">
        <v>142</v>
      </c>
    </row>
    <row r="540" spans="1:63" s="12" customFormat="1" ht="22.8" customHeight="1">
      <c r="A540" s="12"/>
      <c r="B540" s="191"/>
      <c r="C540" s="192"/>
      <c r="D540" s="193" t="s">
        <v>71</v>
      </c>
      <c r="E540" s="205" t="s">
        <v>202</v>
      </c>
      <c r="F540" s="205" t="s">
        <v>633</v>
      </c>
      <c r="G540" s="192"/>
      <c r="H540" s="192"/>
      <c r="I540" s="195"/>
      <c r="J540" s="206">
        <f>BK540</f>
        <v>0</v>
      </c>
      <c r="K540" s="192"/>
      <c r="L540" s="197"/>
      <c r="M540" s="198"/>
      <c r="N540" s="199"/>
      <c r="O540" s="199"/>
      <c r="P540" s="200">
        <f>P541+P558+P566+P627</f>
        <v>0</v>
      </c>
      <c r="Q540" s="199"/>
      <c r="R540" s="200">
        <f>R541+R558+R566+R627</f>
        <v>0</v>
      </c>
      <c r="S540" s="199"/>
      <c r="T540" s="201">
        <f>T541+T558+T566+T627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02" t="s">
        <v>80</v>
      </c>
      <c r="AT540" s="203" t="s">
        <v>71</v>
      </c>
      <c r="AU540" s="203" t="s">
        <v>80</v>
      </c>
      <c r="AY540" s="202" t="s">
        <v>142</v>
      </c>
      <c r="BK540" s="204">
        <f>BK541+BK558+BK566+BK627</f>
        <v>0</v>
      </c>
    </row>
    <row r="541" spans="1:63" s="12" customFormat="1" ht="20.85" customHeight="1">
      <c r="A541" s="12"/>
      <c r="B541" s="191"/>
      <c r="C541" s="192"/>
      <c r="D541" s="193" t="s">
        <v>71</v>
      </c>
      <c r="E541" s="205" t="s">
        <v>456</v>
      </c>
      <c r="F541" s="205" t="s">
        <v>634</v>
      </c>
      <c r="G541" s="192"/>
      <c r="H541" s="192"/>
      <c r="I541" s="195"/>
      <c r="J541" s="206">
        <f>BK541</f>
        <v>0</v>
      </c>
      <c r="K541" s="192"/>
      <c r="L541" s="197"/>
      <c r="M541" s="198"/>
      <c r="N541" s="199"/>
      <c r="O541" s="199"/>
      <c r="P541" s="200">
        <f>SUM(P542:P557)</f>
        <v>0</v>
      </c>
      <c r="Q541" s="199"/>
      <c r="R541" s="200">
        <f>SUM(R542:R557)</f>
        <v>0</v>
      </c>
      <c r="S541" s="199"/>
      <c r="T541" s="201">
        <f>SUM(T542:T557)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02" t="s">
        <v>80</v>
      </c>
      <c r="AT541" s="203" t="s">
        <v>71</v>
      </c>
      <c r="AU541" s="203" t="s">
        <v>82</v>
      </c>
      <c r="AY541" s="202" t="s">
        <v>142</v>
      </c>
      <c r="BK541" s="204">
        <f>SUM(BK542:BK557)</f>
        <v>0</v>
      </c>
    </row>
    <row r="542" spans="1:65" s="2" customFormat="1" ht="37.8" customHeight="1">
      <c r="A542" s="41"/>
      <c r="B542" s="42"/>
      <c r="C542" s="207" t="s">
        <v>635</v>
      </c>
      <c r="D542" s="207" t="s">
        <v>144</v>
      </c>
      <c r="E542" s="208" t="s">
        <v>636</v>
      </c>
      <c r="F542" s="209" t="s">
        <v>637</v>
      </c>
      <c r="G542" s="210" t="s">
        <v>219</v>
      </c>
      <c r="H542" s="211">
        <v>796.593</v>
      </c>
      <c r="I542" s="212"/>
      <c r="J542" s="213">
        <f>ROUND(I542*H542,2)</f>
        <v>0</v>
      </c>
      <c r="K542" s="209" t="s">
        <v>148</v>
      </c>
      <c r="L542" s="47"/>
      <c r="M542" s="214" t="s">
        <v>19</v>
      </c>
      <c r="N542" s="215" t="s">
        <v>43</v>
      </c>
      <c r="O542" s="87"/>
      <c r="P542" s="216">
        <f>O542*H542</f>
        <v>0</v>
      </c>
      <c r="Q542" s="216">
        <v>0</v>
      </c>
      <c r="R542" s="216">
        <f>Q542*H542</f>
        <v>0</v>
      </c>
      <c r="S542" s="216">
        <v>0</v>
      </c>
      <c r="T542" s="217">
        <f>S542*H542</f>
        <v>0</v>
      </c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R542" s="218" t="s">
        <v>149</v>
      </c>
      <c r="AT542" s="218" t="s">
        <v>144</v>
      </c>
      <c r="AU542" s="218" t="s">
        <v>158</v>
      </c>
      <c r="AY542" s="20" t="s">
        <v>142</v>
      </c>
      <c r="BE542" s="219">
        <f>IF(N542="základní",J542,0)</f>
        <v>0</v>
      </c>
      <c r="BF542" s="219">
        <f>IF(N542="snížená",J542,0)</f>
        <v>0</v>
      </c>
      <c r="BG542" s="219">
        <f>IF(N542="zákl. přenesená",J542,0)</f>
        <v>0</v>
      </c>
      <c r="BH542" s="219">
        <f>IF(N542="sníž. přenesená",J542,0)</f>
        <v>0</v>
      </c>
      <c r="BI542" s="219">
        <f>IF(N542="nulová",J542,0)</f>
        <v>0</v>
      </c>
      <c r="BJ542" s="20" t="s">
        <v>80</v>
      </c>
      <c r="BK542" s="219">
        <f>ROUND(I542*H542,2)</f>
        <v>0</v>
      </c>
      <c r="BL542" s="20" t="s">
        <v>149</v>
      </c>
      <c r="BM542" s="218" t="s">
        <v>638</v>
      </c>
    </row>
    <row r="543" spans="1:47" s="2" customFormat="1" ht="12">
      <c r="A543" s="41"/>
      <c r="B543" s="42"/>
      <c r="C543" s="43"/>
      <c r="D543" s="220" t="s">
        <v>150</v>
      </c>
      <c r="E543" s="43"/>
      <c r="F543" s="221" t="s">
        <v>639</v>
      </c>
      <c r="G543" s="43"/>
      <c r="H543" s="43"/>
      <c r="I543" s="222"/>
      <c r="J543" s="43"/>
      <c r="K543" s="43"/>
      <c r="L543" s="47"/>
      <c r="M543" s="223"/>
      <c r="N543" s="224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20" t="s">
        <v>150</v>
      </c>
      <c r="AU543" s="20" t="s">
        <v>158</v>
      </c>
    </row>
    <row r="544" spans="1:47" s="2" customFormat="1" ht="12">
      <c r="A544" s="41"/>
      <c r="B544" s="42"/>
      <c r="C544" s="43"/>
      <c r="D544" s="225" t="s">
        <v>152</v>
      </c>
      <c r="E544" s="43"/>
      <c r="F544" s="226" t="s">
        <v>640</v>
      </c>
      <c r="G544" s="43"/>
      <c r="H544" s="43"/>
      <c r="I544" s="222"/>
      <c r="J544" s="43"/>
      <c r="K544" s="43"/>
      <c r="L544" s="47"/>
      <c r="M544" s="223"/>
      <c r="N544" s="224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20" t="s">
        <v>152</v>
      </c>
      <c r="AU544" s="20" t="s">
        <v>158</v>
      </c>
    </row>
    <row r="545" spans="1:51" s="13" customFormat="1" ht="12">
      <c r="A545" s="13"/>
      <c r="B545" s="227"/>
      <c r="C545" s="228"/>
      <c r="D545" s="220" t="s">
        <v>165</v>
      </c>
      <c r="E545" s="229" t="s">
        <v>19</v>
      </c>
      <c r="F545" s="230" t="s">
        <v>641</v>
      </c>
      <c r="G545" s="228"/>
      <c r="H545" s="231">
        <v>725.905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7" t="s">
        <v>165</v>
      </c>
      <c r="AU545" s="237" t="s">
        <v>158</v>
      </c>
      <c r="AV545" s="13" t="s">
        <v>82</v>
      </c>
      <c r="AW545" s="13" t="s">
        <v>33</v>
      </c>
      <c r="AX545" s="13" t="s">
        <v>72</v>
      </c>
      <c r="AY545" s="237" t="s">
        <v>142</v>
      </c>
    </row>
    <row r="546" spans="1:51" s="13" customFormat="1" ht="12">
      <c r="A546" s="13"/>
      <c r="B546" s="227"/>
      <c r="C546" s="228"/>
      <c r="D546" s="220" t="s">
        <v>165</v>
      </c>
      <c r="E546" s="229" t="s">
        <v>19</v>
      </c>
      <c r="F546" s="230" t="s">
        <v>642</v>
      </c>
      <c r="G546" s="228"/>
      <c r="H546" s="231">
        <v>70.688</v>
      </c>
      <c r="I546" s="232"/>
      <c r="J546" s="228"/>
      <c r="K546" s="228"/>
      <c r="L546" s="233"/>
      <c r="M546" s="234"/>
      <c r="N546" s="235"/>
      <c r="O546" s="235"/>
      <c r="P546" s="235"/>
      <c r="Q546" s="235"/>
      <c r="R546" s="235"/>
      <c r="S546" s="235"/>
      <c r="T546" s="23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7" t="s">
        <v>165</v>
      </c>
      <c r="AU546" s="237" t="s">
        <v>158</v>
      </c>
      <c r="AV546" s="13" t="s">
        <v>82</v>
      </c>
      <c r="AW546" s="13" t="s">
        <v>33</v>
      </c>
      <c r="AX546" s="13" t="s">
        <v>72</v>
      </c>
      <c r="AY546" s="237" t="s">
        <v>142</v>
      </c>
    </row>
    <row r="547" spans="1:51" s="15" customFormat="1" ht="12">
      <c r="A547" s="15"/>
      <c r="B547" s="249"/>
      <c r="C547" s="250"/>
      <c r="D547" s="220" t="s">
        <v>165</v>
      </c>
      <c r="E547" s="251" t="s">
        <v>19</v>
      </c>
      <c r="F547" s="252" t="s">
        <v>183</v>
      </c>
      <c r="G547" s="250"/>
      <c r="H547" s="253">
        <v>796.593</v>
      </c>
      <c r="I547" s="254"/>
      <c r="J547" s="250"/>
      <c r="K547" s="250"/>
      <c r="L547" s="255"/>
      <c r="M547" s="256"/>
      <c r="N547" s="257"/>
      <c r="O547" s="257"/>
      <c r="P547" s="257"/>
      <c r="Q547" s="257"/>
      <c r="R547" s="257"/>
      <c r="S547" s="257"/>
      <c r="T547" s="258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9" t="s">
        <v>165</v>
      </c>
      <c r="AU547" s="259" t="s">
        <v>158</v>
      </c>
      <c r="AV547" s="15" t="s">
        <v>158</v>
      </c>
      <c r="AW547" s="15" t="s">
        <v>33</v>
      </c>
      <c r="AX547" s="15" t="s">
        <v>72</v>
      </c>
      <c r="AY547" s="259" t="s">
        <v>142</v>
      </c>
    </row>
    <row r="548" spans="1:51" s="14" customFormat="1" ht="12">
      <c r="A548" s="14"/>
      <c r="B548" s="238"/>
      <c r="C548" s="239"/>
      <c r="D548" s="220" t="s">
        <v>165</v>
      </c>
      <c r="E548" s="240" t="s">
        <v>19</v>
      </c>
      <c r="F548" s="241" t="s">
        <v>168</v>
      </c>
      <c r="G548" s="239"/>
      <c r="H548" s="242">
        <v>796.593</v>
      </c>
      <c r="I548" s="243"/>
      <c r="J548" s="239"/>
      <c r="K548" s="239"/>
      <c r="L548" s="244"/>
      <c r="M548" s="245"/>
      <c r="N548" s="246"/>
      <c r="O548" s="246"/>
      <c r="P548" s="246"/>
      <c r="Q548" s="246"/>
      <c r="R548" s="246"/>
      <c r="S548" s="246"/>
      <c r="T548" s="24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8" t="s">
        <v>165</v>
      </c>
      <c r="AU548" s="248" t="s">
        <v>158</v>
      </c>
      <c r="AV548" s="14" t="s">
        <v>149</v>
      </c>
      <c r="AW548" s="14" t="s">
        <v>33</v>
      </c>
      <c r="AX548" s="14" t="s">
        <v>80</v>
      </c>
      <c r="AY548" s="248" t="s">
        <v>142</v>
      </c>
    </row>
    <row r="549" spans="1:65" s="2" customFormat="1" ht="33" customHeight="1">
      <c r="A549" s="41"/>
      <c r="B549" s="42"/>
      <c r="C549" s="207" t="s">
        <v>401</v>
      </c>
      <c r="D549" s="207" t="s">
        <v>144</v>
      </c>
      <c r="E549" s="208" t="s">
        <v>643</v>
      </c>
      <c r="F549" s="209" t="s">
        <v>644</v>
      </c>
      <c r="G549" s="210" t="s">
        <v>219</v>
      </c>
      <c r="H549" s="211">
        <v>47795.58</v>
      </c>
      <c r="I549" s="212"/>
      <c r="J549" s="213">
        <f>ROUND(I549*H549,2)</f>
        <v>0</v>
      </c>
      <c r="K549" s="209" t="s">
        <v>148</v>
      </c>
      <c r="L549" s="47"/>
      <c r="M549" s="214" t="s">
        <v>19</v>
      </c>
      <c r="N549" s="215" t="s">
        <v>43</v>
      </c>
      <c r="O549" s="87"/>
      <c r="P549" s="216">
        <f>O549*H549</f>
        <v>0</v>
      </c>
      <c r="Q549" s="216">
        <v>0</v>
      </c>
      <c r="R549" s="216">
        <f>Q549*H549</f>
        <v>0</v>
      </c>
      <c r="S549" s="216">
        <v>0</v>
      </c>
      <c r="T549" s="217">
        <f>S549*H549</f>
        <v>0</v>
      </c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R549" s="218" t="s">
        <v>149</v>
      </c>
      <c r="AT549" s="218" t="s">
        <v>144</v>
      </c>
      <c r="AU549" s="218" t="s">
        <v>158</v>
      </c>
      <c r="AY549" s="20" t="s">
        <v>142</v>
      </c>
      <c r="BE549" s="219">
        <f>IF(N549="základní",J549,0)</f>
        <v>0</v>
      </c>
      <c r="BF549" s="219">
        <f>IF(N549="snížená",J549,0)</f>
        <v>0</v>
      </c>
      <c r="BG549" s="219">
        <f>IF(N549="zákl. přenesená",J549,0)</f>
        <v>0</v>
      </c>
      <c r="BH549" s="219">
        <f>IF(N549="sníž. přenesená",J549,0)</f>
        <v>0</v>
      </c>
      <c r="BI549" s="219">
        <f>IF(N549="nulová",J549,0)</f>
        <v>0</v>
      </c>
      <c r="BJ549" s="20" t="s">
        <v>80</v>
      </c>
      <c r="BK549" s="219">
        <f>ROUND(I549*H549,2)</f>
        <v>0</v>
      </c>
      <c r="BL549" s="20" t="s">
        <v>149</v>
      </c>
      <c r="BM549" s="218" t="s">
        <v>645</v>
      </c>
    </row>
    <row r="550" spans="1:47" s="2" customFormat="1" ht="12">
      <c r="A550" s="41"/>
      <c r="B550" s="42"/>
      <c r="C550" s="43"/>
      <c r="D550" s="220" t="s">
        <v>150</v>
      </c>
      <c r="E550" s="43"/>
      <c r="F550" s="221" t="s">
        <v>646</v>
      </c>
      <c r="G550" s="43"/>
      <c r="H550" s="43"/>
      <c r="I550" s="222"/>
      <c r="J550" s="43"/>
      <c r="K550" s="43"/>
      <c r="L550" s="47"/>
      <c r="M550" s="223"/>
      <c r="N550" s="224"/>
      <c r="O550" s="87"/>
      <c r="P550" s="87"/>
      <c r="Q550" s="87"/>
      <c r="R550" s="87"/>
      <c r="S550" s="87"/>
      <c r="T550" s="88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T550" s="20" t="s">
        <v>150</v>
      </c>
      <c r="AU550" s="20" t="s">
        <v>158</v>
      </c>
    </row>
    <row r="551" spans="1:47" s="2" customFormat="1" ht="12">
      <c r="A551" s="41"/>
      <c r="B551" s="42"/>
      <c r="C551" s="43"/>
      <c r="D551" s="225" t="s">
        <v>152</v>
      </c>
      <c r="E551" s="43"/>
      <c r="F551" s="226" t="s">
        <v>647</v>
      </c>
      <c r="G551" s="43"/>
      <c r="H551" s="43"/>
      <c r="I551" s="222"/>
      <c r="J551" s="43"/>
      <c r="K551" s="43"/>
      <c r="L551" s="47"/>
      <c r="M551" s="223"/>
      <c r="N551" s="224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20" t="s">
        <v>152</v>
      </c>
      <c r="AU551" s="20" t="s">
        <v>158</v>
      </c>
    </row>
    <row r="552" spans="1:47" s="2" customFormat="1" ht="12">
      <c r="A552" s="41"/>
      <c r="B552" s="42"/>
      <c r="C552" s="43"/>
      <c r="D552" s="220" t="s">
        <v>248</v>
      </c>
      <c r="E552" s="43"/>
      <c r="F552" s="270" t="s">
        <v>648</v>
      </c>
      <c r="G552" s="43"/>
      <c r="H552" s="43"/>
      <c r="I552" s="222"/>
      <c r="J552" s="43"/>
      <c r="K552" s="43"/>
      <c r="L552" s="47"/>
      <c r="M552" s="223"/>
      <c r="N552" s="224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T552" s="20" t="s">
        <v>248</v>
      </c>
      <c r="AU552" s="20" t="s">
        <v>158</v>
      </c>
    </row>
    <row r="553" spans="1:51" s="13" customFormat="1" ht="12">
      <c r="A553" s="13"/>
      <c r="B553" s="227"/>
      <c r="C553" s="228"/>
      <c r="D553" s="220" t="s">
        <v>165</v>
      </c>
      <c r="E553" s="229" t="s">
        <v>19</v>
      </c>
      <c r="F553" s="230" t="s">
        <v>649</v>
      </c>
      <c r="G553" s="228"/>
      <c r="H553" s="231">
        <v>47795.58</v>
      </c>
      <c r="I553" s="232"/>
      <c r="J553" s="228"/>
      <c r="K553" s="228"/>
      <c r="L553" s="233"/>
      <c r="M553" s="234"/>
      <c r="N553" s="235"/>
      <c r="O553" s="235"/>
      <c r="P553" s="235"/>
      <c r="Q553" s="235"/>
      <c r="R553" s="235"/>
      <c r="S553" s="235"/>
      <c r="T553" s="23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7" t="s">
        <v>165</v>
      </c>
      <c r="AU553" s="237" t="s">
        <v>158</v>
      </c>
      <c r="AV553" s="13" t="s">
        <v>82</v>
      </c>
      <c r="AW553" s="13" t="s">
        <v>33</v>
      </c>
      <c r="AX553" s="13" t="s">
        <v>72</v>
      </c>
      <c r="AY553" s="237" t="s">
        <v>142</v>
      </c>
    </row>
    <row r="554" spans="1:51" s="14" customFormat="1" ht="12">
      <c r="A554" s="14"/>
      <c r="B554" s="238"/>
      <c r="C554" s="239"/>
      <c r="D554" s="220" t="s">
        <v>165</v>
      </c>
      <c r="E554" s="240" t="s">
        <v>19</v>
      </c>
      <c r="F554" s="241" t="s">
        <v>168</v>
      </c>
      <c r="G554" s="239"/>
      <c r="H554" s="242">
        <v>47795.58</v>
      </c>
      <c r="I554" s="243"/>
      <c r="J554" s="239"/>
      <c r="K554" s="239"/>
      <c r="L554" s="244"/>
      <c r="M554" s="245"/>
      <c r="N554" s="246"/>
      <c r="O554" s="246"/>
      <c r="P554" s="246"/>
      <c r="Q554" s="246"/>
      <c r="R554" s="246"/>
      <c r="S554" s="246"/>
      <c r="T554" s="24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8" t="s">
        <v>165</v>
      </c>
      <c r="AU554" s="248" t="s">
        <v>158</v>
      </c>
      <c r="AV554" s="14" t="s">
        <v>149</v>
      </c>
      <c r="AW554" s="14" t="s">
        <v>33</v>
      </c>
      <c r="AX554" s="14" t="s">
        <v>80</v>
      </c>
      <c r="AY554" s="248" t="s">
        <v>142</v>
      </c>
    </row>
    <row r="555" spans="1:65" s="2" customFormat="1" ht="37.8" customHeight="1">
      <c r="A555" s="41"/>
      <c r="B555" s="42"/>
      <c r="C555" s="207" t="s">
        <v>650</v>
      </c>
      <c r="D555" s="207" t="s">
        <v>144</v>
      </c>
      <c r="E555" s="208" t="s">
        <v>651</v>
      </c>
      <c r="F555" s="209" t="s">
        <v>652</v>
      </c>
      <c r="G555" s="210" t="s">
        <v>219</v>
      </c>
      <c r="H555" s="211">
        <v>796.593</v>
      </c>
      <c r="I555" s="212"/>
      <c r="J555" s="213">
        <f>ROUND(I555*H555,2)</f>
        <v>0</v>
      </c>
      <c r="K555" s="209" t="s">
        <v>148</v>
      </c>
      <c r="L555" s="47"/>
      <c r="M555" s="214" t="s">
        <v>19</v>
      </c>
      <c r="N555" s="215" t="s">
        <v>43</v>
      </c>
      <c r="O555" s="87"/>
      <c r="P555" s="216">
        <f>O555*H555</f>
        <v>0</v>
      </c>
      <c r="Q555" s="216">
        <v>0</v>
      </c>
      <c r="R555" s="216">
        <f>Q555*H555</f>
        <v>0</v>
      </c>
      <c r="S555" s="216">
        <v>0</v>
      </c>
      <c r="T555" s="217">
        <f>S555*H555</f>
        <v>0</v>
      </c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R555" s="218" t="s">
        <v>149</v>
      </c>
      <c r="AT555" s="218" t="s">
        <v>144</v>
      </c>
      <c r="AU555" s="218" t="s">
        <v>158</v>
      </c>
      <c r="AY555" s="20" t="s">
        <v>142</v>
      </c>
      <c r="BE555" s="219">
        <f>IF(N555="základní",J555,0)</f>
        <v>0</v>
      </c>
      <c r="BF555" s="219">
        <f>IF(N555="snížená",J555,0)</f>
        <v>0</v>
      </c>
      <c r="BG555" s="219">
        <f>IF(N555="zákl. přenesená",J555,0)</f>
        <v>0</v>
      </c>
      <c r="BH555" s="219">
        <f>IF(N555="sníž. přenesená",J555,0)</f>
        <v>0</v>
      </c>
      <c r="BI555" s="219">
        <f>IF(N555="nulová",J555,0)</f>
        <v>0</v>
      </c>
      <c r="BJ555" s="20" t="s">
        <v>80</v>
      </c>
      <c r="BK555" s="219">
        <f>ROUND(I555*H555,2)</f>
        <v>0</v>
      </c>
      <c r="BL555" s="20" t="s">
        <v>149</v>
      </c>
      <c r="BM555" s="218" t="s">
        <v>653</v>
      </c>
    </row>
    <row r="556" spans="1:47" s="2" customFormat="1" ht="12">
      <c r="A556" s="41"/>
      <c r="B556" s="42"/>
      <c r="C556" s="43"/>
      <c r="D556" s="220" t="s">
        <v>150</v>
      </c>
      <c r="E556" s="43"/>
      <c r="F556" s="221" t="s">
        <v>654</v>
      </c>
      <c r="G556" s="43"/>
      <c r="H556" s="43"/>
      <c r="I556" s="222"/>
      <c r="J556" s="43"/>
      <c r="K556" s="43"/>
      <c r="L556" s="47"/>
      <c r="M556" s="223"/>
      <c r="N556" s="224"/>
      <c r="O556" s="87"/>
      <c r="P556" s="87"/>
      <c r="Q556" s="87"/>
      <c r="R556" s="87"/>
      <c r="S556" s="87"/>
      <c r="T556" s="88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T556" s="20" t="s">
        <v>150</v>
      </c>
      <c r="AU556" s="20" t="s">
        <v>158</v>
      </c>
    </row>
    <row r="557" spans="1:47" s="2" customFormat="1" ht="12">
      <c r="A557" s="41"/>
      <c r="B557" s="42"/>
      <c r="C557" s="43"/>
      <c r="D557" s="225" t="s">
        <v>152</v>
      </c>
      <c r="E557" s="43"/>
      <c r="F557" s="226" t="s">
        <v>655</v>
      </c>
      <c r="G557" s="43"/>
      <c r="H557" s="43"/>
      <c r="I557" s="222"/>
      <c r="J557" s="43"/>
      <c r="K557" s="43"/>
      <c r="L557" s="47"/>
      <c r="M557" s="223"/>
      <c r="N557" s="224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152</v>
      </c>
      <c r="AU557" s="20" t="s">
        <v>158</v>
      </c>
    </row>
    <row r="558" spans="1:63" s="12" customFormat="1" ht="20.85" customHeight="1">
      <c r="A558" s="12"/>
      <c r="B558" s="191"/>
      <c r="C558" s="192"/>
      <c r="D558" s="193" t="s">
        <v>71</v>
      </c>
      <c r="E558" s="205" t="s">
        <v>656</v>
      </c>
      <c r="F558" s="205" t="s">
        <v>657</v>
      </c>
      <c r="G558" s="192"/>
      <c r="H558" s="192"/>
      <c r="I558" s="195"/>
      <c r="J558" s="206">
        <f>BK558</f>
        <v>0</v>
      </c>
      <c r="K558" s="192"/>
      <c r="L558" s="197"/>
      <c r="M558" s="198"/>
      <c r="N558" s="199"/>
      <c r="O558" s="199"/>
      <c r="P558" s="200">
        <f>SUM(P559:P565)</f>
        <v>0</v>
      </c>
      <c r="Q558" s="199"/>
      <c r="R558" s="200">
        <f>SUM(R559:R565)</f>
        <v>0</v>
      </c>
      <c r="S558" s="199"/>
      <c r="T558" s="201">
        <f>SUM(T559:T565)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02" t="s">
        <v>80</v>
      </c>
      <c r="AT558" s="203" t="s">
        <v>71</v>
      </c>
      <c r="AU558" s="203" t="s">
        <v>82</v>
      </c>
      <c r="AY558" s="202" t="s">
        <v>142</v>
      </c>
      <c r="BK558" s="204">
        <f>SUM(BK559:BK565)</f>
        <v>0</v>
      </c>
    </row>
    <row r="559" spans="1:65" s="2" customFormat="1" ht="16.5" customHeight="1">
      <c r="A559" s="41"/>
      <c r="B559" s="42"/>
      <c r="C559" s="207" t="s">
        <v>407</v>
      </c>
      <c r="D559" s="207" t="s">
        <v>144</v>
      </c>
      <c r="E559" s="208" t="s">
        <v>658</v>
      </c>
      <c r="F559" s="209" t="s">
        <v>659</v>
      </c>
      <c r="G559" s="210" t="s">
        <v>660</v>
      </c>
      <c r="H559" s="211">
        <v>2</v>
      </c>
      <c r="I559" s="212"/>
      <c r="J559" s="213">
        <f>ROUND(I559*H559,2)</f>
        <v>0</v>
      </c>
      <c r="K559" s="209" t="s">
        <v>148</v>
      </c>
      <c r="L559" s="47"/>
      <c r="M559" s="214" t="s">
        <v>19</v>
      </c>
      <c r="N559" s="215" t="s">
        <v>43</v>
      </c>
      <c r="O559" s="87"/>
      <c r="P559" s="216">
        <f>O559*H559</f>
        <v>0</v>
      </c>
      <c r="Q559" s="216">
        <v>0</v>
      </c>
      <c r="R559" s="216">
        <f>Q559*H559</f>
        <v>0</v>
      </c>
      <c r="S559" s="216">
        <v>0</v>
      </c>
      <c r="T559" s="217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18" t="s">
        <v>149</v>
      </c>
      <c r="AT559" s="218" t="s">
        <v>144</v>
      </c>
      <c r="AU559" s="218" t="s">
        <v>158</v>
      </c>
      <c r="AY559" s="20" t="s">
        <v>142</v>
      </c>
      <c r="BE559" s="219">
        <f>IF(N559="základní",J559,0)</f>
        <v>0</v>
      </c>
      <c r="BF559" s="219">
        <f>IF(N559="snížená",J559,0)</f>
        <v>0</v>
      </c>
      <c r="BG559" s="219">
        <f>IF(N559="zákl. přenesená",J559,0)</f>
        <v>0</v>
      </c>
      <c r="BH559" s="219">
        <f>IF(N559="sníž. přenesená",J559,0)</f>
        <v>0</v>
      </c>
      <c r="BI559" s="219">
        <f>IF(N559="nulová",J559,0)</f>
        <v>0</v>
      </c>
      <c r="BJ559" s="20" t="s">
        <v>80</v>
      </c>
      <c r="BK559" s="219">
        <f>ROUND(I559*H559,2)</f>
        <v>0</v>
      </c>
      <c r="BL559" s="20" t="s">
        <v>149</v>
      </c>
      <c r="BM559" s="218" t="s">
        <v>661</v>
      </c>
    </row>
    <row r="560" spans="1:47" s="2" customFormat="1" ht="12">
      <c r="A560" s="41"/>
      <c r="B560" s="42"/>
      <c r="C560" s="43"/>
      <c r="D560" s="220" t="s">
        <v>150</v>
      </c>
      <c r="E560" s="43"/>
      <c r="F560" s="221" t="s">
        <v>662</v>
      </c>
      <c r="G560" s="43"/>
      <c r="H560" s="43"/>
      <c r="I560" s="222"/>
      <c r="J560" s="43"/>
      <c r="K560" s="43"/>
      <c r="L560" s="47"/>
      <c r="M560" s="223"/>
      <c r="N560" s="224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20" t="s">
        <v>150</v>
      </c>
      <c r="AU560" s="20" t="s">
        <v>158</v>
      </c>
    </row>
    <row r="561" spans="1:47" s="2" customFormat="1" ht="12">
      <c r="A561" s="41"/>
      <c r="B561" s="42"/>
      <c r="C561" s="43"/>
      <c r="D561" s="225" t="s">
        <v>152</v>
      </c>
      <c r="E561" s="43"/>
      <c r="F561" s="226" t="s">
        <v>663</v>
      </c>
      <c r="G561" s="43"/>
      <c r="H561" s="43"/>
      <c r="I561" s="222"/>
      <c r="J561" s="43"/>
      <c r="K561" s="43"/>
      <c r="L561" s="47"/>
      <c r="M561" s="223"/>
      <c r="N561" s="22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20" t="s">
        <v>152</v>
      </c>
      <c r="AU561" s="20" t="s">
        <v>158</v>
      </c>
    </row>
    <row r="562" spans="1:51" s="13" customFormat="1" ht="12">
      <c r="A562" s="13"/>
      <c r="B562" s="227"/>
      <c r="C562" s="228"/>
      <c r="D562" s="220" t="s">
        <v>165</v>
      </c>
      <c r="E562" s="229" t="s">
        <v>19</v>
      </c>
      <c r="F562" s="230" t="s">
        <v>664</v>
      </c>
      <c r="G562" s="228"/>
      <c r="H562" s="231">
        <v>2</v>
      </c>
      <c r="I562" s="232"/>
      <c r="J562" s="228"/>
      <c r="K562" s="228"/>
      <c r="L562" s="233"/>
      <c r="M562" s="234"/>
      <c r="N562" s="235"/>
      <c r="O562" s="235"/>
      <c r="P562" s="235"/>
      <c r="Q562" s="235"/>
      <c r="R562" s="235"/>
      <c r="S562" s="235"/>
      <c r="T562" s="23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7" t="s">
        <v>165</v>
      </c>
      <c r="AU562" s="237" t="s">
        <v>158</v>
      </c>
      <c r="AV562" s="13" t="s">
        <v>82</v>
      </c>
      <c r="AW562" s="13" t="s">
        <v>33</v>
      </c>
      <c r="AX562" s="13" t="s">
        <v>72</v>
      </c>
      <c r="AY562" s="237" t="s">
        <v>142</v>
      </c>
    </row>
    <row r="563" spans="1:51" s="14" customFormat="1" ht="12">
      <c r="A563" s="14"/>
      <c r="B563" s="238"/>
      <c r="C563" s="239"/>
      <c r="D563" s="220" t="s">
        <v>165</v>
      </c>
      <c r="E563" s="240" t="s">
        <v>19</v>
      </c>
      <c r="F563" s="241" t="s">
        <v>168</v>
      </c>
      <c r="G563" s="239"/>
      <c r="H563" s="242">
        <v>2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8" t="s">
        <v>165</v>
      </c>
      <c r="AU563" s="248" t="s">
        <v>158</v>
      </c>
      <c r="AV563" s="14" t="s">
        <v>149</v>
      </c>
      <c r="AW563" s="14" t="s">
        <v>33</v>
      </c>
      <c r="AX563" s="14" t="s">
        <v>80</v>
      </c>
      <c r="AY563" s="248" t="s">
        <v>142</v>
      </c>
    </row>
    <row r="564" spans="1:65" s="2" customFormat="1" ht="33" customHeight="1">
      <c r="A564" s="41"/>
      <c r="B564" s="42"/>
      <c r="C564" s="260" t="s">
        <v>665</v>
      </c>
      <c r="D564" s="260" t="s">
        <v>237</v>
      </c>
      <c r="E564" s="261" t="s">
        <v>666</v>
      </c>
      <c r="F564" s="262" t="s">
        <v>667</v>
      </c>
      <c r="G564" s="263" t="s">
        <v>668</v>
      </c>
      <c r="H564" s="264">
        <v>1</v>
      </c>
      <c r="I564" s="265"/>
      <c r="J564" s="266">
        <f>ROUND(I564*H564,2)</f>
        <v>0</v>
      </c>
      <c r="K564" s="262" t="s">
        <v>19</v>
      </c>
      <c r="L564" s="267"/>
      <c r="M564" s="268" t="s">
        <v>19</v>
      </c>
      <c r="N564" s="269" t="s">
        <v>43</v>
      </c>
      <c r="O564" s="87"/>
      <c r="P564" s="216">
        <f>O564*H564</f>
        <v>0</v>
      </c>
      <c r="Q564" s="216">
        <v>0</v>
      </c>
      <c r="R564" s="216">
        <f>Q564*H564</f>
        <v>0</v>
      </c>
      <c r="S564" s="216">
        <v>0</v>
      </c>
      <c r="T564" s="217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18" t="s">
        <v>171</v>
      </c>
      <c r="AT564" s="218" t="s">
        <v>237</v>
      </c>
      <c r="AU564" s="218" t="s">
        <v>158</v>
      </c>
      <c r="AY564" s="20" t="s">
        <v>142</v>
      </c>
      <c r="BE564" s="219">
        <f>IF(N564="základní",J564,0)</f>
        <v>0</v>
      </c>
      <c r="BF564" s="219">
        <f>IF(N564="snížená",J564,0)</f>
        <v>0</v>
      </c>
      <c r="BG564" s="219">
        <f>IF(N564="zákl. přenesená",J564,0)</f>
        <v>0</v>
      </c>
      <c r="BH564" s="219">
        <f>IF(N564="sníž. přenesená",J564,0)</f>
        <v>0</v>
      </c>
      <c r="BI564" s="219">
        <f>IF(N564="nulová",J564,0)</f>
        <v>0</v>
      </c>
      <c r="BJ564" s="20" t="s">
        <v>80</v>
      </c>
      <c r="BK564" s="219">
        <f>ROUND(I564*H564,2)</f>
        <v>0</v>
      </c>
      <c r="BL564" s="20" t="s">
        <v>149</v>
      </c>
      <c r="BM564" s="218" t="s">
        <v>669</v>
      </c>
    </row>
    <row r="565" spans="1:47" s="2" customFormat="1" ht="12">
      <c r="A565" s="41"/>
      <c r="B565" s="42"/>
      <c r="C565" s="43"/>
      <c r="D565" s="220" t="s">
        <v>150</v>
      </c>
      <c r="E565" s="43"/>
      <c r="F565" s="221" t="s">
        <v>667</v>
      </c>
      <c r="G565" s="43"/>
      <c r="H565" s="43"/>
      <c r="I565" s="222"/>
      <c r="J565" s="43"/>
      <c r="K565" s="43"/>
      <c r="L565" s="47"/>
      <c r="M565" s="223"/>
      <c r="N565" s="224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T565" s="20" t="s">
        <v>150</v>
      </c>
      <c r="AU565" s="20" t="s">
        <v>158</v>
      </c>
    </row>
    <row r="566" spans="1:63" s="12" customFormat="1" ht="20.85" customHeight="1">
      <c r="A566" s="12"/>
      <c r="B566" s="191"/>
      <c r="C566" s="192"/>
      <c r="D566" s="193" t="s">
        <v>71</v>
      </c>
      <c r="E566" s="205" t="s">
        <v>462</v>
      </c>
      <c r="F566" s="205" t="s">
        <v>670</v>
      </c>
      <c r="G566" s="192"/>
      <c r="H566" s="192"/>
      <c r="I566" s="195"/>
      <c r="J566" s="206">
        <f>BK566</f>
        <v>0</v>
      </c>
      <c r="K566" s="192"/>
      <c r="L566" s="197"/>
      <c r="M566" s="198"/>
      <c r="N566" s="199"/>
      <c r="O566" s="199"/>
      <c r="P566" s="200">
        <f>SUM(P567:P626)</f>
        <v>0</v>
      </c>
      <c r="Q566" s="199"/>
      <c r="R566" s="200">
        <f>SUM(R567:R626)</f>
        <v>0</v>
      </c>
      <c r="S566" s="199"/>
      <c r="T566" s="201">
        <f>SUM(T567:T626)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02" t="s">
        <v>80</v>
      </c>
      <c r="AT566" s="203" t="s">
        <v>71</v>
      </c>
      <c r="AU566" s="203" t="s">
        <v>82</v>
      </c>
      <c r="AY566" s="202" t="s">
        <v>142</v>
      </c>
      <c r="BK566" s="204">
        <f>SUM(BK567:BK626)</f>
        <v>0</v>
      </c>
    </row>
    <row r="567" spans="1:65" s="2" customFormat="1" ht="24.15" customHeight="1">
      <c r="A567" s="41"/>
      <c r="B567" s="42"/>
      <c r="C567" s="207" t="s">
        <v>413</v>
      </c>
      <c r="D567" s="207" t="s">
        <v>144</v>
      </c>
      <c r="E567" s="208" t="s">
        <v>671</v>
      </c>
      <c r="F567" s="209" t="s">
        <v>672</v>
      </c>
      <c r="G567" s="210" t="s">
        <v>219</v>
      </c>
      <c r="H567" s="211">
        <v>2.16</v>
      </c>
      <c r="I567" s="212"/>
      <c r="J567" s="213">
        <f>ROUND(I567*H567,2)</f>
        <v>0</v>
      </c>
      <c r="K567" s="209" t="s">
        <v>148</v>
      </c>
      <c r="L567" s="47"/>
      <c r="M567" s="214" t="s">
        <v>19</v>
      </c>
      <c r="N567" s="215" t="s">
        <v>43</v>
      </c>
      <c r="O567" s="87"/>
      <c r="P567" s="216">
        <f>O567*H567</f>
        <v>0</v>
      </c>
      <c r="Q567" s="216">
        <v>0</v>
      </c>
      <c r="R567" s="216">
        <f>Q567*H567</f>
        <v>0</v>
      </c>
      <c r="S567" s="216">
        <v>0</v>
      </c>
      <c r="T567" s="217">
        <f>S567*H567</f>
        <v>0</v>
      </c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R567" s="218" t="s">
        <v>149</v>
      </c>
      <c r="AT567" s="218" t="s">
        <v>144</v>
      </c>
      <c r="AU567" s="218" t="s">
        <v>158</v>
      </c>
      <c r="AY567" s="20" t="s">
        <v>142</v>
      </c>
      <c r="BE567" s="219">
        <f>IF(N567="základní",J567,0)</f>
        <v>0</v>
      </c>
      <c r="BF567" s="219">
        <f>IF(N567="snížená",J567,0)</f>
        <v>0</v>
      </c>
      <c r="BG567" s="219">
        <f>IF(N567="zákl. přenesená",J567,0)</f>
        <v>0</v>
      </c>
      <c r="BH567" s="219">
        <f>IF(N567="sníž. přenesená",J567,0)</f>
        <v>0</v>
      </c>
      <c r="BI567" s="219">
        <f>IF(N567="nulová",J567,0)</f>
        <v>0</v>
      </c>
      <c r="BJ567" s="20" t="s">
        <v>80</v>
      </c>
      <c r="BK567" s="219">
        <f>ROUND(I567*H567,2)</f>
        <v>0</v>
      </c>
      <c r="BL567" s="20" t="s">
        <v>149</v>
      </c>
      <c r="BM567" s="218" t="s">
        <v>673</v>
      </c>
    </row>
    <row r="568" spans="1:47" s="2" customFormat="1" ht="12">
      <c r="A568" s="41"/>
      <c r="B568" s="42"/>
      <c r="C568" s="43"/>
      <c r="D568" s="220" t="s">
        <v>150</v>
      </c>
      <c r="E568" s="43"/>
      <c r="F568" s="221" t="s">
        <v>674</v>
      </c>
      <c r="G568" s="43"/>
      <c r="H568" s="43"/>
      <c r="I568" s="222"/>
      <c r="J568" s="43"/>
      <c r="K568" s="43"/>
      <c r="L568" s="47"/>
      <c r="M568" s="223"/>
      <c r="N568" s="224"/>
      <c r="O568" s="87"/>
      <c r="P568" s="87"/>
      <c r="Q568" s="87"/>
      <c r="R568" s="87"/>
      <c r="S568" s="87"/>
      <c r="T568" s="88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T568" s="20" t="s">
        <v>150</v>
      </c>
      <c r="AU568" s="20" t="s">
        <v>158</v>
      </c>
    </row>
    <row r="569" spans="1:47" s="2" customFormat="1" ht="12">
      <c r="A569" s="41"/>
      <c r="B569" s="42"/>
      <c r="C569" s="43"/>
      <c r="D569" s="225" t="s">
        <v>152</v>
      </c>
      <c r="E569" s="43"/>
      <c r="F569" s="226" t="s">
        <v>675</v>
      </c>
      <c r="G569" s="43"/>
      <c r="H569" s="43"/>
      <c r="I569" s="222"/>
      <c r="J569" s="43"/>
      <c r="K569" s="43"/>
      <c r="L569" s="47"/>
      <c r="M569" s="223"/>
      <c r="N569" s="224"/>
      <c r="O569" s="87"/>
      <c r="P569" s="87"/>
      <c r="Q569" s="87"/>
      <c r="R569" s="87"/>
      <c r="S569" s="87"/>
      <c r="T569" s="88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T569" s="20" t="s">
        <v>152</v>
      </c>
      <c r="AU569" s="20" t="s">
        <v>158</v>
      </c>
    </row>
    <row r="570" spans="1:51" s="13" customFormat="1" ht="12">
      <c r="A570" s="13"/>
      <c r="B570" s="227"/>
      <c r="C570" s="228"/>
      <c r="D570" s="220" t="s">
        <v>165</v>
      </c>
      <c r="E570" s="229" t="s">
        <v>19</v>
      </c>
      <c r="F570" s="230" t="s">
        <v>676</v>
      </c>
      <c r="G570" s="228"/>
      <c r="H570" s="231">
        <v>2.16</v>
      </c>
      <c r="I570" s="232"/>
      <c r="J570" s="228"/>
      <c r="K570" s="228"/>
      <c r="L570" s="233"/>
      <c r="M570" s="234"/>
      <c r="N570" s="235"/>
      <c r="O570" s="235"/>
      <c r="P570" s="235"/>
      <c r="Q570" s="235"/>
      <c r="R570" s="235"/>
      <c r="S570" s="235"/>
      <c r="T570" s="23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7" t="s">
        <v>165</v>
      </c>
      <c r="AU570" s="237" t="s">
        <v>158</v>
      </c>
      <c r="AV570" s="13" t="s">
        <v>82</v>
      </c>
      <c r="AW570" s="13" t="s">
        <v>33</v>
      </c>
      <c r="AX570" s="13" t="s">
        <v>72</v>
      </c>
      <c r="AY570" s="237" t="s">
        <v>142</v>
      </c>
    </row>
    <row r="571" spans="1:51" s="14" customFormat="1" ht="12">
      <c r="A571" s="14"/>
      <c r="B571" s="238"/>
      <c r="C571" s="239"/>
      <c r="D571" s="220" t="s">
        <v>165</v>
      </c>
      <c r="E571" s="240" t="s">
        <v>19</v>
      </c>
      <c r="F571" s="241" t="s">
        <v>168</v>
      </c>
      <c r="G571" s="239"/>
      <c r="H571" s="242">
        <v>2.16</v>
      </c>
      <c r="I571" s="243"/>
      <c r="J571" s="239"/>
      <c r="K571" s="239"/>
      <c r="L571" s="244"/>
      <c r="M571" s="245"/>
      <c r="N571" s="246"/>
      <c r="O571" s="246"/>
      <c r="P571" s="246"/>
      <c r="Q571" s="246"/>
      <c r="R571" s="246"/>
      <c r="S571" s="246"/>
      <c r="T571" s="24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8" t="s">
        <v>165</v>
      </c>
      <c r="AU571" s="248" t="s">
        <v>158</v>
      </c>
      <c r="AV571" s="14" t="s">
        <v>149</v>
      </c>
      <c r="AW571" s="14" t="s">
        <v>33</v>
      </c>
      <c r="AX571" s="14" t="s">
        <v>80</v>
      </c>
      <c r="AY571" s="248" t="s">
        <v>142</v>
      </c>
    </row>
    <row r="572" spans="1:65" s="2" customFormat="1" ht="24.15" customHeight="1">
      <c r="A572" s="41"/>
      <c r="B572" s="42"/>
      <c r="C572" s="207" t="s">
        <v>677</v>
      </c>
      <c r="D572" s="207" t="s">
        <v>144</v>
      </c>
      <c r="E572" s="208" t="s">
        <v>678</v>
      </c>
      <c r="F572" s="209" t="s">
        <v>679</v>
      </c>
      <c r="G572" s="210" t="s">
        <v>219</v>
      </c>
      <c r="H572" s="211">
        <v>1.08</v>
      </c>
      <c r="I572" s="212"/>
      <c r="J572" s="213">
        <f>ROUND(I572*H572,2)</f>
        <v>0</v>
      </c>
      <c r="K572" s="209" t="s">
        <v>148</v>
      </c>
      <c r="L572" s="47"/>
      <c r="M572" s="214" t="s">
        <v>19</v>
      </c>
      <c r="N572" s="215" t="s">
        <v>43</v>
      </c>
      <c r="O572" s="87"/>
      <c r="P572" s="216">
        <f>O572*H572</f>
        <v>0</v>
      </c>
      <c r="Q572" s="216">
        <v>0</v>
      </c>
      <c r="R572" s="216">
        <f>Q572*H572</f>
        <v>0</v>
      </c>
      <c r="S572" s="216">
        <v>0</v>
      </c>
      <c r="T572" s="217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18" t="s">
        <v>149</v>
      </c>
      <c r="AT572" s="218" t="s">
        <v>144</v>
      </c>
      <c r="AU572" s="218" t="s">
        <v>158</v>
      </c>
      <c r="AY572" s="20" t="s">
        <v>142</v>
      </c>
      <c r="BE572" s="219">
        <f>IF(N572="základní",J572,0)</f>
        <v>0</v>
      </c>
      <c r="BF572" s="219">
        <f>IF(N572="snížená",J572,0)</f>
        <v>0</v>
      </c>
      <c r="BG572" s="219">
        <f>IF(N572="zákl. přenesená",J572,0)</f>
        <v>0</v>
      </c>
      <c r="BH572" s="219">
        <f>IF(N572="sníž. přenesená",J572,0)</f>
        <v>0</v>
      </c>
      <c r="BI572" s="219">
        <f>IF(N572="nulová",J572,0)</f>
        <v>0</v>
      </c>
      <c r="BJ572" s="20" t="s">
        <v>80</v>
      </c>
      <c r="BK572" s="219">
        <f>ROUND(I572*H572,2)</f>
        <v>0</v>
      </c>
      <c r="BL572" s="20" t="s">
        <v>149</v>
      </c>
      <c r="BM572" s="218" t="s">
        <v>680</v>
      </c>
    </row>
    <row r="573" spans="1:47" s="2" customFormat="1" ht="12">
      <c r="A573" s="41"/>
      <c r="B573" s="42"/>
      <c r="C573" s="43"/>
      <c r="D573" s="220" t="s">
        <v>150</v>
      </c>
      <c r="E573" s="43"/>
      <c r="F573" s="221" t="s">
        <v>681</v>
      </c>
      <c r="G573" s="43"/>
      <c r="H573" s="43"/>
      <c r="I573" s="222"/>
      <c r="J573" s="43"/>
      <c r="K573" s="43"/>
      <c r="L573" s="47"/>
      <c r="M573" s="223"/>
      <c r="N573" s="22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20" t="s">
        <v>150</v>
      </c>
      <c r="AU573" s="20" t="s">
        <v>158</v>
      </c>
    </row>
    <row r="574" spans="1:47" s="2" customFormat="1" ht="12">
      <c r="A574" s="41"/>
      <c r="B574" s="42"/>
      <c r="C574" s="43"/>
      <c r="D574" s="225" t="s">
        <v>152</v>
      </c>
      <c r="E574" s="43"/>
      <c r="F574" s="226" t="s">
        <v>682</v>
      </c>
      <c r="G574" s="43"/>
      <c r="H574" s="43"/>
      <c r="I574" s="222"/>
      <c r="J574" s="43"/>
      <c r="K574" s="43"/>
      <c r="L574" s="47"/>
      <c r="M574" s="223"/>
      <c r="N574" s="224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T574" s="20" t="s">
        <v>152</v>
      </c>
      <c r="AU574" s="20" t="s">
        <v>158</v>
      </c>
    </row>
    <row r="575" spans="1:51" s="13" customFormat="1" ht="12">
      <c r="A575" s="13"/>
      <c r="B575" s="227"/>
      <c r="C575" s="228"/>
      <c r="D575" s="220" t="s">
        <v>165</v>
      </c>
      <c r="E575" s="229" t="s">
        <v>19</v>
      </c>
      <c r="F575" s="230" t="s">
        <v>683</v>
      </c>
      <c r="G575" s="228"/>
      <c r="H575" s="231">
        <v>0.54</v>
      </c>
      <c r="I575" s="232"/>
      <c r="J575" s="228"/>
      <c r="K575" s="228"/>
      <c r="L575" s="233"/>
      <c r="M575" s="234"/>
      <c r="N575" s="235"/>
      <c r="O575" s="235"/>
      <c r="P575" s="235"/>
      <c r="Q575" s="235"/>
      <c r="R575" s="235"/>
      <c r="S575" s="235"/>
      <c r="T575" s="23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7" t="s">
        <v>165</v>
      </c>
      <c r="AU575" s="237" t="s">
        <v>158</v>
      </c>
      <c r="AV575" s="13" t="s">
        <v>82</v>
      </c>
      <c r="AW575" s="13" t="s">
        <v>33</v>
      </c>
      <c r="AX575" s="13" t="s">
        <v>72</v>
      </c>
      <c r="AY575" s="237" t="s">
        <v>142</v>
      </c>
    </row>
    <row r="576" spans="1:51" s="13" customFormat="1" ht="12">
      <c r="A576" s="13"/>
      <c r="B576" s="227"/>
      <c r="C576" s="228"/>
      <c r="D576" s="220" t="s">
        <v>165</v>
      </c>
      <c r="E576" s="229" t="s">
        <v>19</v>
      </c>
      <c r="F576" s="230" t="s">
        <v>684</v>
      </c>
      <c r="G576" s="228"/>
      <c r="H576" s="231">
        <v>0.54</v>
      </c>
      <c r="I576" s="232"/>
      <c r="J576" s="228"/>
      <c r="K576" s="228"/>
      <c r="L576" s="233"/>
      <c r="M576" s="234"/>
      <c r="N576" s="235"/>
      <c r="O576" s="235"/>
      <c r="P576" s="235"/>
      <c r="Q576" s="235"/>
      <c r="R576" s="235"/>
      <c r="S576" s="235"/>
      <c r="T576" s="23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7" t="s">
        <v>165</v>
      </c>
      <c r="AU576" s="237" t="s">
        <v>158</v>
      </c>
      <c r="AV576" s="13" t="s">
        <v>82</v>
      </c>
      <c r="AW576" s="13" t="s">
        <v>33</v>
      </c>
      <c r="AX576" s="13" t="s">
        <v>72</v>
      </c>
      <c r="AY576" s="237" t="s">
        <v>142</v>
      </c>
    </row>
    <row r="577" spans="1:51" s="14" customFormat="1" ht="12">
      <c r="A577" s="14"/>
      <c r="B577" s="238"/>
      <c r="C577" s="239"/>
      <c r="D577" s="220" t="s">
        <v>165</v>
      </c>
      <c r="E577" s="240" t="s">
        <v>19</v>
      </c>
      <c r="F577" s="241" t="s">
        <v>168</v>
      </c>
      <c r="G577" s="239"/>
      <c r="H577" s="242">
        <v>1.08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8" t="s">
        <v>165</v>
      </c>
      <c r="AU577" s="248" t="s">
        <v>158</v>
      </c>
      <c r="AV577" s="14" t="s">
        <v>149</v>
      </c>
      <c r="AW577" s="14" t="s">
        <v>33</v>
      </c>
      <c r="AX577" s="14" t="s">
        <v>80</v>
      </c>
      <c r="AY577" s="248" t="s">
        <v>142</v>
      </c>
    </row>
    <row r="578" spans="1:65" s="2" customFormat="1" ht="24.15" customHeight="1">
      <c r="A578" s="41"/>
      <c r="B578" s="42"/>
      <c r="C578" s="207" t="s">
        <v>416</v>
      </c>
      <c r="D578" s="207" t="s">
        <v>144</v>
      </c>
      <c r="E578" s="208" t="s">
        <v>685</v>
      </c>
      <c r="F578" s="209" t="s">
        <v>686</v>
      </c>
      <c r="G578" s="210" t="s">
        <v>219</v>
      </c>
      <c r="H578" s="211">
        <v>45.36</v>
      </c>
      <c r="I578" s="212"/>
      <c r="J578" s="213">
        <f>ROUND(I578*H578,2)</f>
        <v>0</v>
      </c>
      <c r="K578" s="209" t="s">
        <v>148</v>
      </c>
      <c r="L578" s="47"/>
      <c r="M578" s="214" t="s">
        <v>19</v>
      </c>
      <c r="N578" s="215" t="s">
        <v>43</v>
      </c>
      <c r="O578" s="87"/>
      <c r="P578" s="216">
        <f>O578*H578</f>
        <v>0</v>
      </c>
      <c r="Q578" s="216">
        <v>0</v>
      </c>
      <c r="R578" s="216">
        <f>Q578*H578</f>
        <v>0</v>
      </c>
      <c r="S578" s="216">
        <v>0</v>
      </c>
      <c r="T578" s="217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18" t="s">
        <v>149</v>
      </c>
      <c r="AT578" s="218" t="s">
        <v>144</v>
      </c>
      <c r="AU578" s="218" t="s">
        <v>158</v>
      </c>
      <c r="AY578" s="20" t="s">
        <v>142</v>
      </c>
      <c r="BE578" s="219">
        <f>IF(N578="základní",J578,0)</f>
        <v>0</v>
      </c>
      <c r="BF578" s="219">
        <f>IF(N578="snížená",J578,0)</f>
        <v>0</v>
      </c>
      <c r="BG578" s="219">
        <f>IF(N578="zákl. přenesená",J578,0)</f>
        <v>0</v>
      </c>
      <c r="BH578" s="219">
        <f>IF(N578="sníž. přenesená",J578,0)</f>
        <v>0</v>
      </c>
      <c r="BI578" s="219">
        <f>IF(N578="nulová",J578,0)</f>
        <v>0</v>
      </c>
      <c r="BJ578" s="20" t="s">
        <v>80</v>
      </c>
      <c r="BK578" s="219">
        <f>ROUND(I578*H578,2)</f>
        <v>0</v>
      </c>
      <c r="BL578" s="20" t="s">
        <v>149</v>
      </c>
      <c r="BM578" s="218" t="s">
        <v>687</v>
      </c>
    </row>
    <row r="579" spans="1:47" s="2" customFormat="1" ht="12">
      <c r="A579" s="41"/>
      <c r="B579" s="42"/>
      <c r="C579" s="43"/>
      <c r="D579" s="220" t="s">
        <v>150</v>
      </c>
      <c r="E579" s="43"/>
      <c r="F579" s="221" t="s">
        <v>688</v>
      </c>
      <c r="G579" s="43"/>
      <c r="H579" s="43"/>
      <c r="I579" s="222"/>
      <c r="J579" s="43"/>
      <c r="K579" s="43"/>
      <c r="L579" s="47"/>
      <c r="M579" s="223"/>
      <c r="N579" s="224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20" t="s">
        <v>150</v>
      </c>
      <c r="AU579" s="20" t="s">
        <v>158</v>
      </c>
    </row>
    <row r="580" spans="1:47" s="2" customFormat="1" ht="12">
      <c r="A580" s="41"/>
      <c r="B580" s="42"/>
      <c r="C580" s="43"/>
      <c r="D580" s="225" t="s">
        <v>152</v>
      </c>
      <c r="E580" s="43"/>
      <c r="F580" s="226" t="s">
        <v>689</v>
      </c>
      <c r="G580" s="43"/>
      <c r="H580" s="43"/>
      <c r="I580" s="222"/>
      <c r="J580" s="43"/>
      <c r="K580" s="43"/>
      <c r="L580" s="47"/>
      <c r="M580" s="223"/>
      <c r="N580" s="22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20" t="s">
        <v>152</v>
      </c>
      <c r="AU580" s="20" t="s">
        <v>158</v>
      </c>
    </row>
    <row r="581" spans="1:51" s="13" customFormat="1" ht="12">
      <c r="A581" s="13"/>
      <c r="B581" s="227"/>
      <c r="C581" s="228"/>
      <c r="D581" s="220" t="s">
        <v>165</v>
      </c>
      <c r="E581" s="229" t="s">
        <v>19</v>
      </c>
      <c r="F581" s="230" t="s">
        <v>690</v>
      </c>
      <c r="G581" s="228"/>
      <c r="H581" s="231">
        <v>45.36</v>
      </c>
      <c r="I581" s="232"/>
      <c r="J581" s="228"/>
      <c r="K581" s="228"/>
      <c r="L581" s="233"/>
      <c r="M581" s="234"/>
      <c r="N581" s="235"/>
      <c r="O581" s="235"/>
      <c r="P581" s="235"/>
      <c r="Q581" s="235"/>
      <c r="R581" s="235"/>
      <c r="S581" s="235"/>
      <c r="T581" s="23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7" t="s">
        <v>165</v>
      </c>
      <c r="AU581" s="237" t="s">
        <v>158</v>
      </c>
      <c r="AV581" s="13" t="s">
        <v>82</v>
      </c>
      <c r="AW581" s="13" t="s">
        <v>33</v>
      </c>
      <c r="AX581" s="13" t="s">
        <v>72</v>
      </c>
      <c r="AY581" s="237" t="s">
        <v>142</v>
      </c>
    </row>
    <row r="582" spans="1:51" s="14" customFormat="1" ht="12">
      <c r="A582" s="14"/>
      <c r="B582" s="238"/>
      <c r="C582" s="239"/>
      <c r="D582" s="220" t="s">
        <v>165</v>
      </c>
      <c r="E582" s="240" t="s">
        <v>19</v>
      </c>
      <c r="F582" s="241" t="s">
        <v>168</v>
      </c>
      <c r="G582" s="239"/>
      <c r="H582" s="242">
        <v>45.36</v>
      </c>
      <c r="I582" s="243"/>
      <c r="J582" s="239"/>
      <c r="K582" s="239"/>
      <c r="L582" s="244"/>
      <c r="M582" s="245"/>
      <c r="N582" s="246"/>
      <c r="O582" s="246"/>
      <c r="P582" s="246"/>
      <c r="Q582" s="246"/>
      <c r="R582" s="246"/>
      <c r="S582" s="246"/>
      <c r="T582" s="24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8" t="s">
        <v>165</v>
      </c>
      <c r="AU582" s="248" t="s">
        <v>158</v>
      </c>
      <c r="AV582" s="14" t="s">
        <v>149</v>
      </c>
      <c r="AW582" s="14" t="s">
        <v>33</v>
      </c>
      <c r="AX582" s="14" t="s">
        <v>80</v>
      </c>
      <c r="AY582" s="248" t="s">
        <v>142</v>
      </c>
    </row>
    <row r="583" spans="1:65" s="2" customFormat="1" ht="24.15" customHeight="1">
      <c r="A583" s="41"/>
      <c r="B583" s="42"/>
      <c r="C583" s="207" t="s">
        <v>691</v>
      </c>
      <c r="D583" s="207" t="s">
        <v>144</v>
      </c>
      <c r="E583" s="208" t="s">
        <v>692</v>
      </c>
      <c r="F583" s="209" t="s">
        <v>693</v>
      </c>
      <c r="G583" s="210" t="s">
        <v>219</v>
      </c>
      <c r="H583" s="211">
        <v>4.32</v>
      </c>
      <c r="I583" s="212"/>
      <c r="J583" s="213">
        <f>ROUND(I583*H583,2)</f>
        <v>0</v>
      </c>
      <c r="K583" s="209" t="s">
        <v>148</v>
      </c>
      <c r="L583" s="47"/>
      <c r="M583" s="214" t="s">
        <v>19</v>
      </c>
      <c r="N583" s="215" t="s">
        <v>43</v>
      </c>
      <c r="O583" s="87"/>
      <c r="P583" s="216">
        <f>O583*H583</f>
        <v>0</v>
      </c>
      <c r="Q583" s="216">
        <v>0</v>
      </c>
      <c r="R583" s="216">
        <f>Q583*H583</f>
        <v>0</v>
      </c>
      <c r="S583" s="216">
        <v>0</v>
      </c>
      <c r="T583" s="217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18" t="s">
        <v>149</v>
      </c>
      <c r="AT583" s="218" t="s">
        <v>144</v>
      </c>
      <c r="AU583" s="218" t="s">
        <v>158</v>
      </c>
      <c r="AY583" s="20" t="s">
        <v>142</v>
      </c>
      <c r="BE583" s="219">
        <f>IF(N583="základní",J583,0)</f>
        <v>0</v>
      </c>
      <c r="BF583" s="219">
        <f>IF(N583="snížená",J583,0)</f>
        <v>0</v>
      </c>
      <c r="BG583" s="219">
        <f>IF(N583="zákl. přenesená",J583,0)</f>
        <v>0</v>
      </c>
      <c r="BH583" s="219">
        <f>IF(N583="sníž. přenesená",J583,0)</f>
        <v>0</v>
      </c>
      <c r="BI583" s="219">
        <f>IF(N583="nulová",J583,0)</f>
        <v>0</v>
      </c>
      <c r="BJ583" s="20" t="s">
        <v>80</v>
      </c>
      <c r="BK583" s="219">
        <f>ROUND(I583*H583,2)</f>
        <v>0</v>
      </c>
      <c r="BL583" s="20" t="s">
        <v>149</v>
      </c>
      <c r="BM583" s="218" t="s">
        <v>694</v>
      </c>
    </row>
    <row r="584" spans="1:47" s="2" customFormat="1" ht="12">
      <c r="A584" s="41"/>
      <c r="B584" s="42"/>
      <c r="C584" s="43"/>
      <c r="D584" s="220" t="s">
        <v>150</v>
      </c>
      <c r="E584" s="43"/>
      <c r="F584" s="221" t="s">
        <v>695</v>
      </c>
      <c r="G584" s="43"/>
      <c r="H584" s="43"/>
      <c r="I584" s="222"/>
      <c r="J584" s="43"/>
      <c r="K584" s="43"/>
      <c r="L584" s="47"/>
      <c r="M584" s="223"/>
      <c r="N584" s="224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20" t="s">
        <v>150</v>
      </c>
      <c r="AU584" s="20" t="s">
        <v>158</v>
      </c>
    </row>
    <row r="585" spans="1:47" s="2" customFormat="1" ht="12">
      <c r="A585" s="41"/>
      <c r="B585" s="42"/>
      <c r="C585" s="43"/>
      <c r="D585" s="225" t="s">
        <v>152</v>
      </c>
      <c r="E585" s="43"/>
      <c r="F585" s="226" t="s">
        <v>696</v>
      </c>
      <c r="G585" s="43"/>
      <c r="H585" s="43"/>
      <c r="I585" s="222"/>
      <c r="J585" s="43"/>
      <c r="K585" s="43"/>
      <c r="L585" s="47"/>
      <c r="M585" s="223"/>
      <c r="N585" s="224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20" t="s">
        <v>152</v>
      </c>
      <c r="AU585" s="20" t="s">
        <v>158</v>
      </c>
    </row>
    <row r="586" spans="1:51" s="13" customFormat="1" ht="12">
      <c r="A586" s="13"/>
      <c r="B586" s="227"/>
      <c r="C586" s="228"/>
      <c r="D586" s="220" t="s">
        <v>165</v>
      </c>
      <c r="E586" s="229" t="s">
        <v>19</v>
      </c>
      <c r="F586" s="230" t="s">
        <v>697</v>
      </c>
      <c r="G586" s="228"/>
      <c r="H586" s="231">
        <v>1.08</v>
      </c>
      <c r="I586" s="232"/>
      <c r="J586" s="228"/>
      <c r="K586" s="228"/>
      <c r="L586" s="233"/>
      <c r="M586" s="234"/>
      <c r="N586" s="235"/>
      <c r="O586" s="235"/>
      <c r="P586" s="235"/>
      <c r="Q586" s="235"/>
      <c r="R586" s="235"/>
      <c r="S586" s="235"/>
      <c r="T586" s="23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7" t="s">
        <v>165</v>
      </c>
      <c r="AU586" s="237" t="s">
        <v>158</v>
      </c>
      <c r="AV586" s="13" t="s">
        <v>82</v>
      </c>
      <c r="AW586" s="13" t="s">
        <v>33</v>
      </c>
      <c r="AX586" s="13" t="s">
        <v>72</v>
      </c>
      <c r="AY586" s="237" t="s">
        <v>142</v>
      </c>
    </row>
    <row r="587" spans="1:51" s="13" customFormat="1" ht="12">
      <c r="A587" s="13"/>
      <c r="B587" s="227"/>
      <c r="C587" s="228"/>
      <c r="D587" s="220" t="s">
        <v>165</v>
      </c>
      <c r="E587" s="229" t="s">
        <v>19</v>
      </c>
      <c r="F587" s="230" t="s">
        <v>698</v>
      </c>
      <c r="G587" s="228"/>
      <c r="H587" s="231">
        <v>3.24</v>
      </c>
      <c r="I587" s="232"/>
      <c r="J587" s="228"/>
      <c r="K587" s="228"/>
      <c r="L587" s="233"/>
      <c r="M587" s="234"/>
      <c r="N587" s="235"/>
      <c r="O587" s="235"/>
      <c r="P587" s="235"/>
      <c r="Q587" s="235"/>
      <c r="R587" s="235"/>
      <c r="S587" s="235"/>
      <c r="T587" s="23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7" t="s">
        <v>165</v>
      </c>
      <c r="AU587" s="237" t="s">
        <v>158</v>
      </c>
      <c r="AV587" s="13" t="s">
        <v>82</v>
      </c>
      <c r="AW587" s="13" t="s">
        <v>33</v>
      </c>
      <c r="AX587" s="13" t="s">
        <v>72</v>
      </c>
      <c r="AY587" s="237" t="s">
        <v>142</v>
      </c>
    </row>
    <row r="588" spans="1:51" s="14" customFormat="1" ht="12">
      <c r="A588" s="14"/>
      <c r="B588" s="238"/>
      <c r="C588" s="239"/>
      <c r="D588" s="220" t="s">
        <v>165</v>
      </c>
      <c r="E588" s="240" t="s">
        <v>19</v>
      </c>
      <c r="F588" s="241" t="s">
        <v>168</v>
      </c>
      <c r="G588" s="239"/>
      <c r="H588" s="242">
        <v>4.32</v>
      </c>
      <c r="I588" s="243"/>
      <c r="J588" s="239"/>
      <c r="K588" s="239"/>
      <c r="L588" s="244"/>
      <c r="M588" s="245"/>
      <c r="N588" s="246"/>
      <c r="O588" s="246"/>
      <c r="P588" s="246"/>
      <c r="Q588" s="246"/>
      <c r="R588" s="246"/>
      <c r="S588" s="246"/>
      <c r="T588" s="24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8" t="s">
        <v>165</v>
      </c>
      <c r="AU588" s="248" t="s">
        <v>158</v>
      </c>
      <c r="AV588" s="14" t="s">
        <v>149</v>
      </c>
      <c r="AW588" s="14" t="s">
        <v>33</v>
      </c>
      <c r="AX588" s="14" t="s">
        <v>80</v>
      </c>
      <c r="AY588" s="248" t="s">
        <v>142</v>
      </c>
    </row>
    <row r="589" spans="1:65" s="2" customFormat="1" ht="24.15" customHeight="1">
      <c r="A589" s="41"/>
      <c r="B589" s="42"/>
      <c r="C589" s="207" t="s">
        <v>421</v>
      </c>
      <c r="D589" s="207" t="s">
        <v>144</v>
      </c>
      <c r="E589" s="208" t="s">
        <v>699</v>
      </c>
      <c r="F589" s="209" t="s">
        <v>700</v>
      </c>
      <c r="G589" s="210" t="s">
        <v>219</v>
      </c>
      <c r="H589" s="211">
        <v>49.14</v>
      </c>
      <c r="I589" s="212"/>
      <c r="J589" s="213">
        <f>ROUND(I589*H589,2)</f>
        <v>0</v>
      </c>
      <c r="K589" s="209" t="s">
        <v>148</v>
      </c>
      <c r="L589" s="47"/>
      <c r="M589" s="214" t="s">
        <v>19</v>
      </c>
      <c r="N589" s="215" t="s">
        <v>43</v>
      </c>
      <c r="O589" s="87"/>
      <c r="P589" s="216">
        <f>O589*H589</f>
        <v>0</v>
      </c>
      <c r="Q589" s="216">
        <v>0</v>
      </c>
      <c r="R589" s="216">
        <f>Q589*H589</f>
        <v>0</v>
      </c>
      <c r="S589" s="216">
        <v>0</v>
      </c>
      <c r="T589" s="217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18" t="s">
        <v>149</v>
      </c>
      <c r="AT589" s="218" t="s">
        <v>144</v>
      </c>
      <c r="AU589" s="218" t="s">
        <v>158</v>
      </c>
      <c r="AY589" s="20" t="s">
        <v>142</v>
      </c>
      <c r="BE589" s="219">
        <f>IF(N589="základní",J589,0)</f>
        <v>0</v>
      </c>
      <c r="BF589" s="219">
        <f>IF(N589="snížená",J589,0)</f>
        <v>0</v>
      </c>
      <c r="BG589" s="219">
        <f>IF(N589="zákl. přenesená",J589,0)</f>
        <v>0</v>
      </c>
      <c r="BH589" s="219">
        <f>IF(N589="sníž. přenesená",J589,0)</f>
        <v>0</v>
      </c>
      <c r="BI589" s="219">
        <f>IF(N589="nulová",J589,0)</f>
        <v>0</v>
      </c>
      <c r="BJ589" s="20" t="s">
        <v>80</v>
      </c>
      <c r="BK589" s="219">
        <f>ROUND(I589*H589,2)</f>
        <v>0</v>
      </c>
      <c r="BL589" s="20" t="s">
        <v>149</v>
      </c>
      <c r="BM589" s="218" t="s">
        <v>701</v>
      </c>
    </row>
    <row r="590" spans="1:47" s="2" customFormat="1" ht="12">
      <c r="A590" s="41"/>
      <c r="B590" s="42"/>
      <c r="C590" s="43"/>
      <c r="D590" s="220" t="s">
        <v>150</v>
      </c>
      <c r="E590" s="43"/>
      <c r="F590" s="221" t="s">
        <v>702</v>
      </c>
      <c r="G590" s="43"/>
      <c r="H590" s="43"/>
      <c r="I590" s="222"/>
      <c r="J590" s="43"/>
      <c r="K590" s="43"/>
      <c r="L590" s="47"/>
      <c r="M590" s="223"/>
      <c r="N590" s="224"/>
      <c r="O590" s="87"/>
      <c r="P590" s="87"/>
      <c r="Q590" s="87"/>
      <c r="R590" s="87"/>
      <c r="S590" s="87"/>
      <c r="T590" s="88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T590" s="20" t="s">
        <v>150</v>
      </c>
      <c r="AU590" s="20" t="s">
        <v>158</v>
      </c>
    </row>
    <row r="591" spans="1:47" s="2" customFormat="1" ht="12">
      <c r="A591" s="41"/>
      <c r="B591" s="42"/>
      <c r="C591" s="43"/>
      <c r="D591" s="225" t="s">
        <v>152</v>
      </c>
      <c r="E591" s="43"/>
      <c r="F591" s="226" t="s">
        <v>703</v>
      </c>
      <c r="G591" s="43"/>
      <c r="H591" s="43"/>
      <c r="I591" s="222"/>
      <c r="J591" s="43"/>
      <c r="K591" s="43"/>
      <c r="L591" s="47"/>
      <c r="M591" s="223"/>
      <c r="N591" s="224"/>
      <c r="O591" s="87"/>
      <c r="P591" s="87"/>
      <c r="Q591" s="87"/>
      <c r="R591" s="87"/>
      <c r="S591" s="87"/>
      <c r="T591" s="88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T591" s="20" t="s">
        <v>152</v>
      </c>
      <c r="AU591" s="20" t="s">
        <v>158</v>
      </c>
    </row>
    <row r="592" spans="1:51" s="13" customFormat="1" ht="12">
      <c r="A592" s="13"/>
      <c r="B592" s="227"/>
      <c r="C592" s="228"/>
      <c r="D592" s="220" t="s">
        <v>165</v>
      </c>
      <c r="E592" s="229" t="s">
        <v>19</v>
      </c>
      <c r="F592" s="230" t="s">
        <v>704</v>
      </c>
      <c r="G592" s="228"/>
      <c r="H592" s="231">
        <v>49.14</v>
      </c>
      <c r="I592" s="232"/>
      <c r="J592" s="228"/>
      <c r="K592" s="228"/>
      <c r="L592" s="233"/>
      <c r="M592" s="234"/>
      <c r="N592" s="235"/>
      <c r="O592" s="235"/>
      <c r="P592" s="235"/>
      <c r="Q592" s="235"/>
      <c r="R592" s="235"/>
      <c r="S592" s="235"/>
      <c r="T592" s="23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7" t="s">
        <v>165</v>
      </c>
      <c r="AU592" s="237" t="s">
        <v>158</v>
      </c>
      <c r="AV592" s="13" t="s">
        <v>82</v>
      </c>
      <c r="AW592" s="13" t="s">
        <v>33</v>
      </c>
      <c r="AX592" s="13" t="s">
        <v>72</v>
      </c>
      <c r="AY592" s="237" t="s">
        <v>142</v>
      </c>
    </row>
    <row r="593" spans="1:51" s="14" customFormat="1" ht="12">
      <c r="A593" s="14"/>
      <c r="B593" s="238"/>
      <c r="C593" s="239"/>
      <c r="D593" s="220" t="s">
        <v>165</v>
      </c>
      <c r="E593" s="240" t="s">
        <v>19</v>
      </c>
      <c r="F593" s="241" t="s">
        <v>168</v>
      </c>
      <c r="G593" s="239"/>
      <c r="H593" s="242">
        <v>49.14</v>
      </c>
      <c r="I593" s="243"/>
      <c r="J593" s="239"/>
      <c r="K593" s="239"/>
      <c r="L593" s="244"/>
      <c r="M593" s="245"/>
      <c r="N593" s="246"/>
      <c r="O593" s="246"/>
      <c r="P593" s="246"/>
      <c r="Q593" s="246"/>
      <c r="R593" s="246"/>
      <c r="S593" s="246"/>
      <c r="T593" s="24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8" t="s">
        <v>165</v>
      </c>
      <c r="AU593" s="248" t="s">
        <v>158</v>
      </c>
      <c r="AV593" s="14" t="s">
        <v>149</v>
      </c>
      <c r="AW593" s="14" t="s">
        <v>33</v>
      </c>
      <c r="AX593" s="14" t="s">
        <v>80</v>
      </c>
      <c r="AY593" s="248" t="s">
        <v>142</v>
      </c>
    </row>
    <row r="594" spans="1:65" s="2" customFormat="1" ht="21.75" customHeight="1">
      <c r="A594" s="41"/>
      <c r="B594" s="42"/>
      <c r="C594" s="207" t="s">
        <v>705</v>
      </c>
      <c r="D594" s="207" t="s">
        <v>144</v>
      </c>
      <c r="E594" s="208" t="s">
        <v>706</v>
      </c>
      <c r="F594" s="209" t="s">
        <v>707</v>
      </c>
      <c r="G594" s="210" t="s">
        <v>219</v>
      </c>
      <c r="H594" s="211">
        <v>27.463</v>
      </c>
      <c r="I594" s="212"/>
      <c r="J594" s="213">
        <f>ROUND(I594*H594,2)</f>
        <v>0</v>
      </c>
      <c r="K594" s="209" t="s">
        <v>148</v>
      </c>
      <c r="L594" s="47"/>
      <c r="M594" s="214" t="s">
        <v>19</v>
      </c>
      <c r="N594" s="215" t="s">
        <v>43</v>
      </c>
      <c r="O594" s="87"/>
      <c r="P594" s="216">
        <f>O594*H594</f>
        <v>0</v>
      </c>
      <c r="Q594" s="216">
        <v>0</v>
      </c>
      <c r="R594" s="216">
        <f>Q594*H594</f>
        <v>0</v>
      </c>
      <c r="S594" s="216">
        <v>0</v>
      </c>
      <c r="T594" s="217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18" t="s">
        <v>149</v>
      </c>
      <c r="AT594" s="218" t="s">
        <v>144</v>
      </c>
      <c r="AU594" s="218" t="s">
        <v>158</v>
      </c>
      <c r="AY594" s="20" t="s">
        <v>142</v>
      </c>
      <c r="BE594" s="219">
        <f>IF(N594="základní",J594,0)</f>
        <v>0</v>
      </c>
      <c r="BF594" s="219">
        <f>IF(N594="snížená",J594,0)</f>
        <v>0</v>
      </c>
      <c r="BG594" s="219">
        <f>IF(N594="zákl. přenesená",J594,0)</f>
        <v>0</v>
      </c>
      <c r="BH594" s="219">
        <f>IF(N594="sníž. přenesená",J594,0)</f>
        <v>0</v>
      </c>
      <c r="BI594" s="219">
        <f>IF(N594="nulová",J594,0)</f>
        <v>0</v>
      </c>
      <c r="BJ594" s="20" t="s">
        <v>80</v>
      </c>
      <c r="BK594" s="219">
        <f>ROUND(I594*H594,2)</f>
        <v>0</v>
      </c>
      <c r="BL594" s="20" t="s">
        <v>149</v>
      </c>
      <c r="BM594" s="218" t="s">
        <v>708</v>
      </c>
    </row>
    <row r="595" spans="1:47" s="2" customFormat="1" ht="12">
      <c r="A595" s="41"/>
      <c r="B595" s="42"/>
      <c r="C595" s="43"/>
      <c r="D595" s="220" t="s">
        <v>150</v>
      </c>
      <c r="E595" s="43"/>
      <c r="F595" s="221" t="s">
        <v>709</v>
      </c>
      <c r="G595" s="43"/>
      <c r="H595" s="43"/>
      <c r="I595" s="222"/>
      <c r="J595" s="43"/>
      <c r="K595" s="43"/>
      <c r="L595" s="47"/>
      <c r="M595" s="223"/>
      <c r="N595" s="224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150</v>
      </c>
      <c r="AU595" s="20" t="s">
        <v>158</v>
      </c>
    </row>
    <row r="596" spans="1:47" s="2" customFormat="1" ht="12">
      <c r="A596" s="41"/>
      <c r="B596" s="42"/>
      <c r="C596" s="43"/>
      <c r="D596" s="225" t="s">
        <v>152</v>
      </c>
      <c r="E596" s="43"/>
      <c r="F596" s="226" t="s">
        <v>710</v>
      </c>
      <c r="G596" s="43"/>
      <c r="H596" s="43"/>
      <c r="I596" s="222"/>
      <c r="J596" s="43"/>
      <c r="K596" s="43"/>
      <c r="L596" s="47"/>
      <c r="M596" s="223"/>
      <c r="N596" s="224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152</v>
      </c>
      <c r="AU596" s="20" t="s">
        <v>158</v>
      </c>
    </row>
    <row r="597" spans="1:51" s="13" customFormat="1" ht="12">
      <c r="A597" s="13"/>
      <c r="B597" s="227"/>
      <c r="C597" s="228"/>
      <c r="D597" s="220" t="s">
        <v>165</v>
      </c>
      <c r="E597" s="229" t="s">
        <v>19</v>
      </c>
      <c r="F597" s="230" t="s">
        <v>711</v>
      </c>
      <c r="G597" s="228"/>
      <c r="H597" s="231">
        <v>27.463</v>
      </c>
      <c r="I597" s="232"/>
      <c r="J597" s="228"/>
      <c r="K597" s="228"/>
      <c r="L597" s="233"/>
      <c r="M597" s="234"/>
      <c r="N597" s="235"/>
      <c r="O597" s="235"/>
      <c r="P597" s="235"/>
      <c r="Q597" s="235"/>
      <c r="R597" s="235"/>
      <c r="S597" s="235"/>
      <c r="T597" s="23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7" t="s">
        <v>165</v>
      </c>
      <c r="AU597" s="237" t="s">
        <v>158</v>
      </c>
      <c r="AV597" s="13" t="s">
        <v>82</v>
      </c>
      <c r="AW597" s="13" t="s">
        <v>33</v>
      </c>
      <c r="AX597" s="13" t="s">
        <v>72</v>
      </c>
      <c r="AY597" s="237" t="s">
        <v>142</v>
      </c>
    </row>
    <row r="598" spans="1:51" s="14" customFormat="1" ht="12">
      <c r="A598" s="14"/>
      <c r="B598" s="238"/>
      <c r="C598" s="239"/>
      <c r="D598" s="220" t="s">
        <v>165</v>
      </c>
      <c r="E598" s="240" t="s">
        <v>19</v>
      </c>
      <c r="F598" s="241" t="s">
        <v>168</v>
      </c>
      <c r="G598" s="239"/>
      <c r="H598" s="242">
        <v>27.463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8" t="s">
        <v>165</v>
      </c>
      <c r="AU598" s="248" t="s">
        <v>158</v>
      </c>
      <c r="AV598" s="14" t="s">
        <v>149</v>
      </c>
      <c r="AW598" s="14" t="s">
        <v>33</v>
      </c>
      <c r="AX598" s="14" t="s">
        <v>80</v>
      </c>
      <c r="AY598" s="248" t="s">
        <v>142</v>
      </c>
    </row>
    <row r="599" spans="1:65" s="2" customFormat="1" ht="16.5" customHeight="1">
      <c r="A599" s="41"/>
      <c r="B599" s="42"/>
      <c r="C599" s="207" t="s">
        <v>429</v>
      </c>
      <c r="D599" s="207" t="s">
        <v>144</v>
      </c>
      <c r="E599" s="208" t="s">
        <v>712</v>
      </c>
      <c r="F599" s="209" t="s">
        <v>713</v>
      </c>
      <c r="G599" s="210" t="s">
        <v>219</v>
      </c>
      <c r="H599" s="211">
        <v>3.911</v>
      </c>
      <c r="I599" s="212"/>
      <c r="J599" s="213">
        <f>ROUND(I599*H599,2)</f>
        <v>0</v>
      </c>
      <c r="K599" s="209" t="s">
        <v>148</v>
      </c>
      <c r="L599" s="47"/>
      <c r="M599" s="214" t="s">
        <v>19</v>
      </c>
      <c r="N599" s="215" t="s">
        <v>43</v>
      </c>
      <c r="O599" s="87"/>
      <c r="P599" s="216">
        <f>O599*H599</f>
        <v>0</v>
      </c>
      <c r="Q599" s="216">
        <v>0</v>
      </c>
      <c r="R599" s="216">
        <f>Q599*H599</f>
        <v>0</v>
      </c>
      <c r="S599" s="216">
        <v>0</v>
      </c>
      <c r="T599" s="217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18" t="s">
        <v>149</v>
      </c>
      <c r="AT599" s="218" t="s">
        <v>144</v>
      </c>
      <c r="AU599" s="218" t="s">
        <v>158</v>
      </c>
      <c r="AY599" s="20" t="s">
        <v>142</v>
      </c>
      <c r="BE599" s="219">
        <f>IF(N599="základní",J599,0)</f>
        <v>0</v>
      </c>
      <c r="BF599" s="219">
        <f>IF(N599="snížená",J599,0)</f>
        <v>0</v>
      </c>
      <c r="BG599" s="219">
        <f>IF(N599="zákl. přenesená",J599,0)</f>
        <v>0</v>
      </c>
      <c r="BH599" s="219">
        <f>IF(N599="sníž. přenesená",J599,0)</f>
        <v>0</v>
      </c>
      <c r="BI599" s="219">
        <f>IF(N599="nulová",J599,0)</f>
        <v>0</v>
      </c>
      <c r="BJ599" s="20" t="s">
        <v>80</v>
      </c>
      <c r="BK599" s="219">
        <f>ROUND(I599*H599,2)</f>
        <v>0</v>
      </c>
      <c r="BL599" s="20" t="s">
        <v>149</v>
      </c>
      <c r="BM599" s="218" t="s">
        <v>714</v>
      </c>
    </row>
    <row r="600" spans="1:47" s="2" customFormat="1" ht="12">
      <c r="A600" s="41"/>
      <c r="B600" s="42"/>
      <c r="C600" s="43"/>
      <c r="D600" s="220" t="s">
        <v>150</v>
      </c>
      <c r="E600" s="43"/>
      <c r="F600" s="221" t="s">
        <v>715</v>
      </c>
      <c r="G600" s="43"/>
      <c r="H600" s="43"/>
      <c r="I600" s="222"/>
      <c r="J600" s="43"/>
      <c r="K600" s="43"/>
      <c r="L600" s="47"/>
      <c r="M600" s="223"/>
      <c r="N600" s="224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20" t="s">
        <v>150</v>
      </c>
      <c r="AU600" s="20" t="s">
        <v>158</v>
      </c>
    </row>
    <row r="601" spans="1:47" s="2" customFormat="1" ht="12">
      <c r="A601" s="41"/>
      <c r="B601" s="42"/>
      <c r="C601" s="43"/>
      <c r="D601" s="225" t="s">
        <v>152</v>
      </c>
      <c r="E601" s="43"/>
      <c r="F601" s="226" t="s">
        <v>716</v>
      </c>
      <c r="G601" s="43"/>
      <c r="H601" s="43"/>
      <c r="I601" s="222"/>
      <c r="J601" s="43"/>
      <c r="K601" s="43"/>
      <c r="L601" s="47"/>
      <c r="M601" s="223"/>
      <c r="N601" s="224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152</v>
      </c>
      <c r="AU601" s="20" t="s">
        <v>158</v>
      </c>
    </row>
    <row r="602" spans="1:51" s="13" customFormat="1" ht="12">
      <c r="A602" s="13"/>
      <c r="B602" s="227"/>
      <c r="C602" s="228"/>
      <c r="D602" s="220" t="s">
        <v>165</v>
      </c>
      <c r="E602" s="229" t="s">
        <v>19</v>
      </c>
      <c r="F602" s="230" t="s">
        <v>717</v>
      </c>
      <c r="G602" s="228"/>
      <c r="H602" s="231">
        <v>2.291</v>
      </c>
      <c r="I602" s="232"/>
      <c r="J602" s="228"/>
      <c r="K602" s="228"/>
      <c r="L602" s="233"/>
      <c r="M602" s="234"/>
      <c r="N602" s="235"/>
      <c r="O602" s="235"/>
      <c r="P602" s="235"/>
      <c r="Q602" s="235"/>
      <c r="R602" s="235"/>
      <c r="S602" s="235"/>
      <c r="T602" s="236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7" t="s">
        <v>165</v>
      </c>
      <c r="AU602" s="237" t="s">
        <v>158</v>
      </c>
      <c r="AV602" s="13" t="s">
        <v>82</v>
      </c>
      <c r="AW602" s="13" t="s">
        <v>33</v>
      </c>
      <c r="AX602" s="13" t="s">
        <v>72</v>
      </c>
      <c r="AY602" s="237" t="s">
        <v>142</v>
      </c>
    </row>
    <row r="603" spans="1:51" s="13" customFormat="1" ht="12">
      <c r="A603" s="13"/>
      <c r="B603" s="227"/>
      <c r="C603" s="228"/>
      <c r="D603" s="220" t="s">
        <v>165</v>
      </c>
      <c r="E603" s="229" t="s">
        <v>19</v>
      </c>
      <c r="F603" s="230" t="s">
        <v>718</v>
      </c>
      <c r="G603" s="228"/>
      <c r="H603" s="231">
        <v>1.62</v>
      </c>
      <c r="I603" s="232"/>
      <c r="J603" s="228"/>
      <c r="K603" s="228"/>
      <c r="L603" s="233"/>
      <c r="M603" s="234"/>
      <c r="N603" s="235"/>
      <c r="O603" s="235"/>
      <c r="P603" s="235"/>
      <c r="Q603" s="235"/>
      <c r="R603" s="235"/>
      <c r="S603" s="235"/>
      <c r="T603" s="23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7" t="s">
        <v>165</v>
      </c>
      <c r="AU603" s="237" t="s">
        <v>158</v>
      </c>
      <c r="AV603" s="13" t="s">
        <v>82</v>
      </c>
      <c r="AW603" s="13" t="s">
        <v>33</v>
      </c>
      <c r="AX603" s="13" t="s">
        <v>72</v>
      </c>
      <c r="AY603" s="237" t="s">
        <v>142</v>
      </c>
    </row>
    <row r="604" spans="1:51" s="15" customFormat="1" ht="12">
      <c r="A604" s="15"/>
      <c r="B604" s="249"/>
      <c r="C604" s="250"/>
      <c r="D604" s="220" t="s">
        <v>165</v>
      </c>
      <c r="E604" s="251" t="s">
        <v>19</v>
      </c>
      <c r="F604" s="252" t="s">
        <v>183</v>
      </c>
      <c r="G604" s="250"/>
      <c r="H604" s="253">
        <v>3.911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9" t="s">
        <v>165</v>
      </c>
      <c r="AU604" s="259" t="s">
        <v>158</v>
      </c>
      <c r="AV604" s="15" t="s">
        <v>158</v>
      </c>
      <c r="AW604" s="15" t="s">
        <v>33</v>
      </c>
      <c r="AX604" s="15" t="s">
        <v>72</v>
      </c>
      <c r="AY604" s="259" t="s">
        <v>142</v>
      </c>
    </row>
    <row r="605" spans="1:51" s="14" customFormat="1" ht="12">
      <c r="A605" s="14"/>
      <c r="B605" s="238"/>
      <c r="C605" s="239"/>
      <c r="D605" s="220" t="s">
        <v>165</v>
      </c>
      <c r="E605" s="240" t="s">
        <v>19</v>
      </c>
      <c r="F605" s="241" t="s">
        <v>168</v>
      </c>
      <c r="G605" s="239"/>
      <c r="H605" s="242">
        <v>3.911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8" t="s">
        <v>165</v>
      </c>
      <c r="AU605" s="248" t="s">
        <v>158</v>
      </c>
      <c r="AV605" s="14" t="s">
        <v>149</v>
      </c>
      <c r="AW605" s="14" t="s">
        <v>33</v>
      </c>
      <c r="AX605" s="14" t="s">
        <v>80</v>
      </c>
      <c r="AY605" s="248" t="s">
        <v>142</v>
      </c>
    </row>
    <row r="606" spans="1:65" s="2" customFormat="1" ht="24.15" customHeight="1">
      <c r="A606" s="41"/>
      <c r="B606" s="42"/>
      <c r="C606" s="207" t="s">
        <v>719</v>
      </c>
      <c r="D606" s="207" t="s">
        <v>144</v>
      </c>
      <c r="E606" s="208" t="s">
        <v>720</v>
      </c>
      <c r="F606" s="209" t="s">
        <v>721</v>
      </c>
      <c r="G606" s="210" t="s">
        <v>219</v>
      </c>
      <c r="H606" s="211">
        <v>11.6</v>
      </c>
      <c r="I606" s="212"/>
      <c r="J606" s="213">
        <f>ROUND(I606*H606,2)</f>
        <v>0</v>
      </c>
      <c r="K606" s="209" t="s">
        <v>148</v>
      </c>
      <c r="L606" s="47"/>
      <c r="M606" s="214" t="s">
        <v>19</v>
      </c>
      <c r="N606" s="215" t="s">
        <v>43</v>
      </c>
      <c r="O606" s="87"/>
      <c r="P606" s="216">
        <f>O606*H606</f>
        <v>0</v>
      </c>
      <c r="Q606" s="216">
        <v>0</v>
      </c>
      <c r="R606" s="216">
        <f>Q606*H606</f>
        <v>0</v>
      </c>
      <c r="S606" s="216">
        <v>0</v>
      </c>
      <c r="T606" s="217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18" t="s">
        <v>149</v>
      </c>
      <c r="AT606" s="218" t="s">
        <v>144</v>
      </c>
      <c r="AU606" s="218" t="s">
        <v>158</v>
      </c>
      <c r="AY606" s="20" t="s">
        <v>142</v>
      </c>
      <c r="BE606" s="219">
        <f>IF(N606="základní",J606,0)</f>
        <v>0</v>
      </c>
      <c r="BF606" s="219">
        <f>IF(N606="snížená",J606,0)</f>
        <v>0</v>
      </c>
      <c r="BG606" s="219">
        <f>IF(N606="zákl. přenesená",J606,0)</f>
        <v>0</v>
      </c>
      <c r="BH606" s="219">
        <f>IF(N606="sníž. přenesená",J606,0)</f>
        <v>0</v>
      </c>
      <c r="BI606" s="219">
        <f>IF(N606="nulová",J606,0)</f>
        <v>0</v>
      </c>
      <c r="BJ606" s="20" t="s">
        <v>80</v>
      </c>
      <c r="BK606" s="219">
        <f>ROUND(I606*H606,2)</f>
        <v>0</v>
      </c>
      <c r="BL606" s="20" t="s">
        <v>149</v>
      </c>
      <c r="BM606" s="218" t="s">
        <v>722</v>
      </c>
    </row>
    <row r="607" spans="1:47" s="2" customFormat="1" ht="12">
      <c r="A607" s="41"/>
      <c r="B607" s="42"/>
      <c r="C607" s="43"/>
      <c r="D607" s="220" t="s">
        <v>150</v>
      </c>
      <c r="E607" s="43"/>
      <c r="F607" s="221" t="s">
        <v>723</v>
      </c>
      <c r="G607" s="43"/>
      <c r="H607" s="43"/>
      <c r="I607" s="222"/>
      <c r="J607" s="43"/>
      <c r="K607" s="43"/>
      <c r="L607" s="47"/>
      <c r="M607" s="223"/>
      <c r="N607" s="224"/>
      <c r="O607" s="87"/>
      <c r="P607" s="87"/>
      <c r="Q607" s="87"/>
      <c r="R607" s="87"/>
      <c r="S607" s="87"/>
      <c r="T607" s="88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T607" s="20" t="s">
        <v>150</v>
      </c>
      <c r="AU607" s="20" t="s">
        <v>158</v>
      </c>
    </row>
    <row r="608" spans="1:47" s="2" customFormat="1" ht="12">
      <c r="A608" s="41"/>
      <c r="B608" s="42"/>
      <c r="C608" s="43"/>
      <c r="D608" s="225" t="s">
        <v>152</v>
      </c>
      <c r="E608" s="43"/>
      <c r="F608" s="226" t="s">
        <v>724</v>
      </c>
      <c r="G608" s="43"/>
      <c r="H608" s="43"/>
      <c r="I608" s="222"/>
      <c r="J608" s="43"/>
      <c r="K608" s="43"/>
      <c r="L608" s="47"/>
      <c r="M608" s="223"/>
      <c r="N608" s="224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152</v>
      </c>
      <c r="AU608" s="20" t="s">
        <v>158</v>
      </c>
    </row>
    <row r="609" spans="1:51" s="13" customFormat="1" ht="12">
      <c r="A609" s="13"/>
      <c r="B609" s="227"/>
      <c r="C609" s="228"/>
      <c r="D609" s="220" t="s">
        <v>165</v>
      </c>
      <c r="E609" s="229" t="s">
        <v>19</v>
      </c>
      <c r="F609" s="230" t="s">
        <v>725</v>
      </c>
      <c r="G609" s="228"/>
      <c r="H609" s="231">
        <v>11.6</v>
      </c>
      <c r="I609" s="232"/>
      <c r="J609" s="228"/>
      <c r="K609" s="228"/>
      <c r="L609" s="233"/>
      <c r="M609" s="234"/>
      <c r="N609" s="235"/>
      <c r="O609" s="235"/>
      <c r="P609" s="235"/>
      <c r="Q609" s="235"/>
      <c r="R609" s="235"/>
      <c r="S609" s="235"/>
      <c r="T609" s="23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7" t="s">
        <v>165</v>
      </c>
      <c r="AU609" s="237" t="s">
        <v>158</v>
      </c>
      <c r="AV609" s="13" t="s">
        <v>82</v>
      </c>
      <c r="AW609" s="13" t="s">
        <v>33</v>
      </c>
      <c r="AX609" s="13" t="s">
        <v>72</v>
      </c>
      <c r="AY609" s="237" t="s">
        <v>142</v>
      </c>
    </row>
    <row r="610" spans="1:51" s="15" customFormat="1" ht="12">
      <c r="A610" s="15"/>
      <c r="B610" s="249"/>
      <c r="C610" s="250"/>
      <c r="D610" s="220" t="s">
        <v>165</v>
      </c>
      <c r="E610" s="251" t="s">
        <v>19</v>
      </c>
      <c r="F610" s="252" t="s">
        <v>726</v>
      </c>
      <c r="G610" s="250"/>
      <c r="H610" s="253">
        <v>11.6</v>
      </c>
      <c r="I610" s="254"/>
      <c r="J610" s="250"/>
      <c r="K610" s="250"/>
      <c r="L610" s="255"/>
      <c r="M610" s="256"/>
      <c r="N610" s="257"/>
      <c r="O610" s="257"/>
      <c r="P610" s="257"/>
      <c r="Q610" s="257"/>
      <c r="R610" s="257"/>
      <c r="S610" s="257"/>
      <c r="T610" s="258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59" t="s">
        <v>165</v>
      </c>
      <c r="AU610" s="259" t="s">
        <v>158</v>
      </c>
      <c r="AV610" s="15" t="s">
        <v>158</v>
      </c>
      <c r="AW610" s="15" t="s">
        <v>33</v>
      </c>
      <c r="AX610" s="15" t="s">
        <v>72</v>
      </c>
      <c r="AY610" s="259" t="s">
        <v>142</v>
      </c>
    </row>
    <row r="611" spans="1:51" s="14" customFormat="1" ht="12">
      <c r="A611" s="14"/>
      <c r="B611" s="238"/>
      <c r="C611" s="239"/>
      <c r="D611" s="220" t="s">
        <v>165</v>
      </c>
      <c r="E611" s="240" t="s">
        <v>19</v>
      </c>
      <c r="F611" s="241" t="s">
        <v>168</v>
      </c>
      <c r="G611" s="239"/>
      <c r="H611" s="242">
        <v>11.6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8" t="s">
        <v>165</v>
      </c>
      <c r="AU611" s="248" t="s">
        <v>158</v>
      </c>
      <c r="AV611" s="14" t="s">
        <v>149</v>
      </c>
      <c r="AW611" s="14" t="s">
        <v>33</v>
      </c>
      <c r="AX611" s="14" t="s">
        <v>80</v>
      </c>
      <c r="AY611" s="248" t="s">
        <v>142</v>
      </c>
    </row>
    <row r="612" spans="1:65" s="2" customFormat="1" ht="24.15" customHeight="1">
      <c r="A612" s="41"/>
      <c r="B612" s="42"/>
      <c r="C612" s="207" t="s">
        <v>439</v>
      </c>
      <c r="D612" s="207" t="s">
        <v>144</v>
      </c>
      <c r="E612" s="208" t="s">
        <v>727</v>
      </c>
      <c r="F612" s="209" t="s">
        <v>728</v>
      </c>
      <c r="G612" s="210" t="s">
        <v>219</v>
      </c>
      <c r="H612" s="211">
        <v>42.06</v>
      </c>
      <c r="I612" s="212"/>
      <c r="J612" s="213">
        <f>ROUND(I612*H612,2)</f>
        <v>0</v>
      </c>
      <c r="K612" s="209" t="s">
        <v>148</v>
      </c>
      <c r="L612" s="47"/>
      <c r="M612" s="214" t="s">
        <v>19</v>
      </c>
      <c r="N612" s="215" t="s">
        <v>43</v>
      </c>
      <c r="O612" s="87"/>
      <c r="P612" s="216">
        <f>O612*H612</f>
        <v>0</v>
      </c>
      <c r="Q612" s="216">
        <v>0</v>
      </c>
      <c r="R612" s="216">
        <f>Q612*H612</f>
        <v>0</v>
      </c>
      <c r="S612" s="216">
        <v>0</v>
      </c>
      <c r="T612" s="217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18" t="s">
        <v>149</v>
      </c>
      <c r="AT612" s="218" t="s">
        <v>144</v>
      </c>
      <c r="AU612" s="218" t="s">
        <v>158</v>
      </c>
      <c r="AY612" s="20" t="s">
        <v>142</v>
      </c>
      <c r="BE612" s="219">
        <f>IF(N612="základní",J612,0)</f>
        <v>0</v>
      </c>
      <c r="BF612" s="219">
        <f>IF(N612="snížená",J612,0)</f>
        <v>0</v>
      </c>
      <c r="BG612" s="219">
        <f>IF(N612="zákl. přenesená",J612,0)</f>
        <v>0</v>
      </c>
      <c r="BH612" s="219">
        <f>IF(N612="sníž. přenesená",J612,0)</f>
        <v>0</v>
      </c>
      <c r="BI612" s="219">
        <f>IF(N612="nulová",J612,0)</f>
        <v>0</v>
      </c>
      <c r="BJ612" s="20" t="s">
        <v>80</v>
      </c>
      <c r="BK612" s="219">
        <f>ROUND(I612*H612,2)</f>
        <v>0</v>
      </c>
      <c r="BL612" s="20" t="s">
        <v>149</v>
      </c>
      <c r="BM612" s="218" t="s">
        <v>729</v>
      </c>
    </row>
    <row r="613" spans="1:47" s="2" customFormat="1" ht="12">
      <c r="A613" s="41"/>
      <c r="B613" s="42"/>
      <c r="C613" s="43"/>
      <c r="D613" s="220" t="s">
        <v>150</v>
      </c>
      <c r="E613" s="43"/>
      <c r="F613" s="221" t="s">
        <v>730</v>
      </c>
      <c r="G613" s="43"/>
      <c r="H613" s="43"/>
      <c r="I613" s="222"/>
      <c r="J613" s="43"/>
      <c r="K613" s="43"/>
      <c r="L613" s="47"/>
      <c r="M613" s="223"/>
      <c r="N613" s="224"/>
      <c r="O613" s="87"/>
      <c r="P613" s="87"/>
      <c r="Q613" s="87"/>
      <c r="R613" s="87"/>
      <c r="S613" s="87"/>
      <c r="T613" s="88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T613" s="20" t="s">
        <v>150</v>
      </c>
      <c r="AU613" s="20" t="s">
        <v>158</v>
      </c>
    </row>
    <row r="614" spans="1:47" s="2" customFormat="1" ht="12">
      <c r="A614" s="41"/>
      <c r="B614" s="42"/>
      <c r="C614" s="43"/>
      <c r="D614" s="225" t="s">
        <v>152</v>
      </c>
      <c r="E614" s="43"/>
      <c r="F614" s="226" t="s">
        <v>731</v>
      </c>
      <c r="G614" s="43"/>
      <c r="H614" s="43"/>
      <c r="I614" s="222"/>
      <c r="J614" s="43"/>
      <c r="K614" s="43"/>
      <c r="L614" s="47"/>
      <c r="M614" s="223"/>
      <c r="N614" s="224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T614" s="20" t="s">
        <v>152</v>
      </c>
      <c r="AU614" s="20" t="s">
        <v>158</v>
      </c>
    </row>
    <row r="615" spans="1:51" s="13" customFormat="1" ht="12">
      <c r="A615" s="13"/>
      <c r="B615" s="227"/>
      <c r="C615" s="228"/>
      <c r="D615" s="220" t="s">
        <v>165</v>
      </c>
      <c r="E615" s="229" t="s">
        <v>19</v>
      </c>
      <c r="F615" s="230" t="s">
        <v>732</v>
      </c>
      <c r="G615" s="228"/>
      <c r="H615" s="231">
        <v>42.06</v>
      </c>
      <c r="I615" s="232"/>
      <c r="J615" s="228"/>
      <c r="K615" s="228"/>
      <c r="L615" s="233"/>
      <c r="M615" s="234"/>
      <c r="N615" s="235"/>
      <c r="O615" s="235"/>
      <c r="P615" s="235"/>
      <c r="Q615" s="235"/>
      <c r="R615" s="235"/>
      <c r="S615" s="235"/>
      <c r="T615" s="236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7" t="s">
        <v>165</v>
      </c>
      <c r="AU615" s="237" t="s">
        <v>158</v>
      </c>
      <c r="AV615" s="13" t="s">
        <v>82</v>
      </c>
      <c r="AW615" s="13" t="s">
        <v>33</v>
      </c>
      <c r="AX615" s="13" t="s">
        <v>72</v>
      </c>
      <c r="AY615" s="237" t="s">
        <v>142</v>
      </c>
    </row>
    <row r="616" spans="1:51" s="14" customFormat="1" ht="12">
      <c r="A616" s="14"/>
      <c r="B616" s="238"/>
      <c r="C616" s="239"/>
      <c r="D616" s="220" t="s">
        <v>165</v>
      </c>
      <c r="E616" s="240" t="s">
        <v>19</v>
      </c>
      <c r="F616" s="241" t="s">
        <v>168</v>
      </c>
      <c r="G616" s="239"/>
      <c r="H616" s="242">
        <v>42.06</v>
      </c>
      <c r="I616" s="243"/>
      <c r="J616" s="239"/>
      <c r="K616" s="239"/>
      <c r="L616" s="244"/>
      <c r="M616" s="245"/>
      <c r="N616" s="246"/>
      <c r="O616" s="246"/>
      <c r="P616" s="246"/>
      <c r="Q616" s="246"/>
      <c r="R616" s="246"/>
      <c r="S616" s="246"/>
      <c r="T616" s="24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8" t="s">
        <v>165</v>
      </c>
      <c r="AU616" s="248" t="s">
        <v>158</v>
      </c>
      <c r="AV616" s="14" t="s">
        <v>149</v>
      </c>
      <c r="AW616" s="14" t="s">
        <v>33</v>
      </c>
      <c r="AX616" s="14" t="s">
        <v>80</v>
      </c>
      <c r="AY616" s="248" t="s">
        <v>142</v>
      </c>
    </row>
    <row r="617" spans="1:65" s="2" customFormat="1" ht="33" customHeight="1">
      <c r="A617" s="41"/>
      <c r="B617" s="42"/>
      <c r="C617" s="207" t="s">
        <v>733</v>
      </c>
      <c r="D617" s="207" t="s">
        <v>144</v>
      </c>
      <c r="E617" s="208" t="s">
        <v>734</v>
      </c>
      <c r="F617" s="209" t="s">
        <v>735</v>
      </c>
      <c r="G617" s="210" t="s">
        <v>161</v>
      </c>
      <c r="H617" s="211">
        <v>1.418</v>
      </c>
      <c r="I617" s="212"/>
      <c r="J617" s="213">
        <f>ROUND(I617*H617,2)</f>
        <v>0</v>
      </c>
      <c r="K617" s="209" t="s">
        <v>148</v>
      </c>
      <c r="L617" s="47"/>
      <c r="M617" s="214" t="s">
        <v>19</v>
      </c>
      <c r="N617" s="215" t="s">
        <v>43</v>
      </c>
      <c r="O617" s="87"/>
      <c r="P617" s="216">
        <f>O617*H617</f>
        <v>0</v>
      </c>
      <c r="Q617" s="216">
        <v>0</v>
      </c>
      <c r="R617" s="216">
        <f>Q617*H617</f>
        <v>0</v>
      </c>
      <c r="S617" s="216">
        <v>0</v>
      </c>
      <c r="T617" s="217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18" t="s">
        <v>149</v>
      </c>
      <c r="AT617" s="218" t="s">
        <v>144</v>
      </c>
      <c r="AU617" s="218" t="s">
        <v>158</v>
      </c>
      <c r="AY617" s="20" t="s">
        <v>142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20" t="s">
        <v>80</v>
      </c>
      <c r="BK617" s="219">
        <f>ROUND(I617*H617,2)</f>
        <v>0</v>
      </c>
      <c r="BL617" s="20" t="s">
        <v>149</v>
      </c>
      <c r="BM617" s="218" t="s">
        <v>736</v>
      </c>
    </row>
    <row r="618" spans="1:47" s="2" customFormat="1" ht="12">
      <c r="A618" s="41"/>
      <c r="B618" s="42"/>
      <c r="C618" s="43"/>
      <c r="D618" s="220" t="s">
        <v>150</v>
      </c>
      <c r="E618" s="43"/>
      <c r="F618" s="221" t="s">
        <v>737</v>
      </c>
      <c r="G618" s="43"/>
      <c r="H618" s="43"/>
      <c r="I618" s="222"/>
      <c r="J618" s="43"/>
      <c r="K618" s="43"/>
      <c r="L618" s="47"/>
      <c r="M618" s="223"/>
      <c r="N618" s="224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20" t="s">
        <v>150</v>
      </c>
      <c r="AU618" s="20" t="s">
        <v>158</v>
      </c>
    </row>
    <row r="619" spans="1:47" s="2" customFormat="1" ht="12">
      <c r="A619" s="41"/>
      <c r="B619" s="42"/>
      <c r="C619" s="43"/>
      <c r="D619" s="225" t="s">
        <v>152</v>
      </c>
      <c r="E619" s="43"/>
      <c r="F619" s="226" t="s">
        <v>738</v>
      </c>
      <c r="G619" s="43"/>
      <c r="H619" s="43"/>
      <c r="I619" s="222"/>
      <c r="J619" s="43"/>
      <c r="K619" s="43"/>
      <c r="L619" s="47"/>
      <c r="M619" s="223"/>
      <c r="N619" s="224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20" t="s">
        <v>152</v>
      </c>
      <c r="AU619" s="20" t="s">
        <v>158</v>
      </c>
    </row>
    <row r="620" spans="1:51" s="13" customFormat="1" ht="12">
      <c r="A620" s="13"/>
      <c r="B620" s="227"/>
      <c r="C620" s="228"/>
      <c r="D620" s="220" t="s">
        <v>165</v>
      </c>
      <c r="E620" s="229" t="s">
        <v>19</v>
      </c>
      <c r="F620" s="230" t="s">
        <v>739</v>
      </c>
      <c r="G620" s="228"/>
      <c r="H620" s="231">
        <v>1.418</v>
      </c>
      <c r="I620" s="232"/>
      <c r="J620" s="228"/>
      <c r="K620" s="228"/>
      <c r="L620" s="233"/>
      <c r="M620" s="234"/>
      <c r="N620" s="235"/>
      <c r="O620" s="235"/>
      <c r="P620" s="235"/>
      <c r="Q620" s="235"/>
      <c r="R620" s="235"/>
      <c r="S620" s="235"/>
      <c r="T620" s="23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7" t="s">
        <v>165</v>
      </c>
      <c r="AU620" s="237" t="s">
        <v>158</v>
      </c>
      <c r="AV620" s="13" t="s">
        <v>82</v>
      </c>
      <c r="AW620" s="13" t="s">
        <v>33</v>
      </c>
      <c r="AX620" s="13" t="s">
        <v>72</v>
      </c>
      <c r="AY620" s="237" t="s">
        <v>142</v>
      </c>
    </row>
    <row r="621" spans="1:51" s="14" customFormat="1" ht="12">
      <c r="A621" s="14"/>
      <c r="B621" s="238"/>
      <c r="C621" s="239"/>
      <c r="D621" s="220" t="s">
        <v>165</v>
      </c>
      <c r="E621" s="240" t="s">
        <v>19</v>
      </c>
      <c r="F621" s="241" t="s">
        <v>168</v>
      </c>
      <c r="G621" s="239"/>
      <c r="H621" s="242">
        <v>1.418</v>
      </c>
      <c r="I621" s="243"/>
      <c r="J621" s="239"/>
      <c r="K621" s="239"/>
      <c r="L621" s="244"/>
      <c r="M621" s="245"/>
      <c r="N621" s="246"/>
      <c r="O621" s="246"/>
      <c r="P621" s="246"/>
      <c r="Q621" s="246"/>
      <c r="R621" s="246"/>
      <c r="S621" s="246"/>
      <c r="T621" s="24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8" t="s">
        <v>165</v>
      </c>
      <c r="AU621" s="248" t="s">
        <v>158</v>
      </c>
      <c r="AV621" s="14" t="s">
        <v>149</v>
      </c>
      <c r="AW621" s="14" t="s">
        <v>33</v>
      </c>
      <c r="AX621" s="14" t="s">
        <v>80</v>
      </c>
      <c r="AY621" s="248" t="s">
        <v>142</v>
      </c>
    </row>
    <row r="622" spans="1:65" s="2" customFormat="1" ht="24.15" customHeight="1">
      <c r="A622" s="41"/>
      <c r="B622" s="42"/>
      <c r="C622" s="207" t="s">
        <v>444</v>
      </c>
      <c r="D622" s="207" t="s">
        <v>144</v>
      </c>
      <c r="E622" s="208" t="s">
        <v>740</v>
      </c>
      <c r="F622" s="209" t="s">
        <v>741</v>
      </c>
      <c r="G622" s="210" t="s">
        <v>161</v>
      </c>
      <c r="H622" s="211">
        <v>0.414</v>
      </c>
      <c r="I622" s="212"/>
      <c r="J622" s="213">
        <f>ROUND(I622*H622,2)</f>
        <v>0</v>
      </c>
      <c r="K622" s="209" t="s">
        <v>148</v>
      </c>
      <c r="L622" s="47"/>
      <c r="M622" s="214" t="s">
        <v>19</v>
      </c>
      <c r="N622" s="215" t="s">
        <v>43</v>
      </c>
      <c r="O622" s="87"/>
      <c r="P622" s="216">
        <f>O622*H622</f>
        <v>0</v>
      </c>
      <c r="Q622" s="216">
        <v>0</v>
      </c>
      <c r="R622" s="216">
        <f>Q622*H622</f>
        <v>0</v>
      </c>
      <c r="S622" s="216">
        <v>0</v>
      </c>
      <c r="T622" s="217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18" t="s">
        <v>149</v>
      </c>
      <c r="AT622" s="218" t="s">
        <v>144</v>
      </c>
      <c r="AU622" s="218" t="s">
        <v>158</v>
      </c>
      <c r="AY622" s="20" t="s">
        <v>142</v>
      </c>
      <c r="BE622" s="219">
        <f>IF(N622="základní",J622,0)</f>
        <v>0</v>
      </c>
      <c r="BF622" s="219">
        <f>IF(N622="snížená",J622,0)</f>
        <v>0</v>
      </c>
      <c r="BG622" s="219">
        <f>IF(N622="zákl. přenesená",J622,0)</f>
        <v>0</v>
      </c>
      <c r="BH622" s="219">
        <f>IF(N622="sníž. přenesená",J622,0)</f>
        <v>0</v>
      </c>
      <c r="BI622" s="219">
        <f>IF(N622="nulová",J622,0)</f>
        <v>0</v>
      </c>
      <c r="BJ622" s="20" t="s">
        <v>80</v>
      </c>
      <c r="BK622" s="219">
        <f>ROUND(I622*H622,2)</f>
        <v>0</v>
      </c>
      <c r="BL622" s="20" t="s">
        <v>149</v>
      </c>
      <c r="BM622" s="218" t="s">
        <v>742</v>
      </c>
    </row>
    <row r="623" spans="1:47" s="2" customFormat="1" ht="12">
      <c r="A623" s="41"/>
      <c r="B623" s="42"/>
      <c r="C623" s="43"/>
      <c r="D623" s="220" t="s">
        <v>150</v>
      </c>
      <c r="E623" s="43"/>
      <c r="F623" s="221" t="s">
        <v>743</v>
      </c>
      <c r="G623" s="43"/>
      <c r="H623" s="43"/>
      <c r="I623" s="222"/>
      <c r="J623" s="43"/>
      <c r="K623" s="43"/>
      <c r="L623" s="47"/>
      <c r="M623" s="223"/>
      <c r="N623" s="224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20" t="s">
        <v>150</v>
      </c>
      <c r="AU623" s="20" t="s">
        <v>158</v>
      </c>
    </row>
    <row r="624" spans="1:47" s="2" customFormat="1" ht="12">
      <c r="A624" s="41"/>
      <c r="B624" s="42"/>
      <c r="C624" s="43"/>
      <c r="D624" s="225" t="s">
        <v>152</v>
      </c>
      <c r="E624" s="43"/>
      <c r="F624" s="226" t="s">
        <v>744</v>
      </c>
      <c r="G624" s="43"/>
      <c r="H624" s="43"/>
      <c r="I624" s="222"/>
      <c r="J624" s="43"/>
      <c r="K624" s="43"/>
      <c r="L624" s="47"/>
      <c r="M624" s="223"/>
      <c r="N624" s="224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20" t="s">
        <v>152</v>
      </c>
      <c r="AU624" s="20" t="s">
        <v>158</v>
      </c>
    </row>
    <row r="625" spans="1:51" s="13" customFormat="1" ht="12">
      <c r="A625" s="13"/>
      <c r="B625" s="227"/>
      <c r="C625" s="228"/>
      <c r="D625" s="220" t="s">
        <v>165</v>
      </c>
      <c r="E625" s="229" t="s">
        <v>19</v>
      </c>
      <c r="F625" s="230" t="s">
        <v>745</v>
      </c>
      <c r="G625" s="228"/>
      <c r="H625" s="231">
        <v>0.414</v>
      </c>
      <c r="I625" s="232"/>
      <c r="J625" s="228"/>
      <c r="K625" s="228"/>
      <c r="L625" s="233"/>
      <c r="M625" s="234"/>
      <c r="N625" s="235"/>
      <c r="O625" s="235"/>
      <c r="P625" s="235"/>
      <c r="Q625" s="235"/>
      <c r="R625" s="235"/>
      <c r="S625" s="235"/>
      <c r="T625" s="23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7" t="s">
        <v>165</v>
      </c>
      <c r="AU625" s="237" t="s">
        <v>158</v>
      </c>
      <c r="AV625" s="13" t="s">
        <v>82</v>
      </c>
      <c r="AW625" s="13" t="s">
        <v>33</v>
      </c>
      <c r="AX625" s="13" t="s">
        <v>72</v>
      </c>
      <c r="AY625" s="237" t="s">
        <v>142</v>
      </c>
    </row>
    <row r="626" spans="1:51" s="14" customFormat="1" ht="12">
      <c r="A626" s="14"/>
      <c r="B626" s="238"/>
      <c r="C626" s="239"/>
      <c r="D626" s="220" t="s">
        <v>165</v>
      </c>
      <c r="E626" s="240" t="s">
        <v>19</v>
      </c>
      <c r="F626" s="241" t="s">
        <v>168</v>
      </c>
      <c r="G626" s="239"/>
      <c r="H626" s="242">
        <v>0.414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8" t="s">
        <v>165</v>
      </c>
      <c r="AU626" s="248" t="s">
        <v>158</v>
      </c>
      <c r="AV626" s="14" t="s">
        <v>149</v>
      </c>
      <c r="AW626" s="14" t="s">
        <v>33</v>
      </c>
      <c r="AX626" s="14" t="s">
        <v>80</v>
      </c>
      <c r="AY626" s="248" t="s">
        <v>142</v>
      </c>
    </row>
    <row r="627" spans="1:63" s="12" customFormat="1" ht="20.85" customHeight="1">
      <c r="A627" s="12"/>
      <c r="B627" s="191"/>
      <c r="C627" s="192"/>
      <c r="D627" s="193" t="s">
        <v>71</v>
      </c>
      <c r="E627" s="205" t="s">
        <v>467</v>
      </c>
      <c r="F627" s="205" t="s">
        <v>746</v>
      </c>
      <c r="G627" s="192"/>
      <c r="H627" s="192"/>
      <c r="I627" s="195"/>
      <c r="J627" s="206">
        <f>BK627</f>
        <v>0</v>
      </c>
      <c r="K627" s="192"/>
      <c r="L627" s="197"/>
      <c r="M627" s="198"/>
      <c r="N627" s="199"/>
      <c r="O627" s="199"/>
      <c r="P627" s="200">
        <f>SUM(P628:P638)</f>
        <v>0</v>
      </c>
      <c r="Q627" s="199"/>
      <c r="R627" s="200">
        <f>SUM(R628:R638)</f>
        <v>0</v>
      </c>
      <c r="S627" s="199"/>
      <c r="T627" s="201">
        <f>SUM(T628:T638)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02" t="s">
        <v>80</v>
      </c>
      <c r="AT627" s="203" t="s">
        <v>71</v>
      </c>
      <c r="AU627" s="203" t="s">
        <v>82</v>
      </c>
      <c r="AY627" s="202" t="s">
        <v>142</v>
      </c>
      <c r="BK627" s="204">
        <f>SUM(BK628:BK638)</f>
        <v>0</v>
      </c>
    </row>
    <row r="628" spans="1:65" s="2" customFormat="1" ht="33" customHeight="1">
      <c r="A628" s="41"/>
      <c r="B628" s="42"/>
      <c r="C628" s="207" t="s">
        <v>747</v>
      </c>
      <c r="D628" s="207" t="s">
        <v>144</v>
      </c>
      <c r="E628" s="208" t="s">
        <v>748</v>
      </c>
      <c r="F628" s="209" t="s">
        <v>749</v>
      </c>
      <c r="G628" s="210" t="s">
        <v>147</v>
      </c>
      <c r="H628" s="211">
        <v>8</v>
      </c>
      <c r="I628" s="212"/>
      <c r="J628" s="213">
        <f>ROUND(I628*H628,2)</f>
        <v>0</v>
      </c>
      <c r="K628" s="209" t="s">
        <v>148</v>
      </c>
      <c r="L628" s="47"/>
      <c r="M628" s="214" t="s">
        <v>19</v>
      </c>
      <c r="N628" s="215" t="s">
        <v>43</v>
      </c>
      <c r="O628" s="87"/>
      <c r="P628" s="216">
        <f>O628*H628</f>
        <v>0</v>
      </c>
      <c r="Q628" s="216">
        <v>0</v>
      </c>
      <c r="R628" s="216">
        <f>Q628*H628</f>
        <v>0</v>
      </c>
      <c r="S628" s="216">
        <v>0</v>
      </c>
      <c r="T628" s="217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18" t="s">
        <v>149</v>
      </c>
      <c r="AT628" s="218" t="s">
        <v>144</v>
      </c>
      <c r="AU628" s="218" t="s">
        <v>158</v>
      </c>
      <c r="AY628" s="20" t="s">
        <v>142</v>
      </c>
      <c r="BE628" s="219">
        <f>IF(N628="základní",J628,0)</f>
        <v>0</v>
      </c>
      <c r="BF628" s="219">
        <f>IF(N628="snížená",J628,0)</f>
        <v>0</v>
      </c>
      <c r="BG628" s="219">
        <f>IF(N628="zákl. přenesená",J628,0)</f>
        <v>0</v>
      </c>
      <c r="BH628" s="219">
        <f>IF(N628="sníž. přenesená",J628,0)</f>
        <v>0</v>
      </c>
      <c r="BI628" s="219">
        <f>IF(N628="nulová",J628,0)</f>
        <v>0</v>
      </c>
      <c r="BJ628" s="20" t="s">
        <v>80</v>
      </c>
      <c r="BK628" s="219">
        <f>ROUND(I628*H628,2)</f>
        <v>0</v>
      </c>
      <c r="BL628" s="20" t="s">
        <v>149</v>
      </c>
      <c r="BM628" s="218" t="s">
        <v>750</v>
      </c>
    </row>
    <row r="629" spans="1:47" s="2" customFormat="1" ht="12">
      <c r="A629" s="41"/>
      <c r="B629" s="42"/>
      <c r="C629" s="43"/>
      <c r="D629" s="220" t="s">
        <v>150</v>
      </c>
      <c r="E629" s="43"/>
      <c r="F629" s="221" t="s">
        <v>751</v>
      </c>
      <c r="G629" s="43"/>
      <c r="H629" s="43"/>
      <c r="I629" s="222"/>
      <c r="J629" s="43"/>
      <c r="K629" s="43"/>
      <c r="L629" s="47"/>
      <c r="M629" s="223"/>
      <c r="N629" s="224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20" t="s">
        <v>150</v>
      </c>
      <c r="AU629" s="20" t="s">
        <v>158</v>
      </c>
    </row>
    <row r="630" spans="1:47" s="2" customFormat="1" ht="12">
      <c r="A630" s="41"/>
      <c r="B630" s="42"/>
      <c r="C630" s="43"/>
      <c r="D630" s="225" t="s">
        <v>152</v>
      </c>
      <c r="E630" s="43"/>
      <c r="F630" s="226" t="s">
        <v>752</v>
      </c>
      <c r="G630" s="43"/>
      <c r="H630" s="43"/>
      <c r="I630" s="222"/>
      <c r="J630" s="43"/>
      <c r="K630" s="43"/>
      <c r="L630" s="47"/>
      <c r="M630" s="223"/>
      <c r="N630" s="224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20" t="s">
        <v>152</v>
      </c>
      <c r="AU630" s="20" t="s">
        <v>158</v>
      </c>
    </row>
    <row r="631" spans="1:51" s="13" customFormat="1" ht="12">
      <c r="A631" s="13"/>
      <c r="B631" s="227"/>
      <c r="C631" s="228"/>
      <c r="D631" s="220" t="s">
        <v>165</v>
      </c>
      <c r="E631" s="229" t="s">
        <v>19</v>
      </c>
      <c r="F631" s="230" t="s">
        <v>753</v>
      </c>
      <c r="G631" s="228"/>
      <c r="H631" s="231">
        <v>8</v>
      </c>
      <c r="I631" s="232"/>
      <c r="J631" s="228"/>
      <c r="K631" s="228"/>
      <c r="L631" s="233"/>
      <c r="M631" s="234"/>
      <c r="N631" s="235"/>
      <c r="O631" s="235"/>
      <c r="P631" s="235"/>
      <c r="Q631" s="235"/>
      <c r="R631" s="235"/>
      <c r="S631" s="235"/>
      <c r="T631" s="23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7" t="s">
        <v>165</v>
      </c>
      <c r="AU631" s="237" t="s">
        <v>158</v>
      </c>
      <c r="AV631" s="13" t="s">
        <v>82</v>
      </c>
      <c r="AW631" s="13" t="s">
        <v>33</v>
      </c>
      <c r="AX631" s="13" t="s">
        <v>72</v>
      </c>
      <c r="AY631" s="237" t="s">
        <v>142</v>
      </c>
    </row>
    <row r="632" spans="1:51" s="14" customFormat="1" ht="12">
      <c r="A632" s="14"/>
      <c r="B632" s="238"/>
      <c r="C632" s="239"/>
      <c r="D632" s="220" t="s">
        <v>165</v>
      </c>
      <c r="E632" s="240" t="s">
        <v>19</v>
      </c>
      <c r="F632" s="241" t="s">
        <v>168</v>
      </c>
      <c r="G632" s="239"/>
      <c r="H632" s="242">
        <v>8</v>
      </c>
      <c r="I632" s="243"/>
      <c r="J632" s="239"/>
      <c r="K632" s="239"/>
      <c r="L632" s="244"/>
      <c r="M632" s="245"/>
      <c r="N632" s="246"/>
      <c r="O632" s="246"/>
      <c r="P632" s="246"/>
      <c r="Q632" s="246"/>
      <c r="R632" s="246"/>
      <c r="S632" s="246"/>
      <c r="T632" s="24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8" t="s">
        <v>165</v>
      </c>
      <c r="AU632" s="248" t="s">
        <v>158</v>
      </c>
      <c r="AV632" s="14" t="s">
        <v>149</v>
      </c>
      <c r="AW632" s="14" t="s">
        <v>33</v>
      </c>
      <c r="AX632" s="14" t="s">
        <v>80</v>
      </c>
      <c r="AY632" s="248" t="s">
        <v>142</v>
      </c>
    </row>
    <row r="633" spans="1:65" s="2" customFormat="1" ht="24.15" customHeight="1">
      <c r="A633" s="41"/>
      <c r="B633" s="42"/>
      <c r="C633" s="260" t="s">
        <v>452</v>
      </c>
      <c r="D633" s="260" t="s">
        <v>237</v>
      </c>
      <c r="E633" s="261" t="s">
        <v>754</v>
      </c>
      <c r="F633" s="262" t="s">
        <v>755</v>
      </c>
      <c r="G633" s="263" t="s">
        <v>206</v>
      </c>
      <c r="H633" s="264">
        <v>0.041</v>
      </c>
      <c r="I633" s="265"/>
      <c r="J633" s="266">
        <f>ROUND(I633*H633,2)</f>
        <v>0</v>
      </c>
      <c r="K633" s="262" t="s">
        <v>148</v>
      </c>
      <c r="L633" s="267"/>
      <c r="M633" s="268" t="s">
        <v>19</v>
      </c>
      <c r="N633" s="269" t="s">
        <v>43</v>
      </c>
      <c r="O633" s="87"/>
      <c r="P633" s="216">
        <f>O633*H633</f>
        <v>0</v>
      </c>
      <c r="Q633" s="216">
        <v>0</v>
      </c>
      <c r="R633" s="216">
        <f>Q633*H633</f>
        <v>0</v>
      </c>
      <c r="S633" s="216">
        <v>0</v>
      </c>
      <c r="T633" s="217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18" t="s">
        <v>171</v>
      </c>
      <c r="AT633" s="218" t="s">
        <v>237</v>
      </c>
      <c r="AU633" s="218" t="s">
        <v>158</v>
      </c>
      <c r="AY633" s="20" t="s">
        <v>142</v>
      </c>
      <c r="BE633" s="219">
        <f>IF(N633="základní",J633,0)</f>
        <v>0</v>
      </c>
      <c r="BF633" s="219">
        <f>IF(N633="snížená",J633,0)</f>
        <v>0</v>
      </c>
      <c r="BG633" s="219">
        <f>IF(N633="zákl. přenesená",J633,0)</f>
        <v>0</v>
      </c>
      <c r="BH633" s="219">
        <f>IF(N633="sníž. přenesená",J633,0)</f>
        <v>0</v>
      </c>
      <c r="BI633" s="219">
        <f>IF(N633="nulová",J633,0)</f>
        <v>0</v>
      </c>
      <c r="BJ633" s="20" t="s">
        <v>80</v>
      </c>
      <c r="BK633" s="219">
        <f>ROUND(I633*H633,2)</f>
        <v>0</v>
      </c>
      <c r="BL633" s="20" t="s">
        <v>149</v>
      </c>
      <c r="BM633" s="218" t="s">
        <v>756</v>
      </c>
    </row>
    <row r="634" spans="1:47" s="2" customFormat="1" ht="12">
      <c r="A634" s="41"/>
      <c r="B634" s="42"/>
      <c r="C634" s="43"/>
      <c r="D634" s="220" t="s">
        <v>150</v>
      </c>
      <c r="E634" s="43"/>
      <c r="F634" s="221" t="s">
        <v>755</v>
      </c>
      <c r="G634" s="43"/>
      <c r="H634" s="43"/>
      <c r="I634" s="222"/>
      <c r="J634" s="43"/>
      <c r="K634" s="43"/>
      <c r="L634" s="47"/>
      <c r="M634" s="223"/>
      <c r="N634" s="224"/>
      <c r="O634" s="87"/>
      <c r="P634" s="87"/>
      <c r="Q634" s="87"/>
      <c r="R634" s="87"/>
      <c r="S634" s="87"/>
      <c r="T634" s="88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T634" s="20" t="s">
        <v>150</v>
      </c>
      <c r="AU634" s="20" t="s">
        <v>158</v>
      </c>
    </row>
    <row r="635" spans="1:65" s="2" customFormat="1" ht="16.5" customHeight="1">
      <c r="A635" s="41"/>
      <c r="B635" s="42"/>
      <c r="C635" s="260" t="s">
        <v>757</v>
      </c>
      <c r="D635" s="260" t="s">
        <v>237</v>
      </c>
      <c r="E635" s="261" t="s">
        <v>758</v>
      </c>
      <c r="F635" s="262" t="s">
        <v>759</v>
      </c>
      <c r="G635" s="263" t="s">
        <v>240</v>
      </c>
      <c r="H635" s="264">
        <v>96</v>
      </c>
      <c r="I635" s="265"/>
      <c r="J635" s="266">
        <f>ROUND(I635*H635,2)</f>
        <v>0</v>
      </c>
      <c r="K635" s="262" t="s">
        <v>19</v>
      </c>
      <c r="L635" s="267"/>
      <c r="M635" s="268" t="s">
        <v>19</v>
      </c>
      <c r="N635" s="269" t="s">
        <v>43</v>
      </c>
      <c r="O635" s="87"/>
      <c r="P635" s="216">
        <f>O635*H635</f>
        <v>0</v>
      </c>
      <c r="Q635" s="216">
        <v>0</v>
      </c>
      <c r="R635" s="216">
        <f>Q635*H635</f>
        <v>0</v>
      </c>
      <c r="S635" s="216">
        <v>0</v>
      </c>
      <c r="T635" s="217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18" t="s">
        <v>171</v>
      </c>
      <c r="AT635" s="218" t="s">
        <v>237</v>
      </c>
      <c r="AU635" s="218" t="s">
        <v>158</v>
      </c>
      <c r="AY635" s="20" t="s">
        <v>142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20" t="s">
        <v>80</v>
      </c>
      <c r="BK635" s="219">
        <f>ROUND(I635*H635,2)</f>
        <v>0</v>
      </c>
      <c r="BL635" s="20" t="s">
        <v>149</v>
      </c>
      <c r="BM635" s="218" t="s">
        <v>760</v>
      </c>
    </row>
    <row r="636" spans="1:47" s="2" customFormat="1" ht="12">
      <c r="A636" s="41"/>
      <c r="B636" s="42"/>
      <c r="C636" s="43"/>
      <c r="D636" s="220" t="s">
        <v>150</v>
      </c>
      <c r="E636" s="43"/>
      <c r="F636" s="221" t="s">
        <v>759</v>
      </c>
      <c r="G636" s="43"/>
      <c r="H636" s="43"/>
      <c r="I636" s="222"/>
      <c r="J636" s="43"/>
      <c r="K636" s="43"/>
      <c r="L636" s="47"/>
      <c r="M636" s="223"/>
      <c r="N636" s="224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20" t="s">
        <v>150</v>
      </c>
      <c r="AU636" s="20" t="s">
        <v>158</v>
      </c>
    </row>
    <row r="637" spans="1:51" s="13" customFormat="1" ht="12">
      <c r="A637" s="13"/>
      <c r="B637" s="227"/>
      <c r="C637" s="228"/>
      <c r="D637" s="220" t="s">
        <v>165</v>
      </c>
      <c r="E637" s="229" t="s">
        <v>19</v>
      </c>
      <c r="F637" s="230" t="s">
        <v>761</v>
      </c>
      <c r="G637" s="228"/>
      <c r="H637" s="231">
        <v>96</v>
      </c>
      <c r="I637" s="232"/>
      <c r="J637" s="228"/>
      <c r="K637" s="228"/>
      <c r="L637" s="233"/>
      <c r="M637" s="234"/>
      <c r="N637" s="235"/>
      <c r="O637" s="235"/>
      <c r="P637" s="235"/>
      <c r="Q637" s="235"/>
      <c r="R637" s="235"/>
      <c r="S637" s="235"/>
      <c r="T637" s="23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7" t="s">
        <v>165</v>
      </c>
      <c r="AU637" s="237" t="s">
        <v>158</v>
      </c>
      <c r="AV637" s="13" t="s">
        <v>82</v>
      </c>
      <c r="AW637" s="13" t="s">
        <v>33</v>
      </c>
      <c r="AX637" s="13" t="s">
        <v>72</v>
      </c>
      <c r="AY637" s="237" t="s">
        <v>142</v>
      </c>
    </row>
    <row r="638" spans="1:51" s="14" customFormat="1" ht="12">
      <c r="A638" s="14"/>
      <c r="B638" s="238"/>
      <c r="C638" s="239"/>
      <c r="D638" s="220" t="s">
        <v>165</v>
      </c>
      <c r="E638" s="240" t="s">
        <v>19</v>
      </c>
      <c r="F638" s="241" t="s">
        <v>168</v>
      </c>
      <c r="G638" s="239"/>
      <c r="H638" s="242">
        <v>96</v>
      </c>
      <c r="I638" s="243"/>
      <c r="J638" s="239"/>
      <c r="K638" s="239"/>
      <c r="L638" s="244"/>
      <c r="M638" s="245"/>
      <c r="N638" s="246"/>
      <c r="O638" s="246"/>
      <c r="P638" s="246"/>
      <c r="Q638" s="246"/>
      <c r="R638" s="246"/>
      <c r="S638" s="246"/>
      <c r="T638" s="24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8" t="s">
        <v>165</v>
      </c>
      <c r="AU638" s="248" t="s">
        <v>158</v>
      </c>
      <c r="AV638" s="14" t="s">
        <v>149</v>
      </c>
      <c r="AW638" s="14" t="s">
        <v>33</v>
      </c>
      <c r="AX638" s="14" t="s">
        <v>80</v>
      </c>
      <c r="AY638" s="248" t="s">
        <v>142</v>
      </c>
    </row>
    <row r="639" spans="1:63" s="12" customFormat="1" ht="22.8" customHeight="1">
      <c r="A639" s="12"/>
      <c r="B639" s="191"/>
      <c r="C639" s="192"/>
      <c r="D639" s="193" t="s">
        <v>71</v>
      </c>
      <c r="E639" s="205" t="s">
        <v>762</v>
      </c>
      <c r="F639" s="205" t="s">
        <v>763</v>
      </c>
      <c r="G639" s="192"/>
      <c r="H639" s="192"/>
      <c r="I639" s="195"/>
      <c r="J639" s="206">
        <f>BK639</f>
        <v>0</v>
      </c>
      <c r="K639" s="192"/>
      <c r="L639" s="197"/>
      <c r="M639" s="198"/>
      <c r="N639" s="199"/>
      <c r="O639" s="199"/>
      <c r="P639" s="200">
        <f>SUM(P640:P657)</f>
        <v>0</v>
      </c>
      <c r="Q639" s="199"/>
      <c r="R639" s="200">
        <f>SUM(R640:R657)</f>
        <v>0</v>
      </c>
      <c r="S639" s="199"/>
      <c r="T639" s="201">
        <f>SUM(T640:T657)</f>
        <v>0</v>
      </c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R639" s="202" t="s">
        <v>80</v>
      </c>
      <c r="AT639" s="203" t="s">
        <v>71</v>
      </c>
      <c r="AU639" s="203" t="s">
        <v>80</v>
      </c>
      <c r="AY639" s="202" t="s">
        <v>142</v>
      </c>
      <c r="BK639" s="204">
        <f>SUM(BK640:BK657)</f>
        <v>0</v>
      </c>
    </row>
    <row r="640" spans="1:65" s="2" customFormat="1" ht="33" customHeight="1">
      <c r="A640" s="41"/>
      <c r="B640" s="42"/>
      <c r="C640" s="207" t="s">
        <v>456</v>
      </c>
      <c r="D640" s="207" t="s">
        <v>144</v>
      </c>
      <c r="E640" s="208" t="s">
        <v>764</v>
      </c>
      <c r="F640" s="209" t="s">
        <v>765</v>
      </c>
      <c r="G640" s="210" t="s">
        <v>206</v>
      </c>
      <c r="H640" s="211">
        <v>29.585</v>
      </c>
      <c r="I640" s="212"/>
      <c r="J640" s="213">
        <f>ROUND(I640*H640,2)</f>
        <v>0</v>
      </c>
      <c r="K640" s="209" t="s">
        <v>148</v>
      </c>
      <c r="L640" s="47"/>
      <c r="M640" s="214" t="s">
        <v>19</v>
      </c>
      <c r="N640" s="215" t="s">
        <v>43</v>
      </c>
      <c r="O640" s="87"/>
      <c r="P640" s="216">
        <f>O640*H640</f>
        <v>0</v>
      </c>
      <c r="Q640" s="216">
        <v>0</v>
      </c>
      <c r="R640" s="216">
        <f>Q640*H640</f>
        <v>0</v>
      </c>
      <c r="S640" s="216">
        <v>0</v>
      </c>
      <c r="T640" s="217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18" t="s">
        <v>149</v>
      </c>
      <c r="AT640" s="218" t="s">
        <v>144</v>
      </c>
      <c r="AU640" s="218" t="s">
        <v>82</v>
      </c>
      <c r="AY640" s="20" t="s">
        <v>142</v>
      </c>
      <c r="BE640" s="219">
        <f>IF(N640="základní",J640,0)</f>
        <v>0</v>
      </c>
      <c r="BF640" s="219">
        <f>IF(N640="snížená",J640,0)</f>
        <v>0</v>
      </c>
      <c r="BG640" s="219">
        <f>IF(N640="zákl. přenesená",J640,0)</f>
        <v>0</v>
      </c>
      <c r="BH640" s="219">
        <f>IF(N640="sníž. přenesená",J640,0)</f>
        <v>0</v>
      </c>
      <c r="BI640" s="219">
        <f>IF(N640="nulová",J640,0)</f>
        <v>0</v>
      </c>
      <c r="BJ640" s="20" t="s">
        <v>80</v>
      </c>
      <c r="BK640" s="219">
        <f>ROUND(I640*H640,2)</f>
        <v>0</v>
      </c>
      <c r="BL640" s="20" t="s">
        <v>149</v>
      </c>
      <c r="BM640" s="218" t="s">
        <v>766</v>
      </c>
    </row>
    <row r="641" spans="1:47" s="2" customFormat="1" ht="12">
      <c r="A641" s="41"/>
      <c r="B641" s="42"/>
      <c r="C641" s="43"/>
      <c r="D641" s="220" t="s">
        <v>150</v>
      </c>
      <c r="E641" s="43"/>
      <c r="F641" s="221" t="s">
        <v>767</v>
      </c>
      <c r="G641" s="43"/>
      <c r="H641" s="43"/>
      <c r="I641" s="222"/>
      <c r="J641" s="43"/>
      <c r="K641" s="43"/>
      <c r="L641" s="47"/>
      <c r="M641" s="223"/>
      <c r="N641" s="224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20" t="s">
        <v>150</v>
      </c>
      <c r="AU641" s="20" t="s">
        <v>82</v>
      </c>
    </row>
    <row r="642" spans="1:47" s="2" customFormat="1" ht="12">
      <c r="A642" s="41"/>
      <c r="B642" s="42"/>
      <c r="C642" s="43"/>
      <c r="D642" s="225" t="s">
        <v>152</v>
      </c>
      <c r="E642" s="43"/>
      <c r="F642" s="226" t="s">
        <v>768</v>
      </c>
      <c r="G642" s="43"/>
      <c r="H642" s="43"/>
      <c r="I642" s="222"/>
      <c r="J642" s="43"/>
      <c r="K642" s="43"/>
      <c r="L642" s="47"/>
      <c r="M642" s="223"/>
      <c r="N642" s="224"/>
      <c r="O642" s="87"/>
      <c r="P642" s="87"/>
      <c r="Q642" s="87"/>
      <c r="R642" s="87"/>
      <c r="S642" s="87"/>
      <c r="T642" s="88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T642" s="20" t="s">
        <v>152</v>
      </c>
      <c r="AU642" s="20" t="s">
        <v>82</v>
      </c>
    </row>
    <row r="643" spans="1:65" s="2" customFormat="1" ht="24.15" customHeight="1">
      <c r="A643" s="41"/>
      <c r="B643" s="42"/>
      <c r="C643" s="207" t="s">
        <v>656</v>
      </c>
      <c r="D643" s="207" t="s">
        <v>144</v>
      </c>
      <c r="E643" s="208" t="s">
        <v>769</v>
      </c>
      <c r="F643" s="209" t="s">
        <v>770</v>
      </c>
      <c r="G643" s="210" t="s">
        <v>206</v>
      </c>
      <c r="H643" s="211">
        <v>29.585</v>
      </c>
      <c r="I643" s="212"/>
      <c r="J643" s="213">
        <f>ROUND(I643*H643,2)</f>
        <v>0</v>
      </c>
      <c r="K643" s="209" t="s">
        <v>148</v>
      </c>
      <c r="L643" s="47"/>
      <c r="M643" s="214" t="s">
        <v>19</v>
      </c>
      <c r="N643" s="215" t="s">
        <v>43</v>
      </c>
      <c r="O643" s="87"/>
      <c r="P643" s="216">
        <f>O643*H643</f>
        <v>0</v>
      </c>
      <c r="Q643" s="216">
        <v>0</v>
      </c>
      <c r="R643" s="216">
        <f>Q643*H643</f>
        <v>0</v>
      </c>
      <c r="S643" s="216">
        <v>0</v>
      </c>
      <c r="T643" s="217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18" t="s">
        <v>149</v>
      </c>
      <c r="AT643" s="218" t="s">
        <v>144</v>
      </c>
      <c r="AU643" s="218" t="s">
        <v>82</v>
      </c>
      <c r="AY643" s="20" t="s">
        <v>142</v>
      </c>
      <c r="BE643" s="219">
        <f>IF(N643="základní",J643,0)</f>
        <v>0</v>
      </c>
      <c r="BF643" s="219">
        <f>IF(N643="snížená",J643,0)</f>
        <v>0</v>
      </c>
      <c r="BG643" s="219">
        <f>IF(N643="zákl. přenesená",J643,0)</f>
        <v>0</v>
      </c>
      <c r="BH643" s="219">
        <f>IF(N643="sníž. přenesená",J643,0)</f>
        <v>0</v>
      </c>
      <c r="BI643" s="219">
        <f>IF(N643="nulová",J643,0)</f>
        <v>0</v>
      </c>
      <c r="BJ643" s="20" t="s">
        <v>80</v>
      </c>
      <c r="BK643" s="219">
        <f>ROUND(I643*H643,2)</f>
        <v>0</v>
      </c>
      <c r="BL643" s="20" t="s">
        <v>149</v>
      </c>
      <c r="BM643" s="218" t="s">
        <v>771</v>
      </c>
    </row>
    <row r="644" spans="1:47" s="2" customFormat="1" ht="12">
      <c r="A644" s="41"/>
      <c r="B644" s="42"/>
      <c r="C644" s="43"/>
      <c r="D644" s="220" t="s">
        <v>150</v>
      </c>
      <c r="E644" s="43"/>
      <c r="F644" s="221" t="s">
        <v>772</v>
      </c>
      <c r="G644" s="43"/>
      <c r="H644" s="43"/>
      <c r="I644" s="222"/>
      <c r="J644" s="43"/>
      <c r="K644" s="43"/>
      <c r="L644" s="47"/>
      <c r="M644" s="223"/>
      <c r="N644" s="224"/>
      <c r="O644" s="87"/>
      <c r="P644" s="87"/>
      <c r="Q644" s="87"/>
      <c r="R644" s="87"/>
      <c r="S644" s="87"/>
      <c r="T644" s="88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20" t="s">
        <v>150</v>
      </c>
      <c r="AU644" s="20" t="s">
        <v>82</v>
      </c>
    </row>
    <row r="645" spans="1:47" s="2" customFormat="1" ht="12">
      <c r="A645" s="41"/>
      <c r="B645" s="42"/>
      <c r="C645" s="43"/>
      <c r="D645" s="225" t="s">
        <v>152</v>
      </c>
      <c r="E645" s="43"/>
      <c r="F645" s="226" t="s">
        <v>773</v>
      </c>
      <c r="G645" s="43"/>
      <c r="H645" s="43"/>
      <c r="I645" s="222"/>
      <c r="J645" s="43"/>
      <c r="K645" s="43"/>
      <c r="L645" s="47"/>
      <c r="M645" s="223"/>
      <c r="N645" s="224"/>
      <c r="O645" s="87"/>
      <c r="P645" s="87"/>
      <c r="Q645" s="87"/>
      <c r="R645" s="87"/>
      <c r="S645" s="87"/>
      <c r="T645" s="88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T645" s="20" t="s">
        <v>152</v>
      </c>
      <c r="AU645" s="20" t="s">
        <v>82</v>
      </c>
    </row>
    <row r="646" spans="1:65" s="2" customFormat="1" ht="24.15" customHeight="1">
      <c r="A646" s="41"/>
      <c r="B646" s="42"/>
      <c r="C646" s="207" t="s">
        <v>462</v>
      </c>
      <c r="D646" s="207" t="s">
        <v>144</v>
      </c>
      <c r="E646" s="208" t="s">
        <v>774</v>
      </c>
      <c r="F646" s="209" t="s">
        <v>775</v>
      </c>
      <c r="G646" s="210" t="s">
        <v>206</v>
      </c>
      <c r="H646" s="211">
        <v>414.19</v>
      </c>
      <c r="I646" s="212"/>
      <c r="J646" s="213">
        <f>ROUND(I646*H646,2)</f>
        <v>0</v>
      </c>
      <c r="K646" s="209" t="s">
        <v>148</v>
      </c>
      <c r="L646" s="47"/>
      <c r="M646" s="214" t="s">
        <v>19</v>
      </c>
      <c r="N646" s="215" t="s">
        <v>43</v>
      </c>
      <c r="O646" s="87"/>
      <c r="P646" s="216">
        <f>O646*H646</f>
        <v>0</v>
      </c>
      <c r="Q646" s="216">
        <v>0</v>
      </c>
      <c r="R646" s="216">
        <f>Q646*H646</f>
        <v>0</v>
      </c>
      <c r="S646" s="216">
        <v>0</v>
      </c>
      <c r="T646" s="217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18" t="s">
        <v>149</v>
      </c>
      <c r="AT646" s="218" t="s">
        <v>144</v>
      </c>
      <c r="AU646" s="218" t="s">
        <v>82</v>
      </c>
      <c r="AY646" s="20" t="s">
        <v>142</v>
      </c>
      <c r="BE646" s="219">
        <f>IF(N646="základní",J646,0)</f>
        <v>0</v>
      </c>
      <c r="BF646" s="219">
        <f>IF(N646="snížená",J646,0)</f>
        <v>0</v>
      </c>
      <c r="BG646" s="219">
        <f>IF(N646="zákl. přenesená",J646,0)</f>
        <v>0</v>
      </c>
      <c r="BH646" s="219">
        <f>IF(N646="sníž. přenesená",J646,0)</f>
        <v>0</v>
      </c>
      <c r="BI646" s="219">
        <f>IF(N646="nulová",J646,0)</f>
        <v>0</v>
      </c>
      <c r="BJ646" s="20" t="s">
        <v>80</v>
      </c>
      <c r="BK646" s="219">
        <f>ROUND(I646*H646,2)</f>
        <v>0</v>
      </c>
      <c r="BL646" s="20" t="s">
        <v>149</v>
      </c>
      <c r="BM646" s="218" t="s">
        <v>776</v>
      </c>
    </row>
    <row r="647" spans="1:47" s="2" customFormat="1" ht="12">
      <c r="A647" s="41"/>
      <c r="B647" s="42"/>
      <c r="C647" s="43"/>
      <c r="D647" s="220" t="s">
        <v>150</v>
      </c>
      <c r="E647" s="43"/>
      <c r="F647" s="221" t="s">
        <v>777</v>
      </c>
      <c r="G647" s="43"/>
      <c r="H647" s="43"/>
      <c r="I647" s="222"/>
      <c r="J647" s="43"/>
      <c r="K647" s="43"/>
      <c r="L647" s="47"/>
      <c r="M647" s="223"/>
      <c r="N647" s="224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20" t="s">
        <v>150</v>
      </c>
      <c r="AU647" s="20" t="s">
        <v>82</v>
      </c>
    </row>
    <row r="648" spans="1:47" s="2" customFormat="1" ht="12">
      <c r="A648" s="41"/>
      <c r="B648" s="42"/>
      <c r="C648" s="43"/>
      <c r="D648" s="225" t="s">
        <v>152</v>
      </c>
      <c r="E648" s="43"/>
      <c r="F648" s="226" t="s">
        <v>778</v>
      </c>
      <c r="G648" s="43"/>
      <c r="H648" s="43"/>
      <c r="I648" s="222"/>
      <c r="J648" s="43"/>
      <c r="K648" s="43"/>
      <c r="L648" s="47"/>
      <c r="M648" s="223"/>
      <c r="N648" s="224"/>
      <c r="O648" s="87"/>
      <c r="P648" s="87"/>
      <c r="Q648" s="87"/>
      <c r="R648" s="87"/>
      <c r="S648" s="87"/>
      <c r="T648" s="88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T648" s="20" t="s">
        <v>152</v>
      </c>
      <c r="AU648" s="20" t="s">
        <v>82</v>
      </c>
    </row>
    <row r="649" spans="1:47" s="2" customFormat="1" ht="12">
      <c r="A649" s="41"/>
      <c r="B649" s="42"/>
      <c r="C649" s="43"/>
      <c r="D649" s="220" t="s">
        <v>248</v>
      </c>
      <c r="E649" s="43"/>
      <c r="F649" s="270" t="s">
        <v>779</v>
      </c>
      <c r="G649" s="43"/>
      <c r="H649" s="43"/>
      <c r="I649" s="222"/>
      <c r="J649" s="43"/>
      <c r="K649" s="43"/>
      <c r="L649" s="47"/>
      <c r="M649" s="223"/>
      <c r="N649" s="224"/>
      <c r="O649" s="87"/>
      <c r="P649" s="87"/>
      <c r="Q649" s="87"/>
      <c r="R649" s="87"/>
      <c r="S649" s="87"/>
      <c r="T649" s="88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T649" s="20" t="s">
        <v>248</v>
      </c>
      <c r="AU649" s="20" t="s">
        <v>82</v>
      </c>
    </row>
    <row r="650" spans="1:51" s="13" customFormat="1" ht="12">
      <c r="A650" s="13"/>
      <c r="B650" s="227"/>
      <c r="C650" s="228"/>
      <c r="D650" s="220" t="s">
        <v>165</v>
      </c>
      <c r="E650" s="229" t="s">
        <v>19</v>
      </c>
      <c r="F650" s="230" t="s">
        <v>780</v>
      </c>
      <c r="G650" s="228"/>
      <c r="H650" s="231">
        <v>414.19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7" t="s">
        <v>165</v>
      </c>
      <c r="AU650" s="237" t="s">
        <v>82</v>
      </c>
      <c r="AV650" s="13" t="s">
        <v>82</v>
      </c>
      <c r="AW650" s="13" t="s">
        <v>33</v>
      </c>
      <c r="AX650" s="13" t="s">
        <v>72</v>
      </c>
      <c r="AY650" s="237" t="s">
        <v>142</v>
      </c>
    </row>
    <row r="651" spans="1:51" s="14" customFormat="1" ht="12">
      <c r="A651" s="14"/>
      <c r="B651" s="238"/>
      <c r="C651" s="239"/>
      <c r="D651" s="220" t="s">
        <v>165</v>
      </c>
      <c r="E651" s="240" t="s">
        <v>19</v>
      </c>
      <c r="F651" s="241" t="s">
        <v>168</v>
      </c>
      <c r="G651" s="239"/>
      <c r="H651" s="242">
        <v>414.19</v>
      </c>
      <c r="I651" s="243"/>
      <c r="J651" s="239"/>
      <c r="K651" s="239"/>
      <c r="L651" s="244"/>
      <c r="M651" s="245"/>
      <c r="N651" s="246"/>
      <c r="O651" s="246"/>
      <c r="P651" s="246"/>
      <c r="Q651" s="246"/>
      <c r="R651" s="246"/>
      <c r="S651" s="246"/>
      <c r="T651" s="24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8" t="s">
        <v>165</v>
      </c>
      <c r="AU651" s="248" t="s">
        <v>82</v>
      </c>
      <c r="AV651" s="14" t="s">
        <v>149</v>
      </c>
      <c r="AW651" s="14" t="s">
        <v>33</v>
      </c>
      <c r="AX651" s="14" t="s">
        <v>80</v>
      </c>
      <c r="AY651" s="248" t="s">
        <v>142</v>
      </c>
    </row>
    <row r="652" spans="1:65" s="2" customFormat="1" ht="33" customHeight="1">
      <c r="A652" s="41"/>
      <c r="B652" s="42"/>
      <c r="C652" s="207" t="s">
        <v>781</v>
      </c>
      <c r="D652" s="207" t="s">
        <v>144</v>
      </c>
      <c r="E652" s="208" t="s">
        <v>782</v>
      </c>
      <c r="F652" s="209" t="s">
        <v>783</v>
      </c>
      <c r="G652" s="210" t="s">
        <v>206</v>
      </c>
      <c r="H652" s="211">
        <v>26.516</v>
      </c>
      <c r="I652" s="212"/>
      <c r="J652" s="213">
        <f>ROUND(I652*H652,2)</f>
        <v>0</v>
      </c>
      <c r="K652" s="209" t="s">
        <v>148</v>
      </c>
      <c r="L652" s="47"/>
      <c r="M652" s="214" t="s">
        <v>19</v>
      </c>
      <c r="N652" s="215" t="s">
        <v>43</v>
      </c>
      <c r="O652" s="87"/>
      <c r="P652" s="216">
        <f>O652*H652</f>
        <v>0</v>
      </c>
      <c r="Q652" s="216">
        <v>0</v>
      </c>
      <c r="R652" s="216">
        <f>Q652*H652</f>
        <v>0</v>
      </c>
      <c r="S652" s="216">
        <v>0</v>
      </c>
      <c r="T652" s="217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18" t="s">
        <v>149</v>
      </c>
      <c r="AT652" s="218" t="s">
        <v>144</v>
      </c>
      <c r="AU652" s="218" t="s">
        <v>82</v>
      </c>
      <c r="AY652" s="20" t="s">
        <v>142</v>
      </c>
      <c r="BE652" s="219">
        <f>IF(N652="základní",J652,0)</f>
        <v>0</v>
      </c>
      <c r="BF652" s="219">
        <f>IF(N652="snížená",J652,0)</f>
        <v>0</v>
      </c>
      <c r="BG652" s="219">
        <f>IF(N652="zákl. přenesená",J652,0)</f>
        <v>0</v>
      </c>
      <c r="BH652" s="219">
        <f>IF(N652="sníž. přenesená",J652,0)</f>
        <v>0</v>
      </c>
      <c r="BI652" s="219">
        <f>IF(N652="nulová",J652,0)</f>
        <v>0</v>
      </c>
      <c r="BJ652" s="20" t="s">
        <v>80</v>
      </c>
      <c r="BK652" s="219">
        <f>ROUND(I652*H652,2)</f>
        <v>0</v>
      </c>
      <c r="BL652" s="20" t="s">
        <v>149</v>
      </c>
      <c r="BM652" s="218" t="s">
        <v>784</v>
      </c>
    </row>
    <row r="653" spans="1:47" s="2" customFormat="1" ht="12">
      <c r="A653" s="41"/>
      <c r="B653" s="42"/>
      <c r="C653" s="43"/>
      <c r="D653" s="220" t="s">
        <v>150</v>
      </c>
      <c r="E653" s="43"/>
      <c r="F653" s="221" t="s">
        <v>785</v>
      </c>
      <c r="G653" s="43"/>
      <c r="H653" s="43"/>
      <c r="I653" s="222"/>
      <c r="J653" s="43"/>
      <c r="K653" s="43"/>
      <c r="L653" s="47"/>
      <c r="M653" s="223"/>
      <c r="N653" s="224"/>
      <c r="O653" s="87"/>
      <c r="P653" s="87"/>
      <c r="Q653" s="87"/>
      <c r="R653" s="87"/>
      <c r="S653" s="87"/>
      <c r="T653" s="88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T653" s="20" t="s">
        <v>150</v>
      </c>
      <c r="AU653" s="20" t="s">
        <v>82</v>
      </c>
    </row>
    <row r="654" spans="1:47" s="2" customFormat="1" ht="12">
      <c r="A654" s="41"/>
      <c r="B654" s="42"/>
      <c r="C654" s="43"/>
      <c r="D654" s="225" t="s">
        <v>152</v>
      </c>
      <c r="E654" s="43"/>
      <c r="F654" s="226" t="s">
        <v>786</v>
      </c>
      <c r="G654" s="43"/>
      <c r="H654" s="43"/>
      <c r="I654" s="222"/>
      <c r="J654" s="43"/>
      <c r="K654" s="43"/>
      <c r="L654" s="47"/>
      <c r="M654" s="223"/>
      <c r="N654" s="224"/>
      <c r="O654" s="87"/>
      <c r="P654" s="87"/>
      <c r="Q654" s="87"/>
      <c r="R654" s="87"/>
      <c r="S654" s="87"/>
      <c r="T654" s="88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T654" s="20" t="s">
        <v>152</v>
      </c>
      <c r="AU654" s="20" t="s">
        <v>82</v>
      </c>
    </row>
    <row r="655" spans="1:65" s="2" customFormat="1" ht="33" customHeight="1">
      <c r="A655" s="41"/>
      <c r="B655" s="42"/>
      <c r="C655" s="207" t="s">
        <v>467</v>
      </c>
      <c r="D655" s="207" t="s">
        <v>144</v>
      </c>
      <c r="E655" s="208" t="s">
        <v>787</v>
      </c>
      <c r="F655" s="209" t="s">
        <v>788</v>
      </c>
      <c r="G655" s="210" t="s">
        <v>206</v>
      </c>
      <c r="H655" s="211">
        <v>3.069</v>
      </c>
      <c r="I655" s="212"/>
      <c r="J655" s="213">
        <f>ROUND(I655*H655,2)</f>
        <v>0</v>
      </c>
      <c r="K655" s="209" t="s">
        <v>148</v>
      </c>
      <c r="L655" s="47"/>
      <c r="M655" s="214" t="s">
        <v>19</v>
      </c>
      <c r="N655" s="215" t="s">
        <v>43</v>
      </c>
      <c r="O655" s="87"/>
      <c r="P655" s="216">
        <f>O655*H655</f>
        <v>0</v>
      </c>
      <c r="Q655" s="216">
        <v>0</v>
      </c>
      <c r="R655" s="216">
        <f>Q655*H655</f>
        <v>0</v>
      </c>
      <c r="S655" s="216">
        <v>0</v>
      </c>
      <c r="T655" s="217">
        <f>S655*H655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18" t="s">
        <v>149</v>
      </c>
      <c r="AT655" s="218" t="s">
        <v>144</v>
      </c>
      <c r="AU655" s="218" t="s">
        <v>82</v>
      </c>
      <c r="AY655" s="20" t="s">
        <v>142</v>
      </c>
      <c r="BE655" s="219">
        <f>IF(N655="základní",J655,0)</f>
        <v>0</v>
      </c>
      <c r="BF655" s="219">
        <f>IF(N655="snížená",J655,0)</f>
        <v>0</v>
      </c>
      <c r="BG655" s="219">
        <f>IF(N655="zákl. přenesená",J655,0)</f>
        <v>0</v>
      </c>
      <c r="BH655" s="219">
        <f>IF(N655="sníž. přenesená",J655,0)</f>
        <v>0</v>
      </c>
      <c r="BI655" s="219">
        <f>IF(N655="nulová",J655,0)</f>
        <v>0</v>
      </c>
      <c r="BJ655" s="20" t="s">
        <v>80</v>
      </c>
      <c r="BK655" s="219">
        <f>ROUND(I655*H655,2)</f>
        <v>0</v>
      </c>
      <c r="BL655" s="20" t="s">
        <v>149</v>
      </c>
      <c r="BM655" s="218" t="s">
        <v>789</v>
      </c>
    </row>
    <row r="656" spans="1:47" s="2" customFormat="1" ht="12">
      <c r="A656" s="41"/>
      <c r="B656" s="42"/>
      <c r="C656" s="43"/>
      <c r="D656" s="220" t="s">
        <v>150</v>
      </c>
      <c r="E656" s="43"/>
      <c r="F656" s="221" t="s">
        <v>790</v>
      </c>
      <c r="G656" s="43"/>
      <c r="H656" s="43"/>
      <c r="I656" s="222"/>
      <c r="J656" s="43"/>
      <c r="K656" s="43"/>
      <c r="L656" s="47"/>
      <c r="M656" s="223"/>
      <c r="N656" s="224"/>
      <c r="O656" s="87"/>
      <c r="P656" s="87"/>
      <c r="Q656" s="87"/>
      <c r="R656" s="87"/>
      <c r="S656" s="87"/>
      <c r="T656" s="88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T656" s="20" t="s">
        <v>150</v>
      </c>
      <c r="AU656" s="20" t="s">
        <v>82</v>
      </c>
    </row>
    <row r="657" spans="1:47" s="2" customFormat="1" ht="12">
      <c r="A657" s="41"/>
      <c r="B657" s="42"/>
      <c r="C657" s="43"/>
      <c r="D657" s="225" t="s">
        <v>152</v>
      </c>
      <c r="E657" s="43"/>
      <c r="F657" s="226" t="s">
        <v>791</v>
      </c>
      <c r="G657" s="43"/>
      <c r="H657" s="43"/>
      <c r="I657" s="222"/>
      <c r="J657" s="43"/>
      <c r="K657" s="43"/>
      <c r="L657" s="47"/>
      <c r="M657" s="223"/>
      <c r="N657" s="224"/>
      <c r="O657" s="87"/>
      <c r="P657" s="87"/>
      <c r="Q657" s="87"/>
      <c r="R657" s="87"/>
      <c r="S657" s="87"/>
      <c r="T657" s="88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T657" s="20" t="s">
        <v>152</v>
      </c>
      <c r="AU657" s="20" t="s">
        <v>82</v>
      </c>
    </row>
    <row r="658" spans="1:63" s="12" customFormat="1" ht="22.8" customHeight="1">
      <c r="A658" s="12"/>
      <c r="B658" s="191"/>
      <c r="C658" s="192"/>
      <c r="D658" s="193" t="s">
        <v>71</v>
      </c>
      <c r="E658" s="205" t="s">
        <v>792</v>
      </c>
      <c r="F658" s="205" t="s">
        <v>793</v>
      </c>
      <c r="G658" s="192"/>
      <c r="H658" s="192"/>
      <c r="I658" s="195"/>
      <c r="J658" s="206">
        <f>BK658</f>
        <v>0</v>
      </c>
      <c r="K658" s="192"/>
      <c r="L658" s="197"/>
      <c r="M658" s="198"/>
      <c r="N658" s="199"/>
      <c r="O658" s="199"/>
      <c r="P658" s="200">
        <f>SUM(P659:P661)</f>
        <v>0</v>
      </c>
      <c r="Q658" s="199"/>
      <c r="R658" s="200">
        <f>SUM(R659:R661)</f>
        <v>0</v>
      </c>
      <c r="S658" s="199"/>
      <c r="T658" s="201">
        <f>SUM(T659:T661)</f>
        <v>0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202" t="s">
        <v>80</v>
      </c>
      <c r="AT658" s="203" t="s">
        <v>71</v>
      </c>
      <c r="AU658" s="203" t="s">
        <v>80</v>
      </c>
      <c r="AY658" s="202" t="s">
        <v>142</v>
      </c>
      <c r="BK658" s="204">
        <f>SUM(BK659:BK661)</f>
        <v>0</v>
      </c>
    </row>
    <row r="659" spans="1:65" s="2" customFormat="1" ht="24.15" customHeight="1">
      <c r="A659" s="41"/>
      <c r="B659" s="42"/>
      <c r="C659" s="207" t="s">
        <v>794</v>
      </c>
      <c r="D659" s="207" t="s">
        <v>144</v>
      </c>
      <c r="E659" s="208" t="s">
        <v>795</v>
      </c>
      <c r="F659" s="209" t="s">
        <v>796</v>
      </c>
      <c r="G659" s="210" t="s">
        <v>206</v>
      </c>
      <c r="H659" s="211">
        <v>91.733</v>
      </c>
      <c r="I659" s="212"/>
      <c r="J659" s="213">
        <f>ROUND(I659*H659,2)</f>
        <v>0</v>
      </c>
      <c r="K659" s="209" t="s">
        <v>148</v>
      </c>
      <c r="L659" s="47"/>
      <c r="M659" s="214" t="s">
        <v>19</v>
      </c>
      <c r="N659" s="215" t="s">
        <v>43</v>
      </c>
      <c r="O659" s="87"/>
      <c r="P659" s="216">
        <f>O659*H659</f>
        <v>0</v>
      </c>
      <c r="Q659" s="216">
        <v>0</v>
      </c>
      <c r="R659" s="216">
        <f>Q659*H659</f>
        <v>0</v>
      </c>
      <c r="S659" s="216">
        <v>0</v>
      </c>
      <c r="T659" s="217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18" t="s">
        <v>149</v>
      </c>
      <c r="AT659" s="218" t="s">
        <v>144</v>
      </c>
      <c r="AU659" s="218" t="s">
        <v>82</v>
      </c>
      <c r="AY659" s="20" t="s">
        <v>142</v>
      </c>
      <c r="BE659" s="219">
        <f>IF(N659="základní",J659,0)</f>
        <v>0</v>
      </c>
      <c r="BF659" s="219">
        <f>IF(N659="snížená",J659,0)</f>
        <v>0</v>
      </c>
      <c r="BG659" s="219">
        <f>IF(N659="zákl. přenesená",J659,0)</f>
        <v>0</v>
      </c>
      <c r="BH659" s="219">
        <f>IF(N659="sníž. přenesená",J659,0)</f>
        <v>0</v>
      </c>
      <c r="BI659" s="219">
        <f>IF(N659="nulová",J659,0)</f>
        <v>0</v>
      </c>
      <c r="BJ659" s="20" t="s">
        <v>80</v>
      </c>
      <c r="BK659" s="219">
        <f>ROUND(I659*H659,2)</f>
        <v>0</v>
      </c>
      <c r="BL659" s="20" t="s">
        <v>149</v>
      </c>
      <c r="BM659" s="218" t="s">
        <v>797</v>
      </c>
    </row>
    <row r="660" spans="1:47" s="2" customFormat="1" ht="12">
      <c r="A660" s="41"/>
      <c r="B660" s="42"/>
      <c r="C660" s="43"/>
      <c r="D660" s="220" t="s">
        <v>150</v>
      </c>
      <c r="E660" s="43"/>
      <c r="F660" s="221" t="s">
        <v>798</v>
      </c>
      <c r="G660" s="43"/>
      <c r="H660" s="43"/>
      <c r="I660" s="222"/>
      <c r="J660" s="43"/>
      <c r="K660" s="43"/>
      <c r="L660" s="47"/>
      <c r="M660" s="223"/>
      <c r="N660" s="224"/>
      <c r="O660" s="87"/>
      <c r="P660" s="87"/>
      <c r="Q660" s="87"/>
      <c r="R660" s="87"/>
      <c r="S660" s="87"/>
      <c r="T660" s="88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T660" s="20" t="s">
        <v>150</v>
      </c>
      <c r="AU660" s="20" t="s">
        <v>82</v>
      </c>
    </row>
    <row r="661" spans="1:47" s="2" customFormat="1" ht="12">
      <c r="A661" s="41"/>
      <c r="B661" s="42"/>
      <c r="C661" s="43"/>
      <c r="D661" s="225" t="s">
        <v>152</v>
      </c>
      <c r="E661" s="43"/>
      <c r="F661" s="226" t="s">
        <v>799</v>
      </c>
      <c r="G661" s="43"/>
      <c r="H661" s="43"/>
      <c r="I661" s="222"/>
      <c r="J661" s="43"/>
      <c r="K661" s="43"/>
      <c r="L661" s="47"/>
      <c r="M661" s="223"/>
      <c r="N661" s="224"/>
      <c r="O661" s="87"/>
      <c r="P661" s="87"/>
      <c r="Q661" s="87"/>
      <c r="R661" s="87"/>
      <c r="S661" s="87"/>
      <c r="T661" s="88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T661" s="20" t="s">
        <v>152</v>
      </c>
      <c r="AU661" s="20" t="s">
        <v>82</v>
      </c>
    </row>
    <row r="662" spans="1:63" s="12" customFormat="1" ht="25.9" customHeight="1">
      <c r="A662" s="12"/>
      <c r="B662" s="191"/>
      <c r="C662" s="192"/>
      <c r="D662" s="193" t="s">
        <v>71</v>
      </c>
      <c r="E662" s="194" t="s">
        <v>800</v>
      </c>
      <c r="F662" s="194" t="s">
        <v>801</v>
      </c>
      <c r="G662" s="192"/>
      <c r="H662" s="192"/>
      <c r="I662" s="195"/>
      <c r="J662" s="196">
        <f>BK662</f>
        <v>0</v>
      </c>
      <c r="K662" s="192"/>
      <c r="L662" s="197"/>
      <c r="M662" s="198"/>
      <c r="N662" s="199"/>
      <c r="O662" s="199"/>
      <c r="P662" s="200">
        <f>P663+P743+P752+P799+P831+P992+P1019+P1166+P1199+P1342+P1385+P1417</f>
        <v>0</v>
      </c>
      <c r="Q662" s="199"/>
      <c r="R662" s="200">
        <f>R663+R743+R752+R799+R831+R992+R1019+R1166+R1199+R1342+R1385+R1417</f>
        <v>0</v>
      </c>
      <c r="S662" s="199"/>
      <c r="T662" s="201">
        <f>T663+T743+T752+T799+T831+T992+T1019+T1166+T1199+T1342+T1385+T1417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02" t="s">
        <v>82</v>
      </c>
      <c r="AT662" s="203" t="s">
        <v>71</v>
      </c>
      <c r="AU662" s="203" t="s">
        <v>72</v>
      </c>
      <c r="AY662" s="202" t="s">
        <v>142</v>
      </c>
      <c r="BK662" s="204">
        <f>BK663+BK743+BK752+BK799+BK831+BK992+BK1019+BK1166+BK1199+BK1342+BK1385+BK1417</f>
        <v>0</v>
      </c>
    </row>
    <row r="663" spans="1:63" s="12" customFormat="1" ht="22.8" customHeight="1">
      <c r="A663" s="12"/>
      <c r="B663" s="191"/>
      <c r="C663" s="192"/>
      <c r="D663" s="193" t="s">
        <v>71</v>
      </c>
      <c r="E663" s="205" t="s">
        <v>802</v>
      </c>
      <c r="F663" s="205" t="s">
        <v>803</v>
      </c>
      <c r="G663" s="192"/>
      <c r="H663" s="192"/>
      <c r="I663" s="195"/>
      <c r="J663" s="206">
        <f>BK663</f>
        <v>0</v>
      </c>
      <c r="K663" s="192"/>
      <c r="L663" s="197"/>
      <c r="M663" s="198"/>
      <c r="N663" s="199"/>
      <c r="O663" s="199"/>
      <c r="P663" s="200">
        <f>SUM(P664:P742)</f>
        <v>0</v>
      </c>
      <c r="Q663" s="199"/>
      <c r="R663" s="200">
        <f>SUM(R664:R742)</f>
        <v>0</v>
      </c>
      <c r="S663" s="199"/>
      <c r="T663" s="201">
        <f>SUM(T664:T742)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02" t="s">
        <v>82</v>
      </c>
      <c r="AT663" s="203" t="s">
        <v>71</v>
      </c>
      <c r="AU663" s="203" t="s">
        <v>80</v>
      </c>
      <c r="AY663" s="202" t="s">
        <v>142</v>
      </c>
      <c r="BK663" s="204">
        <f>SUM(BK664:BK742)</f>
        <v>0</v>
      </c>
    </row>
    <row r="664" spans="1:65" s="2" customFormat="1" ht="24.15" customHeight="1">
      <c r="A664" s="41"/>
      <c r="B664" s="42"/>
      <c r="C664" s="207" t="s">
        <v>473</v>
      </c>
      <c r="D664" s="207" t="s">
        <v>144</v>
      </c>
      <c r="E664" s="208" t="s">
        <v>804</v>
      </c>
      <c r="F664" s="209" t="s">
        <v>805</v>
      </c>
      <c r="G664" s="210" t="s">
        <v>219</v>
      </c>
      <c r="H664" s="211">
        <v>12.18</v>
      </c>
      <c r="I664" s="212"/>
      <c r="J664" s="213">
        <f>ROUND(I664*H664,2)</f>
        <v>0</v>
      </c>
      <c r="K664" s="209" t="s">
        <v>148</v>
      </c>
      <c r="L664" s="47"/>
      <c r="M664" s="214" t="s">
        <v>19</v>
      </c>
      <c r="N664" s="215" t="s">
        <v>43</v>
      </c>
      <c r="O664" s="87"/>
      <c r="P664" s="216">
        <f>O664*H664</f>
        <v>0</v>
      </c>
      <c r="Q664" s="216">
        <v>0</v>
      </c>
      <c r="R664" s="216">
        <f>Q664*H664</f>
        <v>0</v>
      </c>
      <c r="S664" s="216">
        <v>0</v>
      </c>
      <c r="T664" s="217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18" t="s">
        <v>198</v>
      </c>
      <c r="AT664" s="218" t="s">
        <v>144</v>
      </c>
      <c r="AU664" s="218" t="s">
        <v>82</v>
      </c>
      <c r="AY664" s="20" t="s">
        <v>142</v>
      </c>
      <c r="BE664" s="219">
        <f>IF(N664="základní",J664,0)</f>
        <v>0</v>
      </c>
      <c r="BF664" s="219">
        <f>IF(N664="snížená",J664,0)</f>
        <v>0</v>
      </c>
      <c r="BG664" s="219">
        <f>IF(N664="zákl. přenesená",J664,0)</f>
        <v>0</v>
      </c>
      <c r="BH664" s="219">
        <f>IF(N664="sníž. přenesená",J664,0)</f>
        <v>0</v>
      </c>
      <c r="BI664" s="219">
        <f>IF(N664="nulová",J664,0)</f>
        <v>0</v>
      </c>
      <c r="BJ664" s="20" t="s">
        <v>80</v>
      </c>
      <c r="BK664" s="219">
        <f>ROUND(I664*H664,2)</f>
        <v>0</v>
      </c>
      <c r="BL664" s="20" t="s">
        <v>198</v>
      </c>
      <c r="BM664" s="218" t="s">
        <v>806</v>
      </c>
    </row>
    <row r="665" spans="1:47" s="2" customFormat="1" ht="12">
      <c r="A665" s="41"/>
      <c r="B665" s="42"/>
      <c r="C665" s="43"/>
      <c r="D665" s="220" t="s">
        <v>150</v>
      </c>
      <c r="E665" s="43"/>
      <c r="F665" s="221" t="s">
        <v>807</v>
      </c>
      <c r="G665" s="43"/>
      <c r="H665" s="43"/>
      <c r="I665" s="222"/>
      <c r="J665" s="43"/>
      <c r="K665" s="43"/>
      <c r="L665" s="47"/>
      <c r="M665" s="223"/>
      <c r="N665" s="22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150</v>
      </c>
      <c r="AU665" s="20" t="s">
        <v>82</v>
      </c>
    </row>
    <row r="666" spans="1:47" s="2" customFormat="1" ht="12">
      <c r="A666" s="41"/>
      <c r="B666" s="42"/>
      <c r="C666" s="43"/>
      <c r="D666" s="225" t="s">
        <v>152</v>
      </c>
      <c r="E666" s="43"/>
      <c r="F666" s="226" t="s">
        <v>808</v>
      </c>
      <c r="G666" s="43"/>
      <c r="H666" s="43"/>
      <c r="I666" s="222"/>
      <c r="J666" s="43"/>
      <c r="K666" s="43"/>
      <c r="L666" s="47"/>
      <c r="M666" s="223"/>
      <c r="N666" s="224"/>
      <c r="O666" s="87"/>
      <c r="P666" s="87"/>
      <c r="Q666" s="87"/>
      <c r="R666" s="87"/>
      <c r="S666" s="87"/>
      <c r="T666" s="88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T666" s="20" t="s">
        <v>152</v>
      </c>
      <c r="AU666" s="20" t="s">
        <v>82</v>
      </c>
    </row>
    <row r="667" spans="1:51" s="13" customFormat="1" ht="12">
      <c r="A667" s="13"/>
      <c r="B667" s="227"/>
      <c r="C667" s="228"/>
      <c r="D667" s="220" t="s">
        <v>165</v>
      </c>
      <c r="E667" s="229" t="s">
        <v>19</v>
      </c>
      <c r="F667" s="230" t="s">
        <v>809</v>
      </c>
      <c r="G667" s="228"/>
      <c r="H667" s="231">
        <v>12.18</v>
      </c>
      <c r="I667" s="232"/>
      <c r="J667" s="228"/>
      <c r="K667" s="228"/>
      <c r="L667" s="233"/>
      <c r="M667" s="234"/>
      <c r="N667" s="235"/>
      <c r="O667" s="235"/>
      <c r="P667" s="235"/>
      <c r="Q667" s="235"/>
      <c r="R667" s="235"/>
      <c r="S667" s="235"/>
      <c r="T667" s="236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7" t="s">
        <v>165</v>
      </c>
      <c r="AU667" s="237" t="s">
        <v>82</v>
      </c>
      <c r="AV667" s="13" t="s">
        <v>82</v>
      </c>
      <c r="AW667" s="13" t="s">
        <v>33</v>
      </c>
      <c r="AX667" s="13" t="s">
        <v>72</v>
      </c>
      <c r="AY667" s="237" t="s">
        <v>142</v>
      </c>
    </row>
    <row r="668" spans="1:51" s="14" customFormat="1" ht="12">
      <c r="A668" s="14"/>
      <c r="B668" s="238"/>
      <c r="C668" s="239"/>
      <c r="D668" s="220" t="s">
        <v>165</v>
      </c>
      <c r="E668" s="240" t="s">
        <v>19</v>
      </c>
      <c r="F668" s="241" t="s">
        <v>168</v>
      </c>
      <c r="G668" s="239"/>
      <c r="H668" s="242">
        <v>12.18</v>
      </c>
      <c r="I668" s="243"/>
      <c r="J668" s="239"/>
      <c r="K668" s="239"/>
      <c r="L668" s="244"/>
      <c r="M668" s="245"/>
      <c r="N668" s="246"/>
      <c r="O668" s="246"/>
      <c r="P668" s="246"/>
      <c r="Q668" s="246"/>
      <c r="R668" s="246"/>
      <c r="S668" s="246"/>
      <c r="T668" s="24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8" t="s">
        <v>165</v>
      </c>
      <c r="AU668" s="248" t="s">
        <v>82</v>
      </c>
      <c r="AV668" s="14" t="s">
        <v>149</v>
      </c>
      <c r="AW668" s="14" t="s">
        <v>33</v>
      </c>
      <c r="AX668" s="14" t="s">
        <v>80</v>
      </c>
      <c r="AY668" s="248" t="s">
        <v>142</v>
      </c>
    </row>
    <row r="669" spans="1:65" s="2" customFormat="1" ht="24.15" customHeight="1">
      <c r="A669" s="41"/>
      <c r="B669" s="42"/>
      <c r="C669" s="207" t="s">
        <v>810</v>
      </c>
      <c r="D669" s="207" t="s">
        <v>144</v>
      </c>
      <c r="E669" s="208" t="s">
        <v>811</v>
      </c>
      <c r="F669" s="209" t="s">
        <v>812</v>
      </c>
      <c r="G669" s="210" t="s">
        <v>219</v>
      </c>
      <c r="H669" s="211">
        <v>35.3</v>
      </c>
      <c r="I669" s="212"/>
      <c r="J669" s="213">
        <f>ROUND(I669*H669,2)</f>
        <v>0</v>
      </c>
      <c r="K669" s="209" t="s">
        <v>148</v>
      </c>
      <c r="L669" s="47"/>
      <c r="M669" s="214" t="s">
        <v>19</v>
      </c>
      <c r="N669" s="215" t="s">
        <v>43</v>
      </c>
      <c r="O669" s="87"/>
      <c r="P669" s="216">
        <f>O669*H669</f>
        <v>0</v>
      </c>
      <c r="Q669" s="216">
        <v>0</v>
      </c>
      <c r="R669" s="216">
        <f>Q669*H669</f>
        <v>0</v>
      </c>
      <c r="S669" s="216">
        <v>0</v>
      </c>
      <c r="T669" s="217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18" t="s">
        <v>198</v>
      </c>
      <c r="AT669" s="218" t="s">
        <v>144</v>
      </c>
      <c r="AU669" s="218" t="s">
        <v>82</v>
      </c>
      <c r="AY669" s="20" t="s">
        <v>142</v>
      </c>
      <c r="BE669" s="219">
        <f>IF(N669="základní",J669,0)</f>
        <v>0</v>
      </c>
      <c r="BF669" s="219">
        <f>IF(N669="snížená",J669,0)</f>
        <v>0</v>
      </c>
      <c r="BG669" s="219">
        <f>IF(N669="zákl. přenesená",J669,0)</f>
        <v>0</v>
      </c>
      <c r="BH669" s="219">
        <f>IF(N669="sníž. přenesená",J669,0)</f>
        <v>0</v>
      </c>
      <c r="BI669" s="219">
        <f>IF(N669="nulová",J669,0)</f>
        <v>0</v>
      </c>
      <c r="BJ669" s="20" t="s">
        <v>80</v>
      </c>
      <c r="BK669" s="219">
        <f>ROUND(I669*H669,2)</f>
        <v>0</v>
      </c>
      <c r="BL669" s="20" t="s">
        <v>198</v>
      </c>
      <c r="BM669" s="218" t="s">
        <v>813</v>
      </c>
    </row>
    <row r="670" spans="1:47" s="2" customFormat="1" ht="12">
      <c r="A670" s="41"/>
      <c r="B670" s="42"/>
      <c r="C670" s="43"/>
      <c r="D670" s="220" t="s">
        <v>150</v>
      </c>
      <c r="E670" s="43"/>
      <c r="F670" s="221" t="s">
        <v>814</v>
      </c>
      <c r="G670" s="43"/>
      <c r="H670" s="43"/>
      <c r="I670" s="222"/>
      <c r="J670" s="43"/>
      <c r="K670" s="43"/>
      <c r="L670" s="47"/>
      <c r="M670" s="223"/>
      <c r="N670" s="224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20" t="s">
        <v>150</v>
      </c>
      <c r="AU670" s="20" t="s">
        <v>82</v>
      </c>
    </row>
    <row r="671" spans="1:47" s="2" customFormat="1" ht="12">
      <c r="A671" s="41"/>
      <c r="B671" s="42"/>
      <c r="C671" s="43"/>
      <c r="D671" s="225" t="s">
        <v>152</v>
      </c>
      <c r="E671" s="43"/>
      <c r="F671" s="226" t="s">
        <v>815</v>
      </c>
      <c r="G671" s="43"/>
      <c r="H671" s="43"/>
      <c r="I671" s="222"/>
      <c r="J671" s="43"/>
      <c r="K671" s="43"/>
      <c r="L671" s="47"/>
      <c r="M671" s="223"/>
      <c r="N671" s="224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152</v>
      </c>
      <c r="AU671" s="20" t="s">
        <v>82</v>
      </c>
    </row>
    <row r="672" spans="1:51" s="13" customFormat="1" ht="12">
      <c r="A672" s="13"/>
      <c r="B672" s="227"/>
      <c r="C672" s="228"/>
      <c r="D672" s="220" t="s">
        <v>165</v>
      </c>
      <c r="E672" s="229" t="s">
        <v>19</v>
      </c>
      <c r="F672" s="230" t="s">
        <v>816</v>
      </c>
      <c r="G672" s="228"/>
      <c r="H672" s="231">
        <v>27.4</v>
      </c>
      <c r="I672" s="232"/>
      <c r="J672" s="228"/>
      <c r="K672" s="228"/>
      <c r="L672" s="233"/>
      <c r="M672" s="234"/>
      <c r="N672" s="235"/>
      <c r="O672" s="235"/>
      <c r="P672" s="235"/>
      <c r="Q672" s="235"/>
      <c r="R672" s="235"/>
      <c r="S672" s="235"/>
      <c r="T672" s="23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7" t="s">
        <v>165</v>
      </c>
      <c r="AU672" s="237" t="s">
        <v>82</v>
      </c>
      <c r="AV672" s="13" t="s">
        <v>82</v>
      </c>
      <c r="AW672" s="13" t="s">
        <v>33</v>
      </c>
      <c r="AX672" s="13" t="s">
        <v>72</v>
      </c>
      <c r="AY672" s="237" t="s">
        <v>142</v>
      </c>
    </row>
    <row r="673" spans="1:51" s="13" customFormat="1" ht="12">
      <c r="A673" s="13"/>
      <c r="B673" s="227"/>
      <c r="C673" s="228"/>
      <c r="D673" s="220" t="s">
        <v>165</v>
      </c>
      <c r="E673" s="229" t="s">
        <v>19</v>
      </c>
      <c r="F673" s="230" t="s">
        <v>817</v>
      </c>
      <c r="G673" s="228"/>
      <c r="H673" s="231">
        <v>7.9</v>
      </c>
      <c r="I673" s="232"/>
      <c r="J673" s="228"/>
      <c r="K673" s="228"/>
      <c r="L673" s="233"/>
      <c r="M673" s="234"/>
      <c r="N673" s="235"/>
      <c r="O673" s="235"/>
      <c r="P673" s="235"/>
      <c r="Q673" s="235"/>
      <c r="R673" s="235"/>
      <c r="S673" s="235"/>
      <c r="T673" s="236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7" t="s">
        <v>165</v>
      </c>
      <c r="AU673" s="237" t="s">
        <v>82</v>
      </c>
      <c r="AV673" s="13" t="s">
        <v>82</v>
      </c>
      <c r="AW673" s="13" t="s">
        <v>33</v>
      </c>
      <c r="AX673" s="13" t="s">
        <v>72</v>
      </c>
      <c r="AY673" s="237" t="s">
        <v>142</v>
      </c>
    </row>
    <row r="674" spans="1:51" s="14" customFormat="1" ht="12">
      <c r="A674" s="14"/>
      <c r="B674" s="238"/>
      <c r="C674" s="239"/>
      <c r="D674" s="220" t="s">
        <v>165</v>
      </c>
      <c r="E674" s="240" t="s">
        <v>19</v>
      </c>
      <c r="F674" s="241" t="s">
        <v>168</v>
      </c>
      <c r="G674" s="239"/>
      <c r="H674" s="242">
        <v>35.3</v>
      </c>
      <c r="I674" s="243"/>
      <c r="J674" s="239"/>
      <c r="K674" s="239"/>
      <c r="L674" s="244"/>
      <c r="M674" s="245"/>
      <c r="N674" s="246"/>
      <c r="O674" s="246"/>
      <c r="P674" s="246"/>
      <c r="Q674" s="246"/>
      <c r="R674" s="246"/>
      <c r="S674" s="246"/>
      <c r="T674" s="24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8" t="s">
        <v>165</v>
      </c>
      <c r="AU674" s="248" t="s">
        <v>82</v>
      </c>
      <c r="AV674" s="14" t="s">
        <v>149</v>
      </c>
      <c r="AW674" s="14" t="s">
        <v>33</v>
      </c>
      <c r="AX674" s="14" t="s">
        <v>80</v>
      </c>
      <c r="AY674" s="248" t="s">
        <v>142</v>
      </c>
    </row>
    <row r="675" spans="1:65" s="2" customFormat="1" ht="16.5" customHeight="1">
      <c r="A675" s="41"/>
      <c r="B675" s="42"/>
      <c r="C675" s="260" t="s">
        <v>478</v>
      </c>
      <c r="D675" s="260" t="s">
        <v>237</v>
      </c>
      <c r="E675" s="261" t="s">
        <v>818</v>
      </c>
      <c r="F675" s="262" t="s">
        <v>819</v>
      </c>
      <c r="G675" s="263" t="s">
        <v>206</v>
      </c>
      <c r="H675" s="264">
        <v>0.017</v>
      </c>
      <c r="I675" s="265"/>
      <c r="J675" s="266">
        <f>ROUND(I675*H675,2)</f>
        <v>0</v>
      </c>
      <c r="K675" s="262" t="s">
        <v>148</v>
      </c>
      <c r="L675" s="267"/>
      <c r="M675" s="268" t="s">
        <v>19</v>
      </c>
      <c r="N675" s="269" t="s">
        <v>43</v>
      </c>
      <c r="O675" s="87"/>
      <c r="P675" s="216">
        <f>O675*H675</f>
        <v>0</v>
      </c>
      <c r="Q675" s="216">
        <v>0</v>
      </c>
      <c r="R675" s="216">
        <f>Q675*H675</f>
        <v>0</v>
      </c>
      <c r="S675" s="216">
        <v>0</v>
      </c>
      <c r="T675" s="217">
        <f>S675*H675</f>
        <v>0</v>
      </c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R675" s="218" t="s">
        <v>245</v>
      </c>
      <c r="AT675" s="218" t="s">
        <v>237</v>
      </c>
      <c r="AU675" s="218" t="s">
        <v>82</v>
      </c>
      <c r="AY675" s="20" t="s">
        <v>142</v>
      </c>
      <c r="BE675" s="219">
        <f>IF(N675="základní",J675,0)</f>
        <v>0</v>
      </c>
      <c r="BF675" s="219">
        <f>IF(N675="snížená",J675,0)</f>
        <v>0</v>
      </c>
      <c r="BG675" s="219">
        <f>IF(N675="zákl. přenesená",J675,0)</f>
        <v>0</v>
      </c>
      <c r="BH675" s="219">
        <f>IF(N675="sníž. přenesená",J675,0)</f>
        <v>0</v>
      </c>
      <c r="BI675" s="219">
        <f>IF(N675="nulová",J675,0)</f>
        <v>0</v>
      </c>
      <c r="BJ675" s="20" t="s">
        <v>80</v>
      </c>
      <c r="BK675" s="219">
        <f>ROUND(I675*H675,2)</f>
        <v>0</v>
      </c>
      <c r="BL675" s="20" t="s">
        <v>198</v>
      </c>
      <c r="BM675" s="218" t="s">
        <v>820</v>
      </c>
    </row>
    <row r="676" spans="1:47" s="2" customFormat="1" ht="12">
      <c r="A676" s="41"/>
      <c r="B676" s="42"/>
      <c r="C676" s="43"/>
      <c r="D676" s="220" t="s">
        <v>150</v>
      </c>
      <c r="E676" s="43"/>
      <c r="F676" s="221" t="s">
        <v>819</v>
      </c>
      <c r="G676" s="43"/>
      <c r="H676" s="43"/>
      <c r="I676" s="222"/>
      <c r="J676" s="43"/>
      <c r="K676" s="43"/>
      <c r="L676" s="47"/>
      <c r="M676" s="223"/>
      <c r="N676" s="224"/>
      <c r="O676" s="87"/>
      <c r="P676" s="87"/>
      <c r="Q676" s="87"/>
      <c r="R676" s="87"/>
      <c r="S676" s="87"/>
      <c r="T676" s="88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T676" s="20" t="s">
        <v>150</v>
      </c>
      <c r="AU676" s="20" t="s">
        <v>82</v>
      </c>
    </row>
    <row r="677" spans="1:51" s="13" customFormat="1" ht="12">
      <c r="A677" s="13"/>
      <c r="B677" s="227"/>
      <c r="C677" s="228"/>
      <c r="D677" s="220" t="s">
        <v>165</v>
      </c>
      <c r="E677" s="229" t="s">
        <v>19</v>
      </c>
      <c r="F677" s="230" t="s">
        <v>821</v>
      </c>
      <c r="G677" s="228"/>
      <c r="H677" s="231">
        <v>0.004</v>
      </c>
      <c r="I677" s="232"/>
      <c r="J677" s="228"/>
      <c r="K677" s="228"/>
      <c r="L677" s="233"/>
      <c r="M677" s="234"/>
      <c r="N677" s="235"/>
      <c r="O677" s="235"/>
      <c r="P677" s="235"/>
      <c r="Q677" s="235"/>
      <c r="R677" s="235"/>
      <c r="S677" s="235"/>
      <c r="T677" s="236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7" t="s">
        <v>165</v>
      </c>
      <c r="AU677" s="237" t="s">
        <v>82</v>
      </c>
      <c r="AV677" s="13" t="s">
        <v>82</v>
      </c>
      <c r="AW677" s="13" t="s">
        <v>33</v>
      </c>
      <c r="AX677" s="13" t="s">
        <v>72</v>
      </c>
      <c r="AY677" s="237" t="s">
        <v>142</v>
      </c>
    </row>
    <row r="678" spans="1:51" s="15" customFormat="1" ht="12">
      <c r="A678" s="15"/>
      <c r="B678" s="249"/>
      <c r="C678" s="250"/>
      <c r="D678" s="220" t="s">
        <v>165</v>
      </c>
      <c r="E678" s="251" t="s">
        <v>19</v>
      </c>
      <c r="F678" s="252" t="s">
        <v>183</v>
      </c>
      <c r="G678" s="250"/>
      <c r="H678" s="253">
        <v>0.004</v>
      </c>
      <c r="I678" s="254"/>
      <c r="J678" s="250"/>
      <c r="K678" s="250"/>
      <c r="L678" s="255"/>
      <c r="M678" s="256"/>
      <c r="N678" s="257"/>
      <c r="O678" s="257"/>
      <c r="P678" s="257"/>
      <c r="Q678" s="257"/>
      <c r="R678" s="257"/>
      <c r="S678" s="257"/>
      <c r="T678" s="258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59" t="s">
        <v>165</v>
      </c>
      <c r="AU678" s="259" t="s">
        <v>82</v>
      </c>
      <c r="AV678" s="15" t="s">
        <v>158</v>
      </c>
      <c r="AW678" s="15" t="s">
        <v>33</v>
      </c>
      <c r="AX678" s="15" t="s">
        <v>72</v>
      </c>
      <c r="AY678" s="259" t="s">
        <v>142</v>
      </c>
    </row>
    <row r="679" spans="1:51" s="13" customFormat="1" ht="12">
      <c r="A679" s="13"/>
      <c r="B679" s="227"/>
      <c r="C679" s="228"/>
      <c r="D679" s="220" t="s">
        <v>165</v>
      </c>
      <c r="E679" s="229" t="s">
        <v>19</v>
      </c>
      <c r="F679" s="230" t="s">
        <v>822</v>
      </c>
      <c r="G679" s="228"/>
      <c r="H679" s="231">
        <v>0.01</v>
      </c>
      <c r="I679" s="232"/>
      <c r="J679" s="228"/>
      <c r="K679" s="228"/>
      <c r="L679" s="233"/>
      <c r="M679" s="234"/>
      <c r="N679" s="235"/>
      <c r="O679" s="235"/>
      <c r="P679" s="235"/>
      <c r="Q679" s="235"/>
      <c r="R679" s="235"/>
      <c r="S679" s="235"/>
      <c r="T679" s="236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7" t="s">
        <v>165</v>
      </c>
      <c r="AU679" s="237" t="s">
        <v>82</v>
      </c>
      <c r="AV679" s="13" t="s">
        <v>82</v>
      </c>
      <c r="AW679" s="13" t="s">
        <v>33</v>
      </c>
      <c r="AX679" s="13" t="s">
        <v>72</v>
      </c>
      <c r="AY679" s="237" t="s">
        <v>142</v>
      </c>
    </row>
    <row r="680" spans="1:51" s="13" customFormat="1" ht="12">
      <c r="A680" s="13"/>
      <c r="B680" s="227"/>
      <c r="C680" s="228"/>
      <c r="D680" s="220" t="s">
        <v>165</v>
      </c>
      <c r="E680" s="229" t="s">
        <v>19</v>
      </c>
      <c r="F680" s="230" t="s">
        <v>823</v>
      </c>
      <c r="G680" s="228"/>
      <c r="H680" s="231">
        <v>0.003</v>
      </c>
      <c r="I680" s="232"/>
      <c r="J680" s="228"/>
      <c r="K680" s="228"/>
      <c r="L680" s="233"/>
      <c r="M680" s="234"/>
      <c r="N680" s="235"/>
      <c r="O680" s="235"/>
      <c r="P680" s="235"/>
      <c r="Q680" s="235"/>
      <c r="R680" s="235"/>
      <c r="S680" s="235"/>
      <c r="T680" s="23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7" t="s">
        <v>165</v>
      </c>
      <c r="AU680" s="237" t="s">
        <v>82</v>
      </c>
      <c r="AV680" s="13" t="s">
        <v>82</v>
      </c>
      <c r="AW680" s="13" t="s">
        <v>33</v>
      </c>
      <c r="AX680" s="13" t="s">
        <v>72</v>
      </c>
      <c r="AY680" s="237" t="s">
        <v>142</v>
      </c>
    </row>
    <row r="681" spans="1:51" s="15" customFormat="1" ht="12">
      <c r="A681" s="15"/>
      <c r="B681" s="249"/>
      <c r="C681" s="250"/>
      <c r="D681" s="220" t="s">
        <v>165</v>
      </c>
      <c r="E681" s="251" t="s">
        <v>19</v>
      </c>
      <c r="F681" s="252" t="s">
        <v>183</v>
      </c>
      <c r="G681" s="250"/>
      <c r="H681" s="253">
        <v>0.013000000000000001</v>
      </c>
      <c r="I681" s="254"/>
      <c r="J681" s="250"/>
      <c r="K681" s="250"/>
      <c r="L681" s="255"/>
      <c r="M681" s="256"/>
      <c r="N681" s="257"/>
      <c r="O681" s="257"/>
      <c r="P681" s="257"/>
      <c r="Q681" s="257"/>
      <c r="R681" s="257"/>
      <c r="S681" s="257"/>
      <c r="T681" s="258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59" t="s">
        <v>165</v>
      </c>
      <c r="AU681" s="259" t="s">
        <v>82</v>
      </c>
      <c r="AV681" s="15" t="s">
        <v>158</v>
      </c>
      <c r="AW681" s="15" t="s">
        <v>33</v>
      </c>
      <c r="AX681" s="15" t="s">
        <v>72</v>
      </c>
      <c r="AY681" s="259" t="s">
        <v>142</v>
      </c>
    </row>
    <row r="682" spans="1:51" s="14" customFormat="1" ht="12">
      <c r="A682" s="14"/>
      <c r="B682" s="238"/>
      <c r="C682" s="239"/>
      <c r="D682" s="220" t="s">
        <v>165</v>
      </c>
      <c r="E682" s="240" t="s">
        <v>19</v>
      </c>
      <c r="F682" s="241" t="s">
        <v>168</v>
      </c>
      <c r="G682" s="239"/>
      <c r="H682" s="242">
        <v>0.017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8" t="s">
        <v>165</v>
      </c>
      <c r="AU682" s="248" t="s">
        <v>82</v>
      </c>
      <c r="AV682" s="14" t="s">
        <v>149</v>
      </c>
      <c r="AW682" s="14" t="s">
        <v>33</v>
      </c>
      <c r="AX682" s="14" t="s">
        <v>80</v>
      </c>
      <c r="AY682" s="248" t="s">
        <v>142</v>
      </c>
    </row>
    <row r="683" spans="1:65" s="2" customFormat="1" ht="24.15" customHeight="1">
      <c r="A683" s="41"/>
      <c r="B683" s="42"/>
      <c r="C683" s="207" t="s">
        <v>824</v>
      </c>
      <c r="D683" s="207" t="s">
        <v>144</v>
      </c>
      <c r="E683" s="208" t="s">
        <v>825</v>
      </c>
      <c r="F683" s="209" t="s">
        <v>826</v>
      </c>
      <c r="G683" s="210" t="s">
        <v>219</v>
      </c>
      <c r="H683" s="211">
        <v>24.36</v>
      </c>
      <c r="I683" s="212"/>
      <c r="J683" s="213">
        <f>ROUND(I683*H683,2)</f>
        <v>0</v>
      </c>
      <c r="K683" s="209" t="s">
        <v>148</v>
      </c>
      <c r="L683" s="47"/>
      <c r="M683" s="214" t="s">
        <v>19</v>
      </c>
      <c r="N683" s="215" t="s">
        <v>43</v>
      </c>
      <c r="O683" s="87"/>
      <c r="P683" s="216">
        <f>O683*H683</f>
        <v>0</v>
      </c>
      <c r="Q683" s="216">
        <v>0</v>
      </c>
      <c r="R683" s="216">
        <f>Q683*H683</f>
        <v>0</v>
      </c>
      <c r="S683" s="216">
        <v>0</v>
      </c>
      <c r="T683" s="217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18" t="s">
        <v>198</v>
      </c>
      <c r="AT683" s="218" t="s">
        <v>144</v>
      </c>
      <c r="AU683" s="218" t="s">
        <v>82</v>
      </c>
      <c r="AY683" s="20" t="s">
        <v>142</v>
      </c>
      <c r="BE683" s="219">
        <f>IF(N683="základní",J683,0)</f>
        <v>0</v>
      </c>
      <c r="BF683" s="219">
        <f>IF(N683="snížená",J683,0)</f>
        <v>0</v>
      </c>
      <c r="BG683" s="219">
        <f>IF(N683="zákl. přenesená",J683,0)</f>
        <v>0</v>
      </c>
      <c r="BH683" s="219">
        <f>IF(N683="sníž. přenesená",J683,0)</f>
        <v>0</v>
      </c>
      <c r="BI683" s="219">
        <f>IF(N683="nulová",J683,0)</f>
        <v>0</v>
      </c>
      <c r="BJ683" s="20" t="s">
        <v>80</v>
      </c>
      <c r="BK683" s="219">
        <f>ROUND(I683*H683,2)</f>
        <v>0</v>
      </c>
      <c r="BL683" s="20" t="s">
        <v>198</v>
      </c>
      <c r="BM683" s="218" t="s">
        <v>827</v>
      </c>
    </row>
    <row r="684" spans="1:47" s="2" customFormat="1" ht="12">
      <c r="A684" s="41"/>
      <c r="B684" s="42"/>
      <c r="C684" s="43"/>
      <c r="D684" s="220" t="s">
        <v>150</v>
      </c>
      <c r="E684" s="43"/>
      <c r="F684" s="221" t="s">
        <v>828</v>
      </c>
      <c r="G684" s="43"/>
      <c r="H684" s="43"/>
      <c r="I684" s="222"/>
      <c r="J684" s="43"/>
      <c r="K684" s="43"/>
      <c r="L684" s="47"/>
      <c r="M684" s="223"/>
      <c r="N684" s="224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T684" s="20" t="s">
        <v>150</v>
      </c>
      <c r="AU684" s="20" t="s">
        <v>82</v>
      </c>
    </row>
    <row r="685" spans="1:47" s="2" customFormat="1" ht="12">
      <c r="A685" s="41"/>
      <c r="B685" s="42"/>
      <c r="C685" s="43"/>
      <c r="D685" s="225" t="s">
        <v>152</v>
      </c>
      <c r="E685" s="43"/>
      <c r="F685" s="226" t="s">
        <v>829</v>
      </c>
      <c r="G685" s="43"/>
      <c r="H685" s="43"/>
      <c r="I685" s="222"/>
      <c r="J685" s="43"/>
      <c r="K685" s="43"/>
      <c r="L685" s="47"/>
      <c r="M685" s="223"/>
      <c r="N685" s="224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20" t="s">
        <v>152</v>
      </c>
      <c r="AU685" s="20" t="s">
        <v>82</v>
      </c>
    </row>
    <row r="686" spans="1:51" s="13" customFormat="1" ht="12">
      <c r="A686" s="13"/>
      <c r="B686" s="227"/>
      <c r="C686" s="228"/>
      <c r="D686" s="220" t="s">
        <v>165</v>
      </c>
      <c r="E686" s="229" t="s">
        <v>19</v>
      </c>
      <c r="F686" s="230" t="s">
        <v>830</v>
      </c>
      <c r="G686" s="228"/>
      <c r="H686" s="231">
        <v>24.36</v>
      </c>
      <c r="I686" s="232"/>
      <c r="J686" s="228"/>
      <c r="K686" s="228"/>
      <c r="L686" s="233"/>
      <c r="M686" s="234"/>
      <c r="N686" s="235"/>
      <c r="O686" s="235"/>
      <c r="P686" s="235"/>
      <c r="Q686" s="235"/>
      <c r="R686" s="235"/>
      <c r="S686" s="235"/>
      <c r="T686" s="236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7" t="s">
        <v>165</v>
      </c>
      <c r="AU686" s="237" t="s">
        <v>82</v>
      </c>
      <c r="AV686" s="13" t="s">
        <v>82</v>
      </c>
      <c r="AW686" s="13" t="s">
        <v>33</v>
      </c>
      <c r="AX686" s="13" t="s">
        <v>72</v>
      </c>
      <c r="AY686" s="237" t="s">
        <v>142</v>
      </c>
    </row>
    <row r="687" spans="1:51" s="14" customFormat="1" ht="12">
      <c r="A687" s="14"/>
      <c r="B687" s="238"/>
      <c r="C687" s="239"/>
      <c r="D687" s="220" t="s">
        <v>165</v>
      </c>
      <c r="E687" s="240" t="s">
        <v>19</v>
      </c>
      <c r="F687" s="241" t="s">
        <v>168</v>
      </c>
      <c r="G687" s="239"/>
      <c r="H687" s="242">
        <v>24.36</v>
      </c>
      <c r="I687" s="243"/>
      <c r="J687" s="239"/>
      <c r="K687" s="239"/>
      <c r="L687" s="244"/>
      <c r="M687" s="245"/>
      <c r="N687" s="246"/>
      <c r="O687" s="246"/>
      <c r="P687" s="246"/>
      <c r="Q687" s="246"/>
      <c r="R687" s="246"/>
      <c r="S687" s="246"/>
      <c r="T687" s="24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8" t="s">
        <v>165</v>
      </c>
      <c r="AU687" s="248" t="s">
        <v>82</v>
      </c>
      <c r="AV687" s="14" t="s">
        <v>149</v>
      </c>
      <c r="AW687" s="14" t="s">
        <v>33</v>
      </c>
      <c r="AX687" s="14" t="s">
        <v>80</v>
      </c>
      <c r="AY687" s="248" t="s">
        <v>142</v>
      </c>
    </row>
    <row r="688" spans="1:65" s="2" customFormat="1" ht="24.15" customHeight="1">
      <c r="A688" s="41"/>
      <c r="B688" s="42"/>
      <c r="C688" s="207" t="s">
        <v>484</v>
      </c>
      <c r="D688" s="207" t="s">
        <v>144</v>
      </c>
      <c r="E688" s="208" t="s">
        <v>831</v>
      </c>
      <c r="F688" s="209" t="s">
        <v>832</v>
      </c>
      <c r="G688" s="210" t="s">
        <v>219</v>
      </c>
      <c r="H688" s="211">
        <v>43.2</v>
      </c>
      <c r="I688" s="212"/>
      <c r="J688" s="213">
        <f>ROUND(I688*H688,2)</f>
        <v>0</v>
      </c>
      <c r="K688" s="209" t="s">
        <v>148</v>
      </c>
      <c r="L688" s="47"/>
      <c r="M688" s="214" t="s">
        <v>19</v>
      </c>
      <c r="N688" s="215" t="s">
        <v>43</v>
      </c>
      <c r="O688" s="87"/>
      <c r="P688" s="216">
        <f>O688*H688</f>
        <v>0</v>
      </c>
      <c r="Q688" s="216">
        <v>0</v>
      </c>
      <c r="R688" s="216">
        <f>Q688*H688</f>
        <v>0</v>
      </c>
      <c r="S688" s="216">
        <v>0</v>
      </c>
      <c r="T688" s="217">
        <f>S688*H688</f>
        <v>0</v>
      </c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R688" s="218" t="s">
        <v>198</v>
      </c>
      <c r="AT688" s="218" t="s">
        <v>144</v>
      </c>
      <c r="AU688" s="218" t="s">
        <v>82</v>
      </c>
      <c r="AY688" s="20" t="s">
        <v>142</v>
      </c>
      <c r="BE688" s="219">
        <f>IF(N688="základní",J688,0)</f>
        <v>0</v>
      </c>
      <c r="BF688" s="219">
        <f>IF(N688="snížená",J688,0)</f>
        <v>0</v>
      </c>
      <c r="BG688" s="219">
        <f>IF(N688="zákl. přenesená",J688,0)</f>
        <v>0</v>
      </c>
      <c r="BH688" s="219">
        <f>IF(N688="sníž. přenesená",J688,0)</f>
        <v>0</v>
      </c>
      <c r="BI688" s="219">
        <f>IF(N688="nulová",J688,0)</f>
        <v>0</v>
      </c>
      <c r="BJ688" s="20" t="s">
        <v>80</v>
      </c>
      <c r="BK688" s="219">
        <f>ROUND(I688*H688,2)</f>
        <v>0</v>
      </c>
      <c r="BL688" s="20" t="s">
        <v>198</v>
      </c>
      <c r="BM688" s="218" t="s">
        <v>833</v>
      </c>
    </row>
    <row r="689" spans="1:47" s="2" customFormat="1" ht="12">
      <c r="A689" s="41"/>
      <c r="B689" s="42"/>
      <c r="C689" s="43"/>
      <c r="D689" s="220" t="s">
        <v>150</v>
      </c>
      <c r="E689" s="43"/>
      <c r="F689" s="221" t="s">
        <v>834</v>
      </c>
      <c r="G689" s="43"/>
      <c r="H689" s="43"/>
      <c r="I689" s="222"/>
      <c r="J689" s="43"/>
      <c r="K689" s="43"/>
      <c r="L689" s="47"/>
      <c r="M689" s="223"/>
      <c r="N689" s="224"/>
      <c r="O689" s="87"/>
      <c r="P689" s="87"/>
      <c r="Q689" s="87"/>
      <c r="R689" s="87"/>
      <c r="S689" s="87"/>
      <c r="T689" s="88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T689" s="20" t="s">
        <v>150</v>
      </c>
      <c r="AU689" s="20" t="s">
        <v>82</v>
      </c>
    </row>
    <row r="690" spans="1:47" s="2" customFormat="1" ht="12">
      <c r="A690" s="41"/>
      <c r="B690" s="42"/>
      <c r="C690" s="43"/>
      <c r="D690" s="225" t="s">
        <v>152</v>
      </c>
      <c r="E690" s="43"/>
      <c r="F690" s="226" t="s">
        <v>835</v>
      </c>
      <c r="G690" s="43"/>
      <c r="H690" s="43"/>
      <c r="I690" s="222"/>
      <c r="J690" s="43"/>
      <c r="K690" s="43"/>
      <c r="L690" s="47"/>
      <c r="M690" s="223"/>
      <c r="N690" s="224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T690" s="20" t="s">
        <v>152</v>
      </c>
      <c r="AU690" s="20" t="s">
        <v>82</v>
      </c>
    </row>
    <row r="691" spans="1:51" s="13" customFormat="1" ht="12">
      <c r="A691" s="13"/>
      <c r="B691" s="227"/>
      <c r="C691" s="228"/>
      <c r="D691" s="220" t="s">
        <v>165</v>
      </c>
      <c r="E691" s="229" t="s">
        <v>19</v>
      </c>
      <c r="F691" s="230" t="s">
        <v>816</v>
      </c>
      <c r="G691" s="228"/>
      <c r="H691" s="231">
        <v>27.4</v>
      </c>
      <c r="I691" s="232"/>
      <c r="J691" s="228"/>
      <c r="K691" s="228"/>
      <c r="L691" s="233"/>
      <c r="M691" s="234"/>
      <c r="N691" s="235"/>
      <c r="O691" s="235"/>
      <c r="P691" s="235"/>
      <c r="Q691" s="235"/>
      <c r="R691" s="235"/>
      <c r="S691" s="235"/>
      <c r="T691" s="23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7" t="s">
        <v>165</v>
      </c>
      <c r="AU691" s="237" t="s">
        <v>82</v>
      </c>
      <c r="AV691" s="13" t="s">
        <v>82</v>
      </c>
      <c r="AW691" s="13" t="s">
        <v>33</v>
      </c>
      <c r="AX691" s="13" t="s">
        <v>72</v>
      </c>
      <c r="AY691" s="237" t="s">
        <v>142</v>
      </c>
    </row>
    <row r="692" spans="1:51" s="13" customFormat="1" ht="12">
      <c r="A692" s="13"/>
      <c r="B692" s="227"/>
      <c r="C692" s="228"/>
      <c r="D692" s="220" t="s">
        <v>165</v>
      </c>
      <c r="E692" s="229" t="s">
        <v>19</v>
      </c>
      <c r="F692" s="230" t="s">
        <v>836</v>
      </c>
      <c r="G692" s="228"/>
      <c r="H692" s="231">
        <v>15.8</v>
      </c>
      <c r="I692" s="232"/>
      <c r="J692" s="228"/>
      <c r="K692" s="228"/>
      <c r="L692" s="233"/>
      <c r="M692" s="234"/>
      <c r="N692" s="235"/>
      <c r="O692" s="235"/>
      <c r="P692" s="235"/>
      <c r="Q692" s="235"/>
      <c r="R692" s="235"/>
      <c r="S692" s="235"/>
      <c r="T692" s="236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7" t="s">
        <v>165</v>
      </c>
      <c r="AU692" s="237" t="s">
        <v>82</v>
      </c>
      <c r="AV692" s="13" t="s">
        <v>82</v>
      </c>
      <c r="AW692" s="13" t="s">
        <v>33</v>
      </c>
      <c r="AX692" s="13" t="s">
        <v>72</v>
      </c>
      <c r="AY692" s="237" t="s">
        <v>142</v>
      </c>
    </row>
    <row r="693" spans="1:51" s="15" customFormat="1" ht="12">
      <c r="A693" s="15"/>
      <c r="B693" s="249"/>
      <c r="C693" s="250"/>
      <c r="D693" s="220" t="s">
        <v>165</v>
      </c>
      <c r="E693" s="251" t="s">
        <v>19</v>
      </c>
      <c r="F693" s="252" t="s">
        <v>183</v>
      </c>
      <c r="G693" s="250"/>
      <c r="H693" s="253">
        <v>43.2</v>
      </c>
      <c r="I693" s="254"/>
      <c r="J693" s="250"/>
      <c r="K693" s="250"/>
      <c r="L693" s="255"/>
      <c r="M693" s="256"/>
      <c r="N693" s="257"/>
      <c r="O693" s="257"/>
      <c r="P693" s="257"/>
      <c r="Q693" s="257"/>
      <c r="R693" s="257"/>
      <c r="S693" s="257"/>
      <c r="T693" s="258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59" t="s">
        <v>165</v>
      </c>
      <c r="AU693" s="259" t="s">
        <v>82</v>
      </c>
      <c r="AV693" s="15" t="s">
        <v>158</v>
      </c>
      <c r="AW693" s="15" t="s">
        <v>33</v>
      </c>
      <c r="AX693" s="15" t="s">
        <v>72</v>
      </c>
      <c r="AY693" s="259" t="s">
        <v>142</v>
      </c>
    </row>
    <row r="694" spans="1:51" s="14" customFormat="1" ht="12">
      <c r="A694" s="14"/>
      <c r="B694" s="238"/>
      <c r="C694" s="239"/>
      <c r="D694" s="220" t="s">
        <v>165</v>
      </c>
      <c r="E694" s="240" t="s">
        <v>19</v>
      </c>
      <c r="F694" s="241" t="s">
        <v>168</v>
      </c>
      <c r="G694" s="239"/>
      <c r="H694" s="242">
        <v>43.2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8" t="s">
        <v>165</v>
      </c>
      <c r="AU694" s="248" t="s">
        <v>82</v>
      </c>
      <c r="AV694" s="14" t="s">
        <v>149</v>
      </c>
      <c r="AW694" s="14" t="s">
        <v>33</v>
      </c>
      <c r="AX694" s="14" t="s">
        <v>80</v>
      </c>
      <c r="AY694" s="248" t="s">
        <v>142</v>
      </c>
    </row>
    <row r="695" spans="1:65" s="2" customFormat="1" ht="37.8" customHeight="1">
      <c r="A695" s="41"/>
      <c r="B695" s="42"/>
      <c r="C695" s="260" t="s">
        <v>837</v>
      </c>
      <c r="D695" s="260" t="s">
        <v>237</v>
      </c>
      <c r="E695" s="261" t="s">
        <v>838</v>
      </c>
      <c r="F695" s="262" t="s">
        <v>839</v>
      </c>
      <c r="G695" s="263" t="s">
        <v>219</v>
      </c>
      <c r="H695" s="264">
        <v>32.88</v>
      </c>
      <c r="I695" s="265"/>
      <c r="J695" s="266">
        <f>ROUND(I695*H695,2)</f>
        <v>0</v>
      </c>
      <c r="K695" s="262" t="s">
        <v>148</v>
      </c>
      <c r="L695" s="267"/>
      <c r="M695" s="268" t="s">
        <v>19</v>
      </c>
      <c r="N695" s="269" t="s">
        <v>43</v>
      </c>
      <c r="O695" s="87"/>
      <c r="P695" s="216">
        <f>O695*H695</f>
        <v>0</v>
      </c>
      <c r="Q695" s="216">
        <v>0</v>
      </c>
      <c r="R695" s="216">
        <f>Q695*H695</f>
        <v>0</v>
      </c>
      <c r="S695" s="216">
        <v>0</v>
      </c>
      <c r="T695" s="217">
        <f>S695*H695</f>
        <v>0</v>
      </c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R695" s="218" t="s">
        <v>245</v>
      </c>
      <c r="AT695" s="218" t="s">
        <v>237</v>
      </c>
      <c r="AU695" s="218" t="s">
        <v>82</v>
      </c>
      <c r="AY695" s="20" t="s">
        <v>142</v>
      </c>
      <c r="BE695" s="219">
        <f>IF(N695="základní",J695,0)</f>
        <v>0</v>
      </c>
      <c r="BF695" s="219">
        <f>IF(N695="snížená",J695,0)</f>
        <v>0</v>
      </c>
      <c r="BG695" s="219">
        <f>IF(N695="zákl. přenesená",J695,0)</f>
        <v>0</v>
      </c>
      <c r="BH695" s="219">
        <f>IF(N695="sníž. přenesená",J695,0)</f>
        <v>0</v>
      </c>
      <c r="BI695" s="219">
        <f>IF(N695="nulová",J695,0)</f>
        <v>0</v>
      </c>
      <c r="BJ695" s="20" t="s">
        <v>80</v>
      </c>
      <c r="BK695" s="219">
        <f>ROUND(I695*H695,2)</f>
        <v>0</v>
      </c>
      <c r="BL695" s="20" t="s">
        <v>198</v>
      </c>
      <c r="BM695" s="218" t="s">
        <v>840</v>
      </c>
    </row>
    <row r="696" spans="1:47" s="2" customFormat="1" ht="12">
      <c r="A696" s="41"/>
      <c r="B696" s="42"/>
      <c r="C696" s="43"/>
      <c r="D696" s="220" t="s">
        <v>150</v>
      </c>
      <c r="E696" s="43"/>
      <c r="F696" s="221" t="s">
        <v>839</v>
      </c>
      <c r="G696" s="43"/>
      <c r="H696" s="43"/>
      <c r="I696" s="222"/>
      <c r="J696" s="43"/>
      <c r="K696" s="43"/>
      <c r="L696" s="47"/>
      <c r="M696" s="223"/>
      <c r="N696" s="224"/>
      <c r="O696" s="87"/>
      <c r="P696" s="87"/>
      <c r="Q696" s="87"/>
      <c r="R696" s="87"/>
      <c r="S696" s="87"/>
      <c r="T696" s="88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T696" s="20" t="s">
        <v>150</v>
      </c>
      <c r="AU696" s="20" t="s">
        <v>82</v>
      </c>
    </row>
    <row r="697" spans="1:51" s="13" customFormat="1" ht="12">
      <c r="A697" s="13"/>
      <c r="B697" s="227"/>
      <c r="C697" s="228"/>
      <c r="D697" s="220" t="s">
        <v>165</v>
      </c>
      <c r="E697" s="229" t="s">
        <v>19</v>
      </c>
      <c r="F697" s="230" t="s">
        <v>841</v>
      </c>
      <c r="G697" s="228"/>
      <c r="H697" s="231">
        <v>32.88</v>
      </c>
      <c r="I697" s="232"/>
      <c r="J697" s="228"/>
      <c r="K697" s="228"/>
      <c r="L697" s="233"/>
      <c r="M697" s="234"/>
      <c r="N697" s="235"/>
      <c r="O697" s="235"/>
      <c r="P697" s="235"/>
      <c r="Q697" s="235"/>
      <c r="R697" s="235"/>
      <c r="S697" s="235"/>
      <c r="T697" s="23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7" t="s">
        <v>165</v>
      </c>
      <c r="AU697" s="237" t="s">
        <v>82</v>
      </c>
      <c r="AV697" s="13" t="s">
        <v>82</v>
      </c>
      <c r="AW697" s="13" t="s">
        <v>33</v>
      </c>
      <c r="AX697" s="13" t="s">
        <v>72</v>
      </c>
      <c r="AY697" s="237" t="s">
        <v>142</v>
      </c>
    </row>
    <row r="698" spans="1:51" s="14" customFormat="1" ht="12">
      <c r="A698" s="14"/>
      <c r="B698" s="238"/>
      <c r="C698" s="239"/>
      <c r="D698" s="220" t="s">
        <v>165</v>
      </c>
      <c r="E698" s="240" t="s">
        <v>19</v>
      </c>
      <c r="F698" s="241" t="s">
        <v>168</v>
      </c>
      <c r="G698" s="239"/>
      <c r="H698" s="242">
        <v>32.88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8" t="s">
        <v>165</v>
      </c>
      <c r="AU698" s="248" t="s">
        <v>82</v>
      </c>
      <c r="AV698" s="14" t="s">
        <v>149</v>
      </c>
      <c r="AW698" s="14" t="s">
        <v>33</v>
      </c>
      <c r="AX698" s="14" t="s">
        <v>80</v>
      </c>
      <c r="AY698" s="248" t="s">
        <v>142</v>
      </c>
    </row>
    <row r="699" spans="1:65" s="2" customFormat="1" ht="49.05" customHeight="1">
      <c r="A699" s="41"/>
      <c r="B699" s="42"/>
      <c r="C699" s="260" t="s">
        <v>488</v>
      </c>
      <c r="D699" s="260" t="s">
        <v>237</v>
      </c>
      <c r="E699" s="261" t="s">
        <v>842</v>
      </c>
      <c r="F699" s="262" t="s">
        <v>843</v>
      </c>
      <c r="G699" s="263" t="s">
        <v>219</v>
      </c>
      <c r="H699" s="264">
        <v>23.487</v>
      </c>
      <c r="I699" s="265"/>
      <c r="J699" s="266">
        <f>ROUND(I699*H699,2)</f>
        <v>0</v>
      </c>
      <c r="K699" s="262" t="s">
        <v>148</v>
      </c>
      <c r="L699" s="267"/>
      <c r="M699" s="268" t="s">
        <v>19</v>
      </c>
      <c r="N699" s="269" t="s">
        <v>43</v>
      </c>
      <c r="O699" s="87"/>
      <c r="P699" s="216">
        <f>O699*H699</f>
        <v>0</v>
      </c>
      <c r="Q699" s="216">
        <v>0</v>
      </c>
      <c r="R699" s="216">
        <f>Q699*H699</f>
        <v>0</v>
      </c>
      <c r="S699" s="216">
        <v>0</v>
      </c>
      <c r="T699" s="217">
        <f>S699*H699</f>
        <v>0</v>
      </c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R699" s="218" t="s">
        <v>245</v>
      </c>
      <c r="AT699" s="218" t="s">
        <v>237</v>
      </c>
      <c r="AU699" s="218" t="s">
        <v>82</v>
      </c>
      <c r="AY699" s="20" t="s">
        <v>142</v>
      </c>
      <c r="BE699" s="219">
        <f>IF(N699="základní",J699,0)</f>
        <v>0</v>
      </c>
      <c r="BF699" s="219">
        <f>IF(N699="snížená",J699,0)</f>
        <v>0</v>
      </c>
      <c r="BG699" s="219">
        <f>IF(N699="zákl. přenesená",J699,0)</f>
        <v>0</v>
      </c>
      <c r="BH699" s="219">
        <f>IF(N699="sníž. přenesená",J699,0)</f>
        <v>0</v>
      </c>
      <c r="BI699" s="219">
        <f>IF(N699="nulová",J699,0)</f>
        <v>0</v>
      </c>
      <c r="BJ699" s="20" t="s">
        <v>80</v>
      </c>
      <c r="BK699" s="219">
        <f>ROUND(I699*H699,2)</f>
        <v>0</v>
      </c>
      <c r="BL699" s="20" t="s">
        <v>198</v>
      </c>
      <c r="BM699" s="218" t="s">
        <v>844</v>
      </c>
    </row>
    <row r="700" spans="1:47" s="2" customFormat="1" ht="12">
      <c r="A700" s="41"/>
      <c r="B700" s="42"/>
      <c r="C700" s="43"/>
      <c r="D700" s="220" t="s">
        <v>150</v>
      </c>
      <c r="E700" s="43"/>
      <c r="F700" s="221" t="s">
        <v>843</v>
      </c>
      <c r="G700" s="43"/>
      <c r="H700" s="43"/>
      <c r="I700" s="222"/>
      <c r="J700" s="43"/>
      <c r="K700" s="43"/>
      <c r="L700" s="47"/>
      <c r="M700" s="223"/>
      <c r="N700" s="224"/>
      <c r="O700" s="87"/>
      <c r="P700" s="87"/>
      <c r="Q700" s="87"/>
      <c r="R700" s="87"/>
      <c r="S700" s="87"/>
      <c r="T700" s="88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T700" s="20" t="s">
        <v>150</v>
      </c>
      <c r="AU700" s="20" t="s">
        <v>82</v>
      </c>
    </row>
    <row r="701" spans="1:51" s="13" customFormat="1" ht="12">
      <c r="A701" s="13"/>
      <c r="B701" s="227"/>
      <c r="C701" s="228"/>
      <c r="D701" s="220" t="s">
        <v>165</v>
      </c>
      <c r="E701" s="229" t="s">
        <v>19</v>
      </c>
      <c r="F701" s="230" t="s">
        <v>845</v>
      </c>
      <c r="G701" s="228"/>
      <c r="H701" s="231">
        <v>14.007</v>
      </c>
      <c r="I701" s="232"/>
      <c r="J701" s="228"/>
      <c r="K701" s="228"/>
      <c r="L701" s="233"/>
      <c r="M701" s="234"/>
      <c r="N701" s="235"/>
      <c r="O701" s="235"/>
      <c r="P701" s="235"/>
      <c r="Q701" s="235"/>
      <c r="R701" s="235"/>
      <c r="S701" s="235"/>
      <c r="T701" s="236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7" t="s">
        <v>165</v>
      </c>
      <c r="AU701" s="237" t="s">
        <v>82</v>
      </c>
      <c r="AV701" s="13" t="s">
        <v>82</v>
      </c>
      <c r="AW701" s="13" t="s">
        <v>33</v>
      </c>
      <c r="AX701" s="13" t="s">
        <v>72</v>
      </c>
      <c r="AY701" s="237" t="s">
        <v>142</v>
      </c>
    </row>
    <row r="702" spans="1:51" s="13" customFormat="1" ht="12">
      <c r="A702" s="13"/>
      <c r="B702" s="227"/>
      <c r="C702" s="228"/>
      <c r="D702" s="220" t="s">
        <v>165</v>
      </c>
      <c r="E702" s="229" t="s">
        <v>19</v>
      </c>
      <c r="F702" s="230" t="s">
        <v>846</v>
      </c>
      <c r="G702" s="228"/>
      <c r="H702" s="231">
        <v>9.48</v>
      </c>
      <c r="I702" s="232"/>
      <c r="J702" s="228"/>
      <c r="K702" s="228"/>
      <c r="L702" s="233"/>
      <c r="M702" s="234"/>
      <c r="N702" s="235"/>
      <c r="O702" s="235"/>
      <c r="P702" s="235"/>
      <c r="Q702" s="235"/>
      <c r="R702" s="235"/>
      <c r="S702" s="235"/>
      <c r="T702" s="236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7" t="s">
        <v>165</v>
      </c>
      <c r="AU702" s="237" t="s">
        <v>82</v>
      </c>
      <c r="AV702" s="13" t="s">
        <v>82</v>
      </c>
      <c r="AW702" s="13" t="s">
        <v>33</v>
      </c>
      <c r="AX702" s="13" t="s">
        <v>72</v>
      </c>
      <c r="AY702" s="237" t="s">
        <v>142</v>
      </c>
    </row>
    <row r="703" spans="1:51" s="15" customFormat="1" ht="12">
      <c r="A703" s="15"/>
      <c r="B703" s="249"/>
      <c r="C703" s="250"/>
      <c r="D703" s="220" t="s">
        <v>165</v>
      </c>
      <c r="E703" s="251" t="s">
        <v>19</v>
      </c>
      <c r="F703" s="252" t="s">
        <v>183</v>
      </c>
      <c r="G703" s="250"/>
      <c r="H703" s="253">
        <v>23.487000000000002</v>
      </c>
      <c r="I703" s="254"/>
      <c r="J703" s="250"/>
      <c r="K703" s="250"/>
      <c r="L703" s="255"/>
      <c r="M703" s="256"/>
      <c r="N703" s="257"/>
      <c r="O703" s="257"/>
      <c r="P703" s="257"/>
      <c r="Q703" s="257"/>
      <c r="R703" s="257"/>
      <c r="S703" s="257"/>
      <c r="T703" s="258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59" t="s">
        <v>165</v>
      </c>
      <c r="AU703" s="259" t="s">
        <v>82</v>
      </c>
      <c r="AV703" s="15" t="s">
        <v>158</v>
      </c>
      <c r="AW703" s="15" t="s">
        <v>33</v>
      </c>
      <c r="AX703" s="15" t="s">
        <v>72</v>
      </c>
      <c r="AY703" s="259" t="s">
        <v>142</v>
      </c>
    </row>
    <row r="704" spans="1:51" s="14" customFormat="1" ht="12">
      <c r="A704" s="14"/>
      <c r="B704" s="238"/>
      <c r="C704" s="239"/>
      <c r="D704" s="220" t="s">
        <v>165</v>
      </c>
      <c r="E704" s="240" t="s">
        <v>19</v>
      </c>
      <c r="F704" s="241" t="s">
        <v>168</v>
      </c>
      <c r="G704" s="239"/>
      <c r="H704" s="242">
        <v>23.487000000000002</v>
      </c>
      <c r="I704" s="243"/>
      <c r="J704" s="239"/>
      <c r="K704" s="239"/>
      <c r="L704" s="244"/>
      <c r="M704" s="245"/>
      <c r="N704" s="246"/>
      <c r="O704" s="246"/>
      <c r="P704" s="246"/>
      <c r="Q704" s="246"/>
      <c r="R704" s="246"/>
      <c r="S704" s="246"/>
      <c r="T704" s="24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8" t="s">
        <v>165</v>
      </c>
      <c r="AU704" s="248" t="s">
        <v>82</v>
      </c>
      <c r="AV704" s="14" t="s">
        <v>149</v>
      </c>
      <c r="AW704" s="14" t="s">
        <v>33</v>
      </c>
      <c r="AX704" s="14" t="s">
        <v>80</v>
      </c>
      <c r="AY704" s="248" t="s">
        <v>142</v>
      </c>
    </row>
    <row r="705" spans="1:65" s="2" customFormat="1" ht="44.25" customHeight="1">
      <c r="A705" s="41"/>
      <c r="B705" s="42"/>
      <c r="C705" s="260" t="s">
        <v>847</v>
      </c>
      <c r="D705" s="260" t="s">
        <v>237</v>
      </c>
      <c r="E705" s="261" t="s">
        <v>848</v>
      </c>
      <c r="F705" s="262" t="s">
        <v>849</v>
      </c>
      <c r="G705" s="263" t="s">
        <v>219</v>
      </c>
      <c r="H705" s="264">
        <v>23.487</v>
      </c>
      <c r="I705" s="265"/>
      <c r="J705" s="266">
        <f>ROUND(I705*H705,2)</f>
        <v>0</v>
      </c>
      <c r="K705" s="262" t="s">
        <v>148</v>
      </c>
      <c r="L705" s="267"/>
      <c r="M705" s="268" t="s">
        <v>19</v>
      </c>
      <c r="N705" s="269" t="s">
        <v>43</v>
      </c>
      <c r="O705" s="87"/>
      <c r="P705" s="216">
        <f>O705*H705</f>
        <v>0</v>
      </c>
      <c r="Q705" s="216">
        <v>0</v>
      </c>
      <c r="R705" s="216">
        <f>Q705*H705</f>
        <v>0</v>
      </c>
      <c r="S705" s="216">
        <v>0</v>
      </c>
      <c r="T705" s="217">
        <f>S705*H705</f>
        <v>0</v>
      </c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R705" s="218" t="s">
        <v>245</v>
      </c>
      <c r="AT705" s="218" t="s">
        <v>237</v>
      </c>
      <c r="AU705" s="218" t="s">
        <v>82</v>
      </c>
      <c r="AY705" s="20" t="s">
        <v>142</v>
      </c>
      <c r="BE705" s="219">
        <f>IF(N705="základní",J705,0)</f>
        <v>0</v>
      </c>
      <c r="BF705" s="219">
        <f>IF(N705="snížená",J705,0)</f>
        <v>0</v>
      </c>
      <c r="BG705" s="219">
        <f>IF(N705="zákl. přenesená",J705,0)</f>
        <v>0</v>
      </c>
      <c r="BH705" s="219">
        <f>IF(N705="sníž. přenesená",J705,0)</f>
        <v>0</v>
      </c>
      <c r="BI705" s="219">
        <f>IF(N705="nulová",J705,0)</f>
        <v>0</v>
      </c>
      <c r="BJ705" s="20" t="s">
        <v>80</v>
      </c>
      <c r="BK705" s="219">
        <f>ROUND(I705*H705,2)</f>
        <v>0</v>
      </c>
      <c r="BL705" s="20" t="s">
        <v>198</v>
      </c>
      <c r="BM705" s="218" t="s">
        <v>850</v>
      </c>
    </row>
    <row r="706" spans="1:47" s="2" customFormat="1" ht="12">
      <c r="A706" s="41"/>
      <c r="B706" s="42"/>
      <c r="C706" s="43"/>
      <c r="D706" s="220" t="s">
        <v>150</v>
      </c>
      <c r="E706" s="43"/>
      <c r="F706" s="221" t="s">
        <v>849</v>
      </c>
      <c r="G706" s="43"/>
      <c r="H706" s="43"/>
      <c r="I706" s="222"/>
      <c r="J706" s="43"/>
      <c r="K706" s="43"/>
      <c r="L706" s="47"/>
      <c r="M706" s="223"/>
      <c r="N706" s="224"/>
      <c r="O706" s="87"/>
      <c r="P706" s="87"/>
      <c r="Q706" s="87"/>
      <c r="R706" s="87"/>
      <c r="S706" s="87"/>
      <c r="T706" s="88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T706" s="20" t="s">
        <v>150</v>
      </c>
      <c r="AU706" s="20" t="s">
        <v>82</v>
      </c>
    </row>
    <row r="707" spans="1:51" s="13" customFormat="1" ht="12">
      <c r="A707" s="13"/>
      <c r="B707" s="227"/>
      <c r="C707" s="228"/>
      <c r="D707" s="220" t="s">
        <v>165</v>
      </c>
      <c r="E707" s="229" t="s">
        <v>19</v>
      </c>
      <c r="F707" s="230" t="s">
        <v>845</v>
      </c>
      <c r="G707" s="228"/>
      <c r="H707" s="231">
        <v>14.007</v>
      </c>
      <c r="I707" s="232"/>
      <c r="J707" s="228"/>
      <c r="K707" s="228"/>
      <c r="L707" s="233"/>
      <c r="M707" s="234"/>
      <c r="N707" s="235"/>
      <c r="O707" s="235"/>
      <c r="P707" s="235"/>
      <c r="Q707" s="235"/>
      <c r="R707" s="235"/>
      <c r="S707" s="235"/>
      <c r="T707" s="236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7" t="s">
        <v>165</v>
      </c>
      <c r="AU707" s="237" t="s">
        <v>82</v>
      </c>
      <c r="AV707" s="13" t="s">
        <v>82</v>
      </c>
      <c r="AW707" s="13" t="s">
        <v>33</v>
      </c>
      <c r="AX707" s="13" t="s">
        <v>72</v>
      </c>
      <c r="AY707" s="237" t="s">
        <v>142</v>
      </c>
    </row>
    <row r="708" spans="1:51" s="13" customFormat="1" ht="12">
      <c r="A708" s="13"/>
      <c r="B708" s="227"/>
      <c r="C708" s="228"/>
      <c r="D708" s="220" t="s">
        <v>165</v>
      </c>
      <c r="E708" s="229" t="s">
        <v>19</v>
      </c>
      <c r="F708" s="230" t="s">
        <v>846</v>
      </c>
      <c r="G708" s="228"/>
      <c r="H708" s="231">
        <v>9.48</v>
      </c>
      <c r="I708" s="232"/>
      <c r="J708" s="228"/>
      <c r="K708" s="228"/>
      <c r="L708" s="233"/>
      <c r="M708" s="234"/>
      <c r="N708" s="235"/>
      <c r="O708" s="235"/>
      <c r="P708" s="235"/>
      <c r="Q708" s="235"/>
      <c r="R708" s="235"/>
      <c r="S708" s="235"/>
      <c r="T708" s="23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7" t="s">
        <v>165</v>
      </c>
      <c r="AU708" s="237" t="s">
        <v>82</v>
      </c>
      <c r="AV708" s="13" t="s">
        <v>82</v>
      </c>
      <c r="AW708" s="13" t="s">
        <v>33</v>
      </c>
      <c r="AX708" s="13" t="s">
        <v>72</v>
      </c>
      <c r="AY708" s="237" t="s">
        <v>142</v>
      </c>
    </row>
    <row r="709" spans="1:51" s="15" customFormat="1" ht="12">
      <c r="A709" s="15"/>
      <c r="B709" s="249"/>
      <c r="C709" s="250"/>
      <c r="D709" s="220" t="s">
        <v>165</v>
      </c>
      <c r="E709" s="251" t="s">
        <v>19</v>
      </c>
      <c r="F709" s="252" t="s">
        <v>183</v>
      </c>
      <c r="G709" s="250"/>
      <c r="H709" s="253">
        <v>23.487000000000002</v>
      </c>
      <c r="I709" s="254"/>
      <c r="J709" s="250"/>
      <c r="K709" s="250"/>
      <c r="L709" s="255"/>
      <c r="M709" s="256"/>
      <c r="N709" s="257"/>
      <c r="O709" s="257"/>
      <c r="P709" s="257"/>
      <c r="Q709" s="257"/>
      <c r="R709" s="257"/>
      <c r="S709" s="257"/>
      <c r="T709" s="258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59" t="s">
        <v>165</v>
      </c>
      <c r="AU709" s="259" t="s">
        <v>82</v>
      </c>
      <c r="AV709" s="15" t="s">
        <v>158</v>
      </c>
      <c r="AW709" s="15" t="s">
        <v>33</v>
      </c>
      <c r="AX709" s="15" t="s">
        <v>72</v>
      </c>
      <c r="AY709" s="259" t="s">
        <v>142</v>
      </c>
    </row>
    <row r="710" spans="1:51" s="14" customFormat="1" ht="12">
      <c r="A710" s="14"/>
      <c r="B710" s="238"/>
      <c r="C710" s="239"/>
      <c r="D710" s="220" t="s">
        <v>165</v>
      </c>
      <c r="E710" s="240" t="s">
        <v>19</v>
      </c>
      <c r="F710" s="241" t="s">
        <v>168</v>
      </c>
      <c r="G710" s="239"/>
      <c r="H710" s="242">
        <v>23.487000000000002</v>
      </c>
      <c r="I710" s="243"/>
      <c r="J710" s="239"/>
      <c r="K710" s="239"/>
      <c r="L710" s="244"/>
      <c r="M710" s="245"/>
      <c r="N710" s="246"/>
      <c r="O710" s="246"/>
      <c r="P710" s="246"/>
      <c r="Q710" s="246"/>
      <c r="R710" s="246"/>
      <c r="S710" s="246"/>
      <c r="T710" s="24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8" t="s">
        <v>165</v>
      </c>
      <c r="AU710" s="248" t="s">
        <v>82</v>
      </c>
      <c r="AV710" s="14" t="s">
        <v>149</v>
      </c>
      <c r="AW710" s="14" t="s">
        <v>33</v>
      </c>
      <c r="AX710" s="14" t="s">
        <v>80</v>
      </c>
      <c r="AY710" s="248" t="s">
        <v>142</v>
      </c>
    </row>
    <row r="711" spans="1:65" s="2" customFormat="1" ht="24.15" customHeight="1">
      <c r="A711" s="41"/>
      <c r="B711" s="42"/>
      <c r="C711" s="207" t="s">
        <v>504</v>
      </c>
      <c r="D711" s="207" t="s">
        <v>144</v>
      </c>
      <c r="E711" s="208" t="s">
        <v>851</v>
      </c>
      <c r="F711" s="209" t="s">
        <v>852</v>
      </c>
      <c r="G711" s="210" t="s">
        <v>219</v>
      </c>
      <c r="H711" s="211">
        <v>27.4</v>
      </c>
      <c r="I711" s="212"/>
      <c r="J711" s="213">
        <f>ROUND(I711*H711,2)</f>
        <v>0</v>
      </c>
      <c r="K711" s="209" t="s">
        <v>148</v>
      </c>
      <c r="L711" s="47"/>
      <c r="M711" s="214" t="s">
        <v>19</v>
      </c>
      <c r="N711" s="215" t="s">
        <v>43</v>
      </c>
      <c r="O711" s="87"/>
      <c r="P711" s="216">
        <f>O711*H711</f>
        <v>0</v>
      </c>
      <c r="Q711" s="216">
        <v>0</v>
      </c>
      <c r="R711" s="216">
        <f>Q711*H711</f>
        <v>0</v>
      </c>
      <c r="S711" s="216">
        <v>0</v>
      </c>
      <c r="T711" s="217">
        <f>S711*H711</f>
        <v>0</v>
      </c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R711" s="218" t="s">
        <v>198</v>
      </c>
      <c r="AT711" s="218" t="s">
        <v>144</v>
      </c>
      <c r="AU711" s="218" t="s">
        <v>82</v>
      </c>
      <c r="AY711" s="20" t="s">
        <v>142</v>
      </c>
      <c r="BE711" s="219">
        <f>IF(N711="základní",J711,0)</f>
        <v>0</v>
      </c>
      <c r="BF711" s="219">
        <f>IF(N711="snížená",J711,0)</f>
        <v>0</v>
      </c>
      <c r="BG711" s="219">
        <f>IF(N711="zákl. přenesená",J711,0)</f>
        <v>0</v>
      </c>
      <c r="BH711" s="219">
        <f>IF(N711="sníž. přenesená",J711,0)</f>
        <v>0</v>
      </c>
      <c r="BI711" s="219">
        <f>IF(N711="nulová",J711,0)</f>
        <v>0</v>
      </c>
      <c r="BJ711" s="20" t="s">
        <v>80</v>
      </c>
      <c r="BK711" s="219">
        <f>ROUND(I711*H711,2)</f>
        <v>0</v>
      </c>
      <c r="BL711" s="20" t="s">
        <v>198</v>
      </c>
      <c r="BM711" s="218" t="s">
        <v>853</v>
      </c>
    </row>
    <row r="712" spans="1:47" s="2" customFormat="1" ht="12">
      <c r="A712" s="41"/>
      <c r="B712" s="42"/>
      <c r="C712" s="43"/>
      <c r="D712" s="220" t="s">
        <v>150</v>
      </c>
      <c r="E712" s="43"/>
      <c r="F712" s="221" t="s">
        <v>854</v>
      </c>
      <c r="G712" s="43"/>
      <c r="H712" s="43"/>
      <c r="I712" s="222"/>
      <c r="J712" s="43"/>
      <c r="K712" s="43"/>
      <c r="L712" s="47"/>
      <c r="M712" s="223"/>
      <c r="N712" s="224"/>
      <c r="O712" s="87"/>
      <c r="P712" s="87"/>
      <c r="Q712" s="87"/>
      <c r="R712" s="87"/>
      <c r="S712" s="87"/>
      <c r="T712" s="88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T712" s="20" t="s">
        <v>150</v>
      </c>
      <c r="AU712" s="20" t="s">
        <v>82</v>
      </c>
    </row>
    <row r="713" spans="1:47" s="2" customFormat="1" ht="12">
      <c r="A713" s="41"/>
      <c r="B713" s="42"/>
      <c r="C713" s="43"/>
      <c r="D713" s="225" t="s">
        <v>152</v>
      </c>
      <c r="E713" s="43"/>
      <c r="F713" s="226" t="s">
        <v>855</v>
      </c>
      <c r="G713" s="43"/>
      <c r="H713" s="43"/>
      <c r="I713" s="222"/>
      <c r="J713" s="43"/>
      <c r="K713" s="43"/>
      <c r="L713" s="47"/>
      <c r="M713" s="223"/>
      <c r="N713" s="224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T713" s="20" t="s">
        <v>152</v>
      </c>
      <c r="AU713" s="20" t="s">
        <v>82</v>
      </c>
    </row>
    <row r="714" spans="1:51" s="13" customFormat="1" ht="12">
      <c r="A714" s="13"/>
      <c r="B714" s="227"/>
      <c r="C714" s="228"/>
      <c r="D714" s="220" t="s">
        <v>165</v>
      </c>
      <c r="E714" s="229" t="s">
        <v>19</v>
      </c>
      <c r="F714" s="230" t="s">
        <v>816</v>
      </c>
      <c r="G714" s="228"/>
      <c r="H714" s="231">
        <v>27.4</v>
      </c>
      <c r="I714" s="232"/>
      <c r="J714" s="228"/>
      <c r="K714" s="228"/>
      <c r="L714" s="233"/>
      <c r="M714" s="234"/>
      <c r="N714" s="235"/>
      <c r="O714" s="235"/>
      <c r="P714" s="235"/>
      <c r="Q714" s="235"/>
      <c r="R714" s="235"/>
      <c r="S714" s="235"/>
      <c r="T714" s="236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7" t="s">
        <v>165</v>
      </c>
      <c r="AU714" s="237" t="s">
        <v>82</v>
      </c>
      <c r="AV714" s="13" t="s">
        <v>82</v>
      </c>
      <c r="AW714" s="13" t="s">
        <v>33</v>
      </c>
      <c r="AX714" s="13" t="s">
        <v>72</v>
      </c>
      <c r="AY714" s="237" t="s">
        <v>142</v>
      </c>
    </row>
    <row r="715" spans="1:51" s="14" customFormat="1" ht="12">
      <c r="A715" s="14"/>
      <c r="B715" s="238"/>
      <c r="C715" s="239"/>
      <c r="D715" s="220" t="s">
        <v>165</v>
      </c>
      <c r="E715" s="240" t="s">
        <v>19</v>
      </c>
      <c r="F715" s="241" t="s">
        <v>168</v>
      </c>
      <c r="G715" s="239"/>
      <c r="H715" s="242">
        <v>27.4</v>
      </c>
      <c r="I715" s="243"/>
      <c r="J715" s="239"/>
      <c r="K715" s="239"/>
      <c r="L715" s="244"/>
      <c r="M715" s="245"/>
      <c r="N715" s="246"/>
      <c r="O715" s="246"/>
      <c r="P715" s="246"/>
      <c r="Q715" s="246"/>
      <c r="R715" s="246"/>
      <c r="S715" s="246"/>
      <c r="T715" s="24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8" t="s">
        <v>165</v>
      </c>
      <c r="AU715" s="248" t="s">
        <v>82</v>
      </c>
      <c r="AV715" s="14" t="s">
        <v>149</v>
      </c>
      <c r="AW715" s="14" t="s">
        <v>33</v>
      </c>
      <c r="AX715" s="14" t="s">
        <v>80</v>
      </c>
      <c r="AY715" s="248" t="s">
        <v>142</v>
      </c>
    </row>
    <row r="716" spans="1:65" s="2" customFormat="1" ht="24.15" customHeight="1">
      <c r="A716" s="41"/>
      <c r="B716" s="42"/>
      <c r="C716" s="207" t="s">
        <v>856</v>
      </c>
      <c r="D716" s="207" t="s">
        <v>144</v>
      </c>
      <c r="E716" s="208" t="s">
        <v>857</v>
      </c>
      <c r="F716" s="209" t="s">
        <v>858</v>
      </c>
      <c r="G716" s="210" t="s">
        <v>147</v>
      </c>
      <c r="H716" s="211">
        <v>54.8</v>
      </c>
      <c r="I716" s="212"/>
      <c r="J716" s="213">
        <f>ROUND(I716*H716,2)</f>
        <v>0</v>
      </c>
      <c r="K716" s="209" t="s">
        <v>148</v>
      </c>
      <c r="L716" s="47"/>
      <c r="M716" s="214" t="s">
        <v>19</v>
      </c>
      <c r="N716" s="215" t="s">
        <v>43</v>
      </c>
      <c r="O716" s="87"/>
      <c r="P716" s="216">
        <f>O716*H716</f>
        <v>0</v>
      </c>
      <c r="Q716" s="216">
        <v>0</v>
      </c>
      <c r="R716" s="216">
        <f>Q716*H716</f>
        <v>0</v>
      </c>
      <c r="S716" s="216">
        <v>0</v>
      </c>
      <c r="T716" s="217">
        <f>S716*H716</f>
        <v>0</v>
      </c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R716" s="218" t="s">
        <v>198</v>
      </c>
      <c r="AT716" s="218" t="s">
        <v>144</v>
      </c>
      <c r="AU716" s="218" t="s">
        <v>82</v>
      </c>
      <c r="AY716" s="20" t="s">
        <v>142</v>
      </c>
      <c r="BE716" s="219">
        <f>IF(N716="základní",J716,0)</f>
        <v>0</v>
      </c>
      <c r="BF716" s="219">
        <f>IF(N716="snížená",J716,0)</f>
        <v>0</v>
      </c>
      <c r="BG716" s="219">
        <f>IF(N716="zákl. přenesená",J716,0)</f>
        <v>0</v>
      </c>
      <c r="BH716" s="219">
        <f>IF(N716="sníž. přenesená",J716,0)</f>
        <v>0</v>
      </c>
      <c r="BI716" s="219">
        <f>IF(N716="nulová",J716,0)</f>
        <v>0</v>
      </c>
      <c r="BJ716" s="20" t="s">
        <v>80</v>
      </c>
      <c r="BK716" s="219">
        <f>ROUND(I716*H716,2)</f>
        <v>0</v>
      </c>
      <c r="BL716" s="20" t="s">
        <v>198</v>
      </c>
      <c r="BM716" s="218" t="s">
        <v>859</v>
      </c>
    </row>
    <row r="717" spans="1:47" s="2" customFormat="1" ht="12">
      <c r="A717" s="41"/>
      <c r="B717" s="42"/>
      <c r="C717" s="43"/>
      <c r="D717" s="220" t="s">
        <v>150</v>
      </c>
      <c r="E717" s="43"/>
      <c r="F717" s="221" t="s">
        <v>860</v>
      </c>
      <c r="G717" s="43"/>
      <c r="H717" s="43"/>
      <c r="I717" s="222"/>
      <c r="J717" s="43"/>
      <c r="K717" s="43"/>
      <c r="L717" s="47"/>
      <c r="M717" s="223"/>
      <c r="N717" s="224"/>
      <c r="O717" s="87"/>
      <c r="P717" s="87"/>
      <c r="Q717" s="87"/>
      <c r="R717" s="87"/>
      <c r="S717" s="87"/>
      <c r="T717" s="88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T717" s="20" t="s">
        <v>150</v>
      </c>
      <c r="AU717" s="20" t="s">
        <v>82</v>
      </c>
    </row>
    <row r="718" spans="1:47" s="2" customFormat="1" ht="12">
      <c r="A718" s="41"/>
      <c r="B718" s="42"/>
      <c r="C718" s="43"/>
      <c r="D718" s="225" t="s">
        <v>152</v>
      </c>
      <c r="E718" s="43"/>
      <c r="F718" s="226" t="s">
        <v>861</v>
      </c>
      <c r="G718" s="43"/>
      <c r="H718" s="43"/>
      <c r="I718" s="222"/>
      <c r="J718" s="43"/>
      <c r="K718" s="43"/>
      <c r="L718" s="47"/>
      <c r="M718" s="223"/>
      <c r="N718" s="224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152</v>
      </c>
      <c r="AU718" s="20" t="s">
        <v>82</v>
      </c>
    </row>
    <row r="719" spans="1:51" s="13" customFormat="1" ht="12">
      <c r="A719" s="13"/>
      <c r="B719" s="227"/>
      <c r="C719" s="228"/>
      <c r="D719" s="220" t="s">
        <v>165</v>
      </c>
      <c r="E719" s="229" t="s">
        <v>19</v>
      </c>
      <c r="F719" s="230" t="s">
        <v>862</v>
      </c>
      <c r="G719" s="228"/>
      <c r="H719" s="231">
        <v>54.8</v>
      </c>
      <c r="I719" s="232"/>
      <c r="J719" s="228"/>
      <c r="K719" s="228"/>
      <c r="L719" s="233"/>
      <c r="M719" s="234"/>
      <c r="N719" s="235"/>
      <c r="O719" s="235"/>
      <c r="P719" s="235"/>
      <c r="Q719" s="235"/>
      <c r="R719" s="235"/>
      <c r="S719" s="235"/>
      <c r="T719" s="236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7" t="s">
        <v>165</v>
      </c>
      <c r="AU719" s="237" t="s">
        <v>82</v>
      </c>
      <c r="AV719" s="13" t="s">
        <v>82</v>
      </c>
      <c r="AW719" s="13" t="s">
        <v>33</v>
      </c>
      <c r="AX719" s="13" t="s">
        <v>72</v>
      </c>
      <c r="AY719" s="237" t="s">
        <v>142</v>
      </c>
    </row>
    <row r="720" spans="1:51" s="14" customFormat="1" ht="12">
      <c r="A720" s="14"/>
      <c r="B720" s="238"/>
      <c r="C720" s="239"/>
      <c r="D720" s="220" t="s">
        <v>165</v>
      </c>
      <c r="E720" s="240" t="s">
        <v>19</v>
      </c>
      <c r="F720" s="241" t="s">
        <v>168</v>
      </c>
      <c r="G720" s="239"/>
      <c r="H720" s="242">
        <v>54.8</v>
      </c>
      <c r="I720" s="243"/>
      <c r="J720" s="239"/>
      <c r="K720" s="239"/>
      <c r="L720" s="244"/>
      <c r="M720" s="245"/>
      <c r="N720" s="246"/>
      <c r="O720" s="246"/>
      <c r="P720" s="246"/>
      <c r="Q720" s="246"/>
      <c r="R720" s="246"/>
      <c r="S720" s="246"/>
      <c r="T720" s="24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8" t="s">
        <v>165</v>
      </c>
      <c r="AU720" s="248" t="s">
        <v>82</v>
      </c>
      <c r="AV720" s="14" t="s">
        <v>149</v>
      </c>
      <c r="AW720" s="14" t="s">
        <v>33</v>
      </c>
      <c r="AX720" s="14" t="s">
        <v>80</v>
      </c>
      <c r="AY720" s="248" t="s">
        <v>142</v>
      </c>
    </row>
    <row r="721" spans="1:65" s="2" customFormat="1" ht="24.15" customHeight="1">
      <c r="A721" s="41"/>
      <c r="B721" s="42"/>
      <c r="C721" s="207" t="s">
        <v>509</v>
      </c>
      <c r="D721" s="207" t="s">
        <v>144</v>
      </c>
      <c r="E721" s="208" t="s">
        <v>863</v>
      </c>
      <c r="F721" s="209" t="s">
        <v>864</v>
      </c>
      <c r="G721" s="210" t="s">
        <v>219</v>
      </c>
      <c r="H721" s="211">
        <v>4.5</v>
      </c>
      <c r="I721" s="212"/>
      <c r="J721" s="213">
        <f>ROUND(I721*H721,2)</f>
        <v>0</v>
      </c>
      <c r="K721" s="209" t="s">
        <v>148</v>
      </c>
      <c r="L721" s="47"/>
      <c r="M721" s="214" t="s">
        <v>19</v>
      </c>
      <c r="N721" s="215" t="s">
        <v>43</v>
      </c>
      <c r="O721" s="87"/>
      <c r="P721" s="216">
        <f>O721*H721</f>
        <v>0</v>
      </c>
      <c r="Q721" s="216">
        <v>0</v>
      </c>
      <c r="R721" s="216">
        <f>Q721*H721</f>
        <v>0</v>
      </c>
      <c r="S721" s="216">
        <v>0</v>
      </c>
      <c r="T721" s="217">
        <f>S721*H721</f>
        <v>0</v>
      </c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R721" s="218" t="s">
        <v>198</v>
      </c>
      <c r="AT721" s="218" t="s">
        <v>144</v>
      </c>
      <c r="AU721" s="218" t="s">
        <v>82</v>
      </c>
      <c r="AY721" s="20" t="s">
        <v>142</v>
      </c>
      <c r="BE721" s="219">
        <f>IF(N721="základní",J721,0)</f>
        <v>0</v>
      </c>
      <c r="BF721" s="219">
        <f>IF(N721="snížená",J721,0)</f>
        <v>0</v>
      </c>
      <c r="BG721" s="219">
        <f>IF(N721="zákl. přenesená",J721,0)</f>
        <v>0</v>
      </c>
      <c r="BH721" s="219">
        <f>IF(N721="sníž. přenesená",J721,0)</f>
        <v>0</v>
      </c>
      <c r="BI721" s="219">
        <f>IF(N721="nulová",J721,0)</f>
        <v>0</v>
      </c>
      <c r="BJ721" s="20" t="s">
        <v>80</v>
      </c>
      <c r="BK721" s="219">
        <f>ROUND(I721*H721,2)</f>
        <v>0</v>
      </c>
      <c r="BL721" s="20" t="s">
        <v>198</v>
      </c>
      <c r="BM721" s="218" t="s">
        <v>865</v>
      </c>
    </row>
    <row r="722" spans="1:47" s="2" customFormat="1" ht="12">
      <c r="A722" s="41"/>
      <c r="B722" s="42"/>
      <c r="C722" s="43"/>
      <c r="D722" s="220" t="s">
        <v>150</v>
      </c>
      <c r="E722" s="43"/>
      <c r="F722" s="221" t="s">
        <v>866</v>
      </c>
      <c r="G722" s="43"/>
      <c r="H722" s="43"/>
      <c r="I722" s="222"/>
      <c r="J722" s="43"/>
      <c r="K722" s="43"/>
      <c r="L722" s="47"/>
      <c r="M722" s="223"/>
      <c r="N722" s="224"/>
      <c r="O722" s="87"/>
      <c r="P722" s="87"/>
      <c r="Q722" s="87"/>
      <c r="R722" s="87"/>
      <c r="S722" s="87"/>
      <c r="T722" s="88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T722" s="20" t="s">
        <v>150</v>
      </c>
      <c r="AU722" s="20" t="s">
        <v>82</v>
      </c>
    </row>
    <row r="723" spans="1:47" s="2" customFormat="1" ht="12">
      <c r="A723" s="41"/>
      <c r="B723" s="42"/>
      <c r="C723" s="43"/>
      <c r="D723" s="225" t="s">
        <v>152</v>
      </c>
      <c r="E723" s="43"/>
      <c r="F723" s="226" t="s">
        <v>867</v>
      </c>
      <c r="G723" s="43"/>
      <c r="H723" s="43"/>
      <c r="I723" s="222"/>
      <c r="J723" s="43"/>
      <c r="K723" s="43"/>
      <c r="L723" s="47"/>
      <c r="M723" s="223"/>
      <c r="N723" s="224"/>
      <c r="O723" s="87"/>
      <c r="P723" s="87"/>
      <c r="Q723" s="87"/>
      <c r="R723" s="87"/>
      <c r="S723" s="87"/>
      <c r="T723" s="88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T723" s="20" t="s">
        <v>152</v>
      </c>
      <c r="AU723" s="20" t="s">
        <v>82</v>
      </c>
    </row>
    <row r="724" spans="1:51" s="13" customFormat="1" ht="12">
      <c r="A724" s="13"/>
      <c r="B724" s="227"/>
      <c r="C724" s="228"/>
      <c r="D724" s="220" t="s">
        <v>165</v>
      </c>
      <c r="E724" s="229" t="s">
        <v>19</v>
      </c>
      <c r="F724" s="230" t="s">
        <v>868</v>
      </c>
      <c r="G724" s="228"/>
      <c r="H724" s="231">
        <v>4.5</v>
      </c>
      <c r="I724" s="232"/>
      <c r="J724" s="228"/>
      <c r="K724" s="228"/>
      <c r="L724" s="233"/>
      <c r="M724" s="234"/>
      <c r="N724" s="235"/>
      <c r="O724" s="235"/>
      <c r="P724" s="235"/>
      <c r="Q724" s="235"/>
      <c r="R724" s="235"/>
      <c r="S724" s="235"/>
      <c r="T724" s="23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7" t="s">
        <v>165</v>
      </c>
      <c r="AU724" s="237" t="s">
        <v>82</v>
      </c>
      <c r="AV724" s="13" t="s">
        <v>82</v>
      </c>
      <c r="AW724" s="13" t="s">
        <v>33</v>
      </c>
      <c r="AX724" s="13" t="s">
        <v>72</v>
      </c>
      <c r="AY724" s="237" t="s">
        <v>142</v>
      </c>
    </row>
    <row r="725" spans="1:51" s="14" customFormat="1" ht="12">
      <c r="A725" s="14"/>
      <c r="B725" s="238"/>
      <c r="C725" s="239"/>
      <c r="D725" s="220" t="s">
        <v>165</v>
      </c>
      <c r="E725" s="240" t="s">
        <v>19</v>
      </c>
      <c r="F725" s="241" t="s">
        <v>168</v>
      </c>
      <c r="G725" s="239"/>
      <c r="H725" s="242">
        <v>4.5</v>
      </c>
      <c r="I725" s="243"/>
      <c r="J725" s="239"/>
      <c r="K725" s="239"/>
      <c r="L725" s="244"/>
      <c r="M725" s="245"/>
      <c r="N725" s="246"/>
      <c r="O725" s="246"/>
      <c r="P725" s="246"/>
      <c r="Q725" s="246"/>
      <c r="R725" s="246"/>
      <c r="S725" s="246"/>
      <c r="T725" s="24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8" t="s">
        <v>165</v>
      </c>
      <c r="AU725" s="248" t="s">
        <v>82</v>
      </c>
      <c r="AV725" s="14" t="s">
        <v>149</v>
      </c>
      <c r="AW725" s="14" t="s">
        <v>33</v>
      </c>
      <c r="AX725" s="14" t="s">
        <v>80</v>
      </c>
      <c r="AY725" s="248" t="s">
        <v>142</v>
      </c>
    </row>
    <row r="726" spans="1:65" s="2" customFormat="1" ht="21.75" customHeight="1">
      <c r="A726" s="41"/>
      <c r="B726" s="42"/>
      <c r="C726" s="260" t="s">
        <v>869</v>
      </c>
      <c r="D726" s="260" t="s">
        <v>237</v>
      </c>
      <c r="E726" s="261" t="s">
        <v>870</v>
      </c>
      <c r="F726" s="262" t="s">
        <v>871</v>
      </c>
      <c r="G726" s="263" t="s">
        <v>219</v>
      </c>
      <c r="H726" s="264">
        <v>5.175</v>
      </c>
      <c r="I726" s="265"/>
      <c r="J726" s="266">
        <f>ROUND(I726*H726,2)</f>
        <v>0</v>
      </c>
      <c r="K726" s="262" t="s">
        <v>148</v>
      </c>
      <c r="L726" s="267"/>
      <c r="M726" s="268" t="s">
        <v>19</v>
      </c>
      <c r="N726" s="269" t="s">
        <v>43</v>
      </c>
      <c r="O726" s="87"/>
      <c r="P726" s="216">
        <f>O726*H726</f>
        <v>0</v>
      </c>
      <c r="Q726" s="216">
        <v>0</v>
      </c>
      <c r="R726" s="216">
        <f>Q726*H726</f>
        <v>0</v>
      </c>
      <c r="S726" s="216">
        <v>0</v>
      </c>
      <c r="T726" s="217">
        <f>S726*H726</f>
        <v>0</v>
      </c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R726" s="218" t="s">
        <v>245</v>
      </c>
      <c r="AT726" s="218" t="s">
        <v>237</v>
      </c>
      <c r="AU726" s="218" t="s">
        <v>82</v>
      </c>
      <c r="AY726" s="20" t="s">
        <v>142</v>
      </c>
      <c r="BE726" s="219">
        <f>IF(N726="základní",J726,0)</f>
        <v>0</v>
      </c>
      <c r="BF726" s="219">
        <f>IF(N726="snížená",J726,0)</f>
        <v>0</v>
      </c>
      <c r="BG726" s="219">
        <f>IF(N726="zákl. přenesená",J726,0)</f>
        <v>0</v>
      </c>
      <c r="BH726" s="219">
        <f>IF(N726="sníž. přenesená",J726,0)</f>
        <v>0</v>
      </c>
      <c r="BI726" s="219">
        <f>IF(N726="nulová",J726,0)</f>
        <v>0</v>
      </c>
      <c r="BJ726" s="20" t="s">
        <v>80</v>
      </c>
      <c r="BK726" s="219">
        <f>ROUND(I726*H726,2)</f>
        <v>0</v>
      </c>
      <c r="BL726" s="20" t="s">
        <v>198</v>
      </c>
      <c r="BM726" s="218" t="s">
        <v>872</v>
      </c>
    </row>
    <row r="727" spans="1:47" s="2" customFormat="1" ht="12">
      <c r="A727" s="41"/>
      <c r="B727" s="42"/>
      <c r="C727" s="43"/>
      <c r="D727" s="220" t="s">
        <v>150</v>
      </c>
      <c r="E727" s="43"/>
      <c r="F727" s="221" t="s">
        <v>871</v>
      </c>
      <c r="G727" s="43"/>
      <c r="H727" s="43"/>
      <c r="I727" s="222"/>
      <c r="J727" s="43"/>
      <c r="K727" s="43"/>
      <c r="L727" s="47"/>
      <c r="M727" s="223"/>
      <c r="N727" s="224"/>
      <c r="O727" s="87"/>
      <c r="P727" s="87"/>
      <c r="Q727" s="87"/>
      <c r="R727" s="87"/>
      <c r="S727" s="87"/>
      <c r="T727" s="88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T727" s="20" t="s">
        <v>150</v>
      </c>
      <c r="AU727" s="20" t="s">
        <v>82</v>
      </c>
    </row>
    <row r="728" spans="1:51" s="13" customFormat="1" ht="12">
      <c r="A728" s="13"/>
      <c r="B728" s="227"/>
      <c r="C728" s="228"/>
      <c r="D728" s="220" t="s">
        <v>165</v>
      </c>
      <c r="E728" s="229" t="s">
        <v>19</v>
      </c>
      <c r="F728" s="230" t="s">
        <v>873</v>
      </c>
      <c r="G728" s="228"/>
      <c r="H728" s="231">
        <v>5.175</v>
      </c>
      <c r="I728" s="232"/>
      <c r="J728" s="228"/>
      <c r="K728" s="228"/>
      <c r="L728" s="233"/>
      <c r="M728" s="234"/>
      <c r="N728" s="235"/>
      <c r="O728" s="235"/>
      <c r="P728" s="235"/>
      <c r="Q728" s="235"/>
      <c r="R728" s="235"/>
      <c r="S728" s="235"/>
      <c r="T728" s="236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7" t="s">
        <v>165</v>
      </c>
      <c r="AU728" s="237" t="s">
        <v>82</v>
      </c>
      <c r="AV728" s="13" t="s">
        <v>82</v>
      </c>
      <c r="AW728" s="13" t="s">
        <v>33</v>
      </c>
      <c r="AX728" s="13" t="s">
        <v>72</v>
      </c>
      <c r="AY728" s="237" t="s">
        <v>142</v>
      </c>
    </row>
    <row r="729" spans="1:51" s="14" customFormat="1" ht="12">
      <c r="A729" s="14"/>
      <c r="B729" s="238"/>
      <c r="C729" s="239"/>
      <c r="D729" s="220" t="s">
        <v>165</v>
      </c>
      <c r="E729" s="240" t="s">
        <v>19</v>
      </c>
      <c r="F729" s="241" t="s">
        <v>168</v>
      </c>
      <c r="G729" s="239"/>
      <c r="H729" s="242">
        <v>5.175</v>
      </c>
      <c r="I729" s="243"/>
      <c r="J729" s="239"/>
      <c r="K729" s="239"/>
      <c r="L729" s="244"/>
      <c r="M729" s="245"/>
      <c r="N729" s="246"/>
      <c r="O729" s="246"/>
      <c r="P729" s="246"/>
      <c r="Q729" s="246"/>
      <c r="R729" s="246"/>
      <c r="S729" s="246"/>
      <c r="T729" s="24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8" t="s">
        <v>165</v>
      </c>
      <c r="AU729" s="248" t="s">
        <v>82</v>
      </c>
      <c r="AV729" s="14" t="s">
        <v>149</v>
      </c>
      <c r="AW729" s="14" t="s">
        <v>33</v>
      </c>
      <c r="AX729" s="14" t="s">
        <v>80</v>
      </c>
      <c r="AY729" s="248" t="s">
        <v>142</v>
      </c>
    </row>
    <row r="730" spans="1:65" s="2" customFormat="1" ht="24.15" customHeight="1">
      <c r="A730" s="41"/>
      <c r="B730" s="42"/>
      <c r="C730" s="207" t="s">
        <v>512</v>
      </c>
      <c r="D730" s="207" t="s">
        <v>144</v>
      </c>
      <c r="E730" s="208" t="s">
        <v>874</v>
      </c>
      <c r="F730" s="209" t="s">
        <v>875</v>
      </c>
      <c r="G730" s="210" t="s">
        <v>219</v>
      </c>
      <c r="H730" s="211">
        <v>4.5</v>
      </c>
      <c r="I730" s="212"/>
      <c r="J730" s="213">
        <f>ROUND(I730*H730,2)</f>
        <v>0</v>
      </c>
      <c r="K730" s="209" t="s">
        <v>148</v>
      </c>
      <c r="L730" s="47"/>
      <c r="M730" s="214" t="s">
        <v>19</v>
      </c>
      <c r="N730" s="215" t="s">
        <v>43</v>
      </c>
      <c r="O730" s="87"/>
      <c r="P730" s="216">
        <f>O730*H730</f>
        <v>0</v>
      </c>
      <c r="Q730" s="216">
        <v>0</v>
      </c>
      <c r="R730" s="216">
        <f>Q730*H730</f>
        <v>0</v>
      </c>
      <c r="S730" s="216">
        <v>0</v>
      </c>
      <c r="T730" s="217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18" t="s">
        <v>198</v>
      </c>
      <c r="AT730" s="218" t="s">
        <v>144</v>
      </c>
      <c r="AU730" s="218" t="s">
        <v>82</v>
      </c>
      <c r="AY730" s="20" t="s">
        <v>142</v>
      </c>
      <c r="BE730" s="219">
        <f>IF(N730="základní",J730,0)</f>
        <v>0</v>
      </c>
      <c r="BF730" s="219">
        <f>IF(N730="snížená",J730,0)</f>
        <v>0</v>
      </c>
      <c r="BG730" s="219">
        <f>IF(N730="zákl. přenesená",J730,0)</f>
        <v>0</v>
      </c>
      <c r="BH730" s="219">
        <f>IF(N730="sníž. přenesená",J730,0)</f>
        <v>0</v>
      </c>
      <c r="BI730" s="219">
        <f>IF(N730="nulová",J730,0)</f>
        <v>0</v>
      </c>
      <c r="BJ730" s="20" t="s">
        <v>80</v>
      </c>
      <c r="BK730" s="219">
        <f>ROUND(I730*H730,2)</f>
        <v>0</v>
      </c>
      <c r="BL730" s="20" t="s">
        <v>198</v>
      </c>
      <c r="BM730" s="218" t="s">
        <v>876</v>
      </c>
    </row>
    <row r="731" spans="1:47" s="2" customFormat="1" ht="12">
      <c r="A731" s="41"/>
      <c r="B731" s="42"/>
      <c r="C731" s="43"/>
      <c r="D731" s="220" t="s">
        <v>150</v>
      </c>
      <c r="E731" s="43"/>
      <c r="F731" s="221" t="s">
        <v>877</v>
      </c>
      <c r="G731" s="43"/>
      <c r="H731" s="43"/>
      <c r="I731" s="222"/>
      <c r="J731" s="43"/>
      <c r="K731" s="43"/>
      <c r="L731" s="47"/>
      <c r="M731" s="223"/>
      <c r="N731" s="224"/>
      <c r="O731" s="87"/>
      <c r="P731" s="87"/>
      <c r="Q731" s="87"/>
      <c r="R731" s="87"/>
      <c r="S731" s="87"/>
      <c r="T731" s="88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T731" s="20" t="s">
        <v>150</v>
      </c>
      <c r="AU731" s="20" t="s">
        <v>82</v>
      </c>
    </row>
    <row r="732" spans="1:47" s="2" customFormat="1" ht="12">
      <c r="A732" s="41"/>
      <c r="B732" s="42"/>
      <c r="C732" s="43"/>
      <c r="D732" s="225" t="s">
        <v>152</v>
      </c>
      <c r="E732" s="43"/>
      <c r="F732" s="226" t="s">
        <v>878</v>
      </c>
      <c r="G732" s="43"/>
      <c r="H732" s="43"/>
      <c r="I732" s="222"/>
      <c r="J732" s="43"/>
      <c r="K732" s="43"/>
      <c r="L732" s="47"/>
      <c r="M732" s="223"/>
      <c r="N732" s="224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T732" s="20" t="s">
        <v>152</v>
      </c>
      <c r="AU732" s="20" t="s">
        <v>82</v>
      </c>
    </row>
    <row r="733" spans="1:51" s="13" customFormat="1" ht="12">
      <c r="A733" s="13"/>
      <c r="B733" s="227"/>
      <c r="C733" s="228"/>
      <c r="D733" s="220" t="s">
        <v>165</v>
      </c>
      <c r="E733" s="229" t="s">
        <v>19</v>
      </c>
      <c r="F733" s="230" t="s">
        <v>868</v>
      </c>
      <c r="G733" s="228"/>
      <c r="H733" s="231">
        <v>4.5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7" t="s">
        <v>165</v>
      </c>
      <c r="AU733" s="237" t="s">
        <v>82</v>
      </c>
      <c r="AV733" s="13" t="s">
        <v>82</v>
      </c>
      <c r="AW733" s="13" t="s">
        <v>33</v>
      </c>
      <c r="AX733" s="13" t="s">
        <v>72</v>
      </c>
      <c r="AY733" s="237" t="s">
        <v>142</v>
      </c>
    </row>
    <row r="734" spans="1:51" s="14" customFormat="1" ht="12">
      <c r="A734" s="14"/>
      <c r="B734" s="238"/>
      <c r="C734" s="239"/>
      <c r="D734" s="220" t="s">
        <v>165</v>
      </c>
      <c r="E734" s="240" t="s">
        <v>19</v>
      </c>
      <c r="F734" s="241" t="s">
        <v>168</v>
      </c>
      <c r="G734" s="239"/>
      <c r="H734" s="242">
        <v>4.5</v>
      </c>
      <c r="I734" s="243"/>
      <c r="J734" s="239"/>
      <c r="K734" s="239"/>
      <c r="L734" s="244"/>
      <c r="M734" s="245"/>
      <c r="N734" s="246"/>
      <c r="O734" s="246"/>
      <c r="P734" s="246"/>
      <c r="Q734" s="246"/>
      <c r="R734" s="246"/>
      <c r="S734" s="246"/>
      <c r="T734" s="24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8" t="s">
        <v>165</v>
      </c>
      <c r="AU734" s="248" t="s">
        <v>82</v>
      </c>
      <c r="AV734" s="14" t="s">
        <v>149</v>
      </c>
      <c r="AW734" s="14" t="s">
        <v>33</v>
      </c>
      <c r="AX734" s="14" t="s">
        <v>80</v>
      </c>
      <c r="AY734" s="248" t="s">
        <v>142</v>
      </c>
    </row>
    <row r="735" spans="1:65" s="2" customFormat="1" ht="24.15" customHeight="1">
      <c r="A735" s="41"/>
      <c r="B735" s="42"/>
      <c r="C735" s="207" t="s">
        <v>879</v>
      </c>
      <c r="D735" s="207" t="s">
        <v>144</v>
      </c>
      <c r="E735" s="208" t="s">
        <v>880</v>
      </c>
      <c r="F735" s="209" t="s">
        <v>881</v>
      </c>
      <c r="G735" s="210" t="s">
        <v>219</v>
      </c>
      <c r="H735" s="211">
        <v>4.5</v>
      </c>
      <c r="I735" s="212"/>
      <c r="J735" s="213">
        <f>ROUND(I735*H735,2)</f>
        <v>0</v>
      </c>
      <c r="K735" s="209" t="s">
        <v>148</v>
      </c>
      <c r="L735" s="47"/>
      <c r="M735" s="214" t="s">
        <v>19</v>
      </c>
      <c r="N735" s="215" t="s">
        <v>43</v>
      </c>
      <c r="O735" s="87"/>
      <c r="P735" s="216">
        <f>O735*H735</f>
        <v>0</v>
      </c>
      <c r="Q735" s="216">
        <v>0</v>
      </c>
      <c r="R735" s="216">
        <f>Q735*H735</f>
        <v>0</v>
      </c>
      <c r="S735" s="216">
        <v>0</v>
      </c>
      <c r="T735" s="217">
        <f>S735*H735</f>
        <v>0</v>
      </c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R735" s="218" t="s">
        <v>198</v>
      </c>
      <c r="AT735" s="218" t="s">
        <v>144</v>
      </c>
      <c r="AU735" s="218" t="s">
        <v>82</v>
      </c>
      <c r="AY735" s="20" t="s">
        <v>142</v>
      </c>
      <c r="BE735" s="219">
        <f>IF(N735="základní",J735,0)</f>
        <v>0</v>
      </c>
      <c r="BF735" s="219">
        <f>IF(N735="snížená",J735,0)</f>
        <v>0</v>
      </c>
      <c r="BG735" s="219">
        <f>IF(N735="zákl. přenesená",J735,0)</f>
        <v>0</v>
      </c>
      <c r="BH735" s="219">
        <f>IF(N735="sníž. přenesená",J735,0)</f>
        <v>0</v>
      </c>
      <c r="BI735" s="219">
        <f>IF(N735="nulová",J735,0)</f>
        <v>0</v>
      </c>
      <c r="BJ735" s="20" t="s">
        <v>80</v>
      </c>
      <c r="BK735" s="219">
        <f>ROUND(I735*H735,2)</f>
        <v>0</v>
      </c>
      <c r="BL735" s="20" t="s">
        <v>198</v>
      </c>
      <c r="BM735" s="218" t="s">
        <v>882</v>
      </c>
    </row>
    <row r="736" spans="1:47" s="2" customFormat="1" ht="12">
      <c r="A736" s="41"/>
      <c r="B736" s="42"/>
      <c r="C736" s="43"/>
      <c r="D736" s="220" t="s">
        <v>150</v>
      </c>
      <c r="E736" s="43"/>
      <c r="F736" s="221" t="s">
        <v>883</v>
      </c>
      <c r="G736" s="43"/>
      <c r="H736" s="43"/>
      <c r="I736" s="222"/>
      <c r="J736" s="43"/>
      <c r="K736" s="43"/>
      <c r="L736" s="47"/>
      <c r="M736" s="223"/>
      <c r="N736" s="224"/>
      <c r="O736" s="87"/>
      <c r="P736" s="87"/>
      <c r="Q736" s="87"/>
      <c r="R736" s="87"/>
      <c r="S736" s="87"/>
      <c r="T736" s="88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T736" s="20" t="s">
        <v>150</v>
      </c>
      <c r="AU736" s="20" t="s">
        <v>82</v>
      </c>
    </row>
    <row r="737" spans="1:47" s="2" customFormat="1" ht="12">
      <c r="A737" s="41"/>
      <c r="B737" s="42"/>
      <c r="C737" s="43"/>
      <c r="D737" s="225" t="s">
        <v>152</v>
      </c>
      <c r="E737" s="43"/>
      <c r="F737" s="226" t="s">
        <v>884</v>
      </c>
      <c r="G737" s="43"/>
      <c r="H737" s="43"/>
      <c r="I737" s="222"/>
      <c r="J737" s="43"/>
      <c r="K737" s="43"/>
      <c r="L737" s="47"/>
      <c r="M737" s="223"/>
      <c r="N737" s="224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20" t="s">
        <v>152</v>
      </c>
      <c r="AU737" s="20" t="s">
        <v>82</v>
      </c>
    </row>
    <row r="738" spans="1:65" s="2" customFormat="1" ht="24.15" customHeight="1">
      <c r="A738" s="41"/>
      <c r="B738" s="42"/>
      <c r="C738" s="260" t="s">
        <v>516</v>
      </c>
      <c r="D738" s="260" t="s">
        <v>237</v>
      </c>
      <c r="E738" s="261" t="s">
        <v>885</v>
      </c>
      <c r="F738" s="262" t="s">
        <v>886</v>
      </c>
      <c r="G738" s="263" t="s">
        <v>219</v>
      </c>
      <c r="H738" s="264">
        <v>10.35</v>
      </c>
      <c r="I738" s="265"/>
      <c r="J738" s="266">
        <f>ROUND(I738*H738,2)</f>
        <v>0</v>
      </c>
      <c r="K738" s="262" t="s">
        <v>148</v>
      </c>
      <c r="L738" s="267"/>
      <c r="M738" s="268" t="s">
        <v>19</v>
      </c>
      <c r="N738" s="269" t="s">
        <v>43</v>
      </c>
      <c r="O738" s="87"/>
      <c r="P738" s="216">
        <f>O738*H738</f>
        <v>0</v>
      </c>
      <c r="Q738" s="216">
        <v>0</v>
      </c>
      <c r="R738" s="216">
        <f>Q738*H738</f>
        <v>0</v>
      </c>
      <c r="S738" s="216">
        <v>0</v>
      </c>
      <c r="T738" s="217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18" t="s">
        <v>245</v>
      </c>
      <c r="AT738" s="218" t="s">
        <v>237</v>
      </c>
      <c r="AU738" s="218" t="s">
        <v>82</v>
      </c>
      <c r="AY738" s="20" t="s">
        <v>142</v>
      </c>
      <c r="BE738" s="219">
        <f>IF(N738="základní",J738,0)</f>
        <v>0</v>
      </c>
      <c r="BF738" s="219">
        <f>IF(N738="snížená",J738,0)</f>
        <v>0</v>
      </c>
      <c r="BG738" s="219">
        <f>IF(N738="zákl. přenesená",J738,0)</f>
        <v>0</v>
      </c>
      <c r="BH738" s="219">
        <f>IF(N738="sníž. přenesená",J738,0)</f>
        <v>0</v>
      </c>
      <c r="BI738" s="219">
        <f>IF(N738="nulová",J738,0)</f>
        <v>0</v>
      </c>
      <c r="BJ738" s="20" t="s">
        <v>80</v>
      </c>
      <c r="BK738" s="219">
        <f>ROUND(I738*H738,2)</f>
        <v>0</v>
      </c>
      <c r="BL738" s="20" t="s">
        <v>198</v>
      </c>
      <c r="BM738" s="218" t="s">
        <v>887</v>
      </c>
    </row>
    <row r="739" spans="1:47" s="2" customFormat="1" ht="12">
      <c r="A739" s="41"/>
      <c r="B739" s="42"/>
      <c r="C739" s="43"/>
      <c r="D739" s="220" t="s">
        <v>150</v>
      </c>
      <c r="E739" s="43"/>
      <c r="F739" s="221" t="s">
        <v>886</v>
      </c>
      <c r="G739" s="43"/>
      <c r="H739" s="43"/>
      <c r="I739" s="222"/>
      <c r="J739" s="43"/>
      <c r="K739" s="43"/>
      <c r="L739" s="47"/>
      <c r="M739" s="223"/>
      <c r="N739" s="224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20" t="s">
        <v>150</v>
      </c>
      <c r="AU739" s="20" t="s">
        <v>82</v>
      </c>
    </row>
    <row r="740" spans="1:65" s="2" customFormat="1" ht="33" customHeight="1">
      <c r="A740" s="41"/>
      <c r="B740" s="42"/>
      <c r="C740" s="207" t="s">
        <v>888</v>
      </c>
      <c r="D740" s="207" t="s">
        <v>144</v>
      </c>
      <c r="E740" s="208" t="s">
        <v>889</v>
      </c>
      <c r="F740" s="209" t="s">
        <v>890</v>
      </c>
      <c r="G740" s="210" t="s">
        <v>206</v>
      </c>
      <c r="H740" s="211">
        <v>0.488</v>
      </c>
      <c r="I740" s="212"/>
      <c r="J740" s="213">
        <f>ROUND(I740*H740,2)</f>
        <v>0</v>
      </c>
      <c r="K740" s="209" t="s">
        <v>148</v>
      </c>
      <c r="L740" s="47"/>
      <c r="M740" s="214" t="s">
        <v>19</v>
      </c>
      <c r="N740" s="215" t="s">
        <v>43</v>
      </c>
      <c r="O740" s="87"/>
      <c r="P740" s="216">
        <f>O740*H740</f>
        <v>0</v>
      </c>
      <c r="Q740" s="216">
        <v>0</v>
      </c>
      <c r="R740" s="216">
        <f>Q740*H740</f>
        <v>0</v>
      </c>
      <c r="S740" s="216">
        <v>0</v>
      </c>
      <c r="T740" s="217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18" t="s">
        <v>198</v>
      </c>
      <c r="AT740" s="218" t="s">
        <v>144</v>
      </c>
      <c r="AU740" s="218" t="s">
        <v>82</v>
      </c>
      <c r="AY740" s="20" t="s">
        <v>142</v>
      </c>
      <c r="BE740" s="219">
        <f>IF(N740="základní",J740,0)</f>
        <v>0</v>
      </c>
      <c r="BF740" s="219">
        <f>IF(N740="snížená",J740,0)</f>
        <v>0</v>
      </c>
      <c r="BG740" s="219">
        <f>IF(N740="zákl. přenesená",J740,0)</f>
        <v>0</v>
      </c>
      <c r="BH740" s="219">
        <f>IF(N740="sníž. přenesená",J740,0)</f>
        <v>0</v>
      </c>
      <c r="BI740" s="219">
        <f>IF(N740="nulová",J740,0)</f>
        <v>0</v>
      </c>
      <c r="BJ740" s="20" t="s">
        <v>80</v>
      </c>
      <c r="BK740" s="219">
        <f>ROUND(I740*H740,2)</f>
        <v>0</v>
      </c>
      <c r="BL740" s="20" t="s">
        <v>198</v>
      </c>
      <c r="BM740" s="218" t="s">
        <v>891</v>
      </c>
    </row>
    <row r="741" spans="1:47" s="2" customFormat="1" ht="12">
      <c r="A741" s="41"/>
      <c r="B741" s="42"/>
      <c r="C741" s="43"/>
      <c r="D741" s="220" t="s">
        <v>150</v>
      </c>
      <c r="E741" s="43"/>
      <c r="F741" s="221" t="s">
        <v>892</v>
      </c>
      <c r="G741" s="43"/>
      <c r="H741" s="43"/>
      <c r="I741" s="222"/>
      <c r="J741" s="43"/>
      <c r="K741" s="43"/>
      <c r="L741" s="47"/>
      <c r="M741" s="223"/>
      <c r="N741" s="224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20" t="s">
        <v>150</v>
      </c>
      <c r="AU741" s="20" t="s">
        <v>82</v>
      </c>
    </row>
    <row r="742" spans="1:47" s="2" customFormat="1" ht="12">
      <c r="A742" s="41"/>
      <c r="B742" s="42"/>
      <c r="C742" s="43"/>
      <c r="D742" s="225" t="s">
        <v>152</v>
      </c>
      <c r="E742" s="43"/>
      <c r="F742" s="226" t="s">
        <v>893</v>
      </c>
      <c r="G742" s="43"/>
      <c r="H742" s="43"/>
      <c r="I742" s="222"/>
      <c r="J742" s="43"/>
      <c r="K742" s="43"/>
      <c r="L742" s="47"/>
      <c r="M742" s="223"/>
      <c r="N742" s="224"/>
      <c r="O742" s="87"/>
      <c r="P742" s="87"/>
      <c r="Q742" s="87"/>
      <c r="R742" s="87"/>
      <c r="S742" s="87"/>
      <c r="T742" s="88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T742" s="20" t="s">
        <v>152</v>
      </c>
      <c r="AU742" s="20" t="s">
        <v>82</v>
      </c>
    </row>
    <row r="743" spans="1:63" s="12" customFormat="1" ht="22.8" customHeight="1">
      <c r="A743" s="12"/>
      <c r="B743" s="191"/>
      <c r="C743" s="192"/>
      <c r="D743" s="193" t="s">
        <v>71</v>
      </c>
      <c r="E743" s="205" t="s">
        <v>894</v>
      </c>
      <c r="F743" s="205" t="s">
        <v>895</v>
      </c>
      <c r="G743" s="192"/>
      <c r="H743" s="192"/>
      <c r="I743" s="195"/>
      <c r="J743" s="206">
        <f>BK743</f>
        <v>0</v>
      </c>
      <c r="K743" s="192"/>
      <c r="L743" s="197"/>
      <c r="M743" s="198"/>
      <c r="N743" s="199"/>
      <c r="O743" s="199"/>
      <c r="P743" s="200">
        <f>SUM(P744:P751)</f>
        <v>0</v>
      </c>
      <c r="Q743" s="199"/>
      <c r="R743" s="200">
        <f>SUM(R744:R751)</f>
        <v>0</v>
      </c>
      <c r="S743" s="199"/>
      <c r="T743" s="201">
        <f>SUM(T744:T751)</f>
        <v>0</v>
      </c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R743" s="202" t="s">
        <v>82</v>
      </c>
      <c r="AT743" s="203" t="s">
        <v>71</v>
      </c>
      <c r="AU743" s="203" t="s">
        <v>80</v>
      </c>
      <c r="AY743" s="202" t="s">
        <v>142</v>
      </c>
      <c r="BK743" s="204">
        <f>SUM(BK744:BK751)</f>
        <v>0</v>
      </c>
    </row>
    <row r="744" spans="1:65" s="2" customFormat="1" ht="33" customHeight="1">
      <c r="A744" s="41"/>
      <c r="B744" s="42"/>
      <c r="C744" s="207" t="s">
        <v>522</v>
      </c>
      <c r="D744" s="207" t="s">
        <v>144</v>
      </c>
      <c r="E744" s="208" t="s">
        <v>896</v>
      </c>
      <c r="F744" s="209" t="s">
        <v>897</v>
      </c>
      <c r="G744" s="210" t="s">
        <v>219</v>
      </c>
      <c r="H744" s="211">
        <v>279.006</v>
      </c>
      <c r="I744" s="212"/>
      <c r="J744" s="213">
        <f>ROUND(I744*H744,2)</f>
        <v>0</v>
      </c>
      <c r="K744" s="209" t="s">
        <v>148</v>
      </c>
      <c r="L744" s="47"/>
      <c r="M744" s="214" t="s">
        <v>19</v>
      </c>
      <c r="N744" s="215" t="s">
        <v>43</v>
      </c>
      <c r="O744" s="87"/>
      <c r="P744" s="216">
        <f>O744*H744</f>
        <v>0</v>
      </c>
      <c r="Q744" s="216">
        <v>0</v>
      </c>
      <c r="R744" s="216">
        <f>Q744*H744</f>
        <v>0</v>
      </c>
      <c r="S744" s="216">
        <v>0</v>
      </c>
      <c r="T744" s="217">
        <f>S744*H744</f>
        <v>0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18" t="s">
        <v>198</v>
      </c>
      <c r="AT744" s="218" t="s">
        <v>144</v>
      </c>
      <c r="AU744" s="218" t="s">
        <v>82</v>
      </c>
      <c r="AY744" s="20" t="s">
        <v>142</v>
      </c>
      <c r="BE744" s="219">
        <f>IF(N744="základní",J744,0)</f>
        <v>0</v>
      </c>
      <c r="BF744" s="219">
        <f>IF(N744="snížená",J744,0)</f>
        <v>0</v>
      </c>
      <c r="BG744" s="219">
        <f>IF(N744="zákl. přenesená",J744,0)</f>
        <v>0</v>
      </c>
      <c r="BH744" s="219">
        <f>IF(N744="sníž. přenesená",J744,0)</f>
        <v>0</v>
      </c>
      <c r="BI744" s="219">
        <f>IF(N744="nulová",J744,0)</f>
        <v>0</v>
      </c>
      <c r="BJ744" s="20" t="s">
        <v>80</v>
      </c>
      <c r="BK744" s="219">
        <f>ROUND(I744*H744,2)</f>
        <v>0</v>
      </c>
      <c r="BL744" s="20" t="s">
        <v>198</v>
      </c>
      <c r="BM744" s="218" t="s">
        <v>898</v>
      </c>
    </row>
    <row r="745" spans="1:47" s="2" customFormat="1" ht="12">
      <c r="A745" s="41"/>
      <c r="B745" s="42"/>
      <c r="C745" s="43"/>
      <c r="D745" s="220" t="s">
        <v>150</v>
      </c>
      <c r="E745" s="43"/>
      <c r="F745" s="221" t="s">
        <v>899</v>
      </c>
      <c r="G745" s="43"/>
      <c r="H745" s="43"/>
      <c r="I745" s="222"/>
      <c r="J745" s="43"/>
      <c r="K745" s="43"/>
      <c r="L745" s="47"/>
      <c r="M745" s="223"/>
      <c r="N745" s="224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150</v>
      </c>
      <c r="AU745" s="20" t="s">
        <v>82</v>
      </c>
    </row>
    <row r="746" spans="1:47" s="2" customFormat="1" ht="12">
      <c r="A746" s="41"/>
      <c r="B746" s="42"/>
      <c r="C746" s="43"/>
      <c r="D746" s="225" t="s">
        <v>152</v>
      </c>
      <c r="E746" s="43"/>
      <c r="F746" s="226" t="s">
        <v>900</v>
      </c>
      <c r="G746" s="43"/>
      <c r="H746" s="43"/>
      <c r="I746" s="222"/>
      <c r="J746" s="43"/>
      <c r="K746" s="43"/>
      <c r="L746" s="47"/>
      <c r="M746" s="223"/>
      <c r="N746" s="224"/>
      <c r="O746" s="87"/>
      <c r="P746" s="87"/>
      <c r="Q746" s="87"/>
      <c r="R746" s="87"/>
      <c r="S746" s="87"/>
      <c r="T746" s="88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T746" s="20" t="s">
        <v>152</v>
      </c>
      <c r="AU746" s="20" t="s">
        <v>82</v>
      </c>
    </row>
    <row r="747" spans="1:51" s="13" customFormat="1" ht="12">
      <c r="A747" s="13"/>
      <c r="B747" s="227"/>
      <c r="C747" s="228"/>
      <c r="D747" s="220" t="s">
        <v>165</v>
      </c>
      <c r="E747" s="229" t="s">
        <v>19</v>
      </c>
      <c r="F747" s="230" t="s">
        <v>611</v>
      </c>
      <c r="G747" s="228"/>
      <c r="H747" s="231">
        <v>36.768</v>
      </c>
      <c r="I747" s="232"/>
      <c r="J747" s="228"/>
      <c r="K747" s="228"/>
      <c r="L747" s="233"/>
      <c r="M747" s="234"/>
      <c r="N747" s="235"/>
      <c r="O747" s="235"/>
      <c r="P747" s="235"/>
      <c r="Q747" s="235"/>
      <c r="R747" s="235"/>
      <c r="S747" s="235"/>
      <c r="T747" s="23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7" t="s">
        <v>165</v>
      </c>
      <c r="AU747" s="237" t="s">
        <v>82</v>
      </c>
      <c r="AV747" s="13" t="s">
        <v>82</v>
      </c>
      <c r="AW747" s="13" t="s">
        <v>33</v>
      </c>
      <c r="AX747" s="13" t="s">
        <v>72</v>
      </c>
      <c r="AY747" s="237" t="s">
        <v>142</v>
      </c>
    </row>
    <row r="748" spans="1:51" s="13" customFormat="1" ht="12">
      <c r="A748" s="13"/>
      <c r="B748" s="227"/>
      <c r="C748" s="228"/>
      <c r="D748" s="220" t="s">
        <v>165</v>
      </c>
      <c r="E748" s="229" t="s">
        <v>19</v>
      </c>
      <c r="F748" s="230" t="s">
        <v>612</v>
      </c>
      <c r="G748" s="228"/>
      <c r="H748" s="231">
        <v>40.032</v>
      </c>
      <c r="I748" s="232"/>
      <c r="J748" s="228"/>
      <c r="K748" s="228"/>
      <c r="L748" s="233"/>
      <c r="M748" s="234"/>
      <c r="N748" s="235"/>
      <c r="O748" s="235"/>
      <c r="P748" s="235"/>
      <c r="Q748" s="235"/>
      <c r="R748" s="235"/>
      <c r="S748" s="235"/>
      <c r="T748" s="23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7" t="s">
        <v>165</v>
      </c>
      <c r="AU748" s="237" t="s">
        <v>82</v>
      </c>
      <c r="AV748" s="13" t="s">
        <v>82</v>
      </c>
      <c r="AW748" s="13" t="s">
        <v>33</v>
      </c>
      <c r="AX748" s="13" t="s">
        <v>72</v>
      </c>
      <c r="AY748" s="237" t="s">
        <v>142</v>
      </c>
    </row>
    <row r="749" spans="1:51" s="13" customFormat="1" ht="12">
      <c r="A749" s="13"/>
      <c r="B749" s="227"/>
      <c r="C749" s="228"/>
      <c r="D749" s="220" t="s">
        <v>165</v>
      </c>
      <c r="E749" s="229" t="s">
        <v>19</v>
      </c>
      <c r="F749" s="230" t="s">
        <v>613</v>
      </c>
      <c r="G749" s="228"/>
      <c r="H749" s="231">
        <v>202.206</v>
      </c>
      <c r="I749" s="232"/>
      <c r="J749" s="228"/>
      <c r="K749" s="228"/>
      <c r="L749" s="233"/>
      <c r="M749" s="234"/>
      <c r="N749" s="235"/>
      <c r="O749" s="235"/>
      <c r="P749" s="235"/>
      <c r="Q749" s="235"/>
      <c r="R749" s="235"/>
      <c r="S749" s="235"/>
      <c r="T749" s="236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7" t="s">
        <v>165</v>
      </c>
      <c r="AU749" s="237" t="s">
        <v>82</v>
      </c>
      <c r="AV749" s="13" t="s">
        <v>82</v>
      </c>
      <c r="AW749" s="13" t="s">
        <v>33</v>
      </c>
      <c r="AX749" s="13" t="s">
        <v>72</v>
      </c>
      <c r="AY749" s="237" t="s">
        <v>142</v>
      </c>
    </row>
    <row r="750" spans="1:51" s="15" customFormat="1" ht="12">
      <c r="A750" s="15"/>
      <c r="B750" s="249"/>
      <c r="C750" s="250"/>
      <c r="D750" s="220" t="s">
        <v>165</v>
      </c>
      <c r="E750" s="251" t="s">
        <v>19</v>
      </c>
      <c r="F750" s="252" t="s">
        <v>183</v>
      </c>
      <c r="G750" s="250"/>
      <c r="H750" s="253">
        <v>279.006</v>
      </c>
      <c r="I750" s="254"/>
      <c r="J750" s="250"/>
      <c r="K750" s="250"/>
      <c r="L750" s="255"/>
      <c r="M750" s="256"/>
      <c r="N750" s="257"/>
      <c r="O750" s="257"/>
      <c r="P750" s="257"/>
      <c r="Q750" s="257"/>
      <c r="R750" s="257"/>
      <c r="S750" s="257"/>
      <c r="T750" s="258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59" t="s">
        <v>165</v>
      </c>
      <c r="AU750" s="259" t="s">
        <v>82</v>
      </c>
      <c r="AV750" s="15" t="s">
        <v>158</v>
      </c>
      <c r="AW750" s="15" t="s">
        <v>33</v>
      </c>
      <c r="AX750" s="15" t="s">
        <v>72</v>
      </c>
      <c r="AY750" s="259" t="s">
        <v>142</v>
      </c>
    </row>
    <row r="751" spans="1:51" s="14" customFormat="1" ht="12">
      <c r="A751" s="14"/>
      <c r="B751" s="238"/>
      <c r="C751" s="239"/>
      <c r="D751" s="220" t="s">
        <v>165</v>
      </c>
      <c r="E751" s="240" t="s">
        <v>19</v>
      </c>
      <c r="F751" s="241" t="s">
        <v>168</v>
      </c>
      <c r="G751" s="239"/>
      <c r="H751" s="242">
        <v>279.006</v>
      </c>
      <c r="I751" s="243"/>
      <c r="J751" s="239"/>
      <c r="K751" s="239"/>
      <c r="L751" s="244"/>
      <c r="M751" s="245"/>
      <c r="N751" s="246"/>
      <c r="O751" s="246"/>
      <c r="P751" s="246"/>
      <c r="Q751" s="246"/>
      <c r="R751" s="246"/>
      <c r="S751" s="246"/>
      <c r="T751" s="24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8" t="s">
        <v>165</v>
      </c>
      <c r="AU751" s="248" t="s">
        <v>82</v>
      </c>
      <c r="AV751" s="14" t="s">
        <v>149</v>
      </c>
      <c r="AW751" s="14" t="s">
        <v>33</v>
      </c>
      <c r="AX751" s="14" t="s">
        <v>80</v>
      </c>
      <c r="AY751" s="248" t="s">
        <v>142</v>
      </c>
    </row>
    <row r="752" spans="1:63" s="12" customFormat="1" ht="22.8" customHeight="1">
      <c r="A752" s="12"/>
      <c r="B752" s="191"/>
      <c r="C752" s="192"/>
      <c r="D752" s="193" t="s">
        <v>71</v>
      </c>
      <c r="E752" s="205" t="s">
        <v>901</v>
      </c>
      <c r="F752" s="205" t="s">
        <v>902</v>
      </c>
      <c r="G752" s="192"/>
      <c r="H752" s="192"/>
      <c r="I752" s="195"/>
      <c r="J752" s="206">
        <f>BK752</f>
        <v>0</v>
      </c>
      <c r="K752" s="192"/>
      <c r="L752" s="197"/>
      <c r="M752" s="198"/>
      <c r="N752" s="199"/>
      <c r="O752" s="199"/>
      <c r="P752" s="200">
        <f>SUM(P753:P798)</f>
        <v>0</v>
      </c>
      <c r="Q752" s="199"/>
      <c r="R752" s="200">
        <f>SUM(R753:R798)</f>
        <v>0</v>
      </c>
      <c r="S752" s="199"/>
      <c r="T752" s="201">
        <f>SUM(T753:T798)</f>
        <v>0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202" t="s">
        <v>82</v>
      </c>
      <c r="AT752" s="203" t="s">
        <v>71</v>
      </c>
      <c r="AU752" s="203" t="s">
        <v>80</v>
      </c>
      <c r="AY752" s="202" t="s">
        <v>142</v>
      </c>
      <c r="BK752" s="204">
        <f>SUM(BK753:BK798)</f>
        <v>0</v>
      </c>
    </row>
    <row r="753" spans="1:65" s="2" customFormat="1" ht="24.15" customHeight="1">
      <c r="A753" s="41"/>
      <c r="B753" s="42"/>
      <c r="C753" s="207" t="s">
        <v>903</v>
      </c>
      <c r="D753" s="207" t="s">
        <v>144</v>
      </c>
      <c r="E753" s="208" t="s">
        <v>904</v>
      </c>
      <c r="F753" s="209" t="s">
        <v>905</v>
      </c>
      <c r="G753" s="210" t="s">
        <v>219</v>
      </c>
      <c r="H753" s="211">
        <v>279.006</v>
      </c>
      <c r="I753" s="212"/>
      <c r="J753" s="213">
        <f>ROUND(I753*H753,2)</f>
        <v>0</v>
      </c>
      <c r="K753" s="209" t="s">
        <v>148</v>
      </c>
      <c r="L753" s="47"/>
      <c r="M753" s="214" t="s">
        <v>19</v>
      </c>
      <c r="N753" s="215" t="s">
        <v>43</v>
      </c>
      <c r="O753" s="87"/>
      <c r="P753" s="216">
        <f>O753*H753</f>
        <v>0</v>
      </c>
      <c r="Q753" s="216">
        <v>0</v>
      </c>
      <c r="R753" s="216">
        <f>Q753*H753</f>
        <v>0</v>
      </c>
      <c r="S753" s="216">
        <v>0</v>
      </c>
      <c r="T753" s="217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18" t="s">
        <v>198</v>
      </c>
      <c r="AT753" s="218" t="s">
        <v>144</v>
      </c>
      <c r="AU753" s="218" t="s">
        <v>82</v>
      </c>
      <c r="AY753" s="20" t="s">
        <v>142</v>
      </c>
      <c r="BE753" s="219">
        <f>IF(N753="základní",J753,0)</f>
        <v>0</v>
      </c>
      <c r="BF753" s="219">
        <f>IF(N753="snížená",J753,0)</f>
        <v>0</v>
      </c>
      <c r="BG753" s="219">
        <f>IF(N753="zákl. přenesená",J753,0)</f>
        <v>0</v>
      </c>
      <c r="BH753" s="219">
        <f>IF(N753="sníž. přenesená",J753,0)</f>
        <v>0</v>
      </c>
      <c r="BI753" s="219">
        <f>IF(N753="nulová",J753,0)</f>
        <v>0</v>
      </c>
      <c r="BJ753" s="20" t="s">
        <v>80</v>
      </c>
      <c r="BK753" s="219">
        <f>ROUND(I753*H753,2)</f>
        <v>0</v>
      </c>
      <c r="BL753" s="20" t="s">
        <v>198</v>
      </c>
      <c r="BM753" s="218" t="s">
        <v>906</v>
      </c>
    </row>
    <row r="754" spans="1:47" s="2" customFormat="1" ht="12">
      <c r="A754" s="41"/>
      <c r="B754" s="42"/>
      <c r="C754" s="43"/>
      <c r="D754" s="220" t="s">
        <v>150</v>
      </c>
      <c r="E754" s="43"/>
      <c r="F754" s="221" t="s">
        <v>907</v>
      </c>
      <c r="G754" s="43"/>
      <c r="H754" s="43"/>
      <c r="I754" s="222"/>
      <c r="J754" s="43"/>
      <c r="K754" s="43"/>
      <c r="L754" s="47"/>
      <c r="M754" s="223"/>
      <c r="N754" s="224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150</v>
      </c>
      <c r="AU754" s="20" t="s">
        <v>82</v>
      </c>
    </row>
    <row r="755" spans="1:47" s="2" customFormat="1" ht="12">
      <c r="A755" s="41"/>
      <c r="B755" s="42"/>
      <c r="C755" s="43"/>
      <c r="D755" s="225" t="s">
        <v>152</v>
      </c>
      <c r="E755" s="43"/>
      <c r="F755" s="226" t="s">
        <v>908</v>
      </c>
      <c r="G755" s="43"/>
      <c r="H755" s="43"/>
      <c r="I755" s="222"/>
      <c r="J755" s="43"/>
      <c r="K755" s="43"/>
      <c r="L755" s="47"/>
      <c r="M755" s="223"/>
      <c r="N755" s="224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20" t="s">
        <v>152</v>
      </c>
      <c r="AU755" s="20" t="s">
        <v>82</v>
      </c>
    </row>
    <row r="756" spans="1:51" s="16" customFormat="1" ht="12">
      <c r="A756" s="16"/>
      <c r="B756" s="271"/>
      <c r="C756" s="272"/>
      <c r="D756" s="220" t="s">
        <v>165</v>
      </c>
      <c r="E756" s="273" t="s">
        <v>19</v>
      </c>
      <c r="F756" s="274" t="s">
        <v>909</v>
      </c>
      <c r="G756" s="272"/>
      <c r="H756" s="273" t="s">
        <v>19</v>
      </c>
      <c r="I756" s="275"/>
      <c r="J756" s="272"/>
      <c r="K756" s="272"/>
      <c r="L756" s="276"/>
      <c r="M756" s="277"/>
      <c r="N756" s="278"/>
      <c r="O756" s="278"/>
      <c r="P756" s="278"/>
      <c r="Q756" s="278"/>
      <c r="R756" s="278"/>
      <c r="S756" s="278"/>
      <c r="T756" s="279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T756" s="280" t="s">
        <v>165</v>
      </c>
      <c r="AU756" s="280" t="s">
        <v>82</v>
      </c>
      <c r="AV756" s="16" t="s">
        <v>80</v>
      </c>
      <c r="AW756" s="16" t="s">
        <v>33</v>
      </c>
      <c r="AX756" s="16" t="s">
        <v>72</v>
      </c>
      <c r="AY756" s="280" t="s">
        <v>142</v>
      </c>
    </row>
    <row r="757" spans="1:51" s="13" customFormat="1" ht="12">
      <c r="A757" s="13"/>
      <c r="B757" s="227"/>
      <c r="C757" s="228"/>
      <c r="D757" s="220" t="s">
        <v>165</v>
      </c>
      <c r="E757" s="229" t="s">
        <v>19</v>
      </c>
      <c r="F757" s="230" t="s">
        <v>611</v>
      </c>
      <c r="G757" s="228"/>
      <c r="H757" s="231">
        <v>36.768</v>
      </c>
      <c r="I757" s="232"/>
      <c r="J757" s="228"/>
      <c r="K757" s="228"/>
      <c r="L757" s="233"/>
      <c r="M757" s="234"/>
      <c r="N757" s="235"/>
      <c r="O757" s="235"/>
      <c r="P757" s="235"/>
      <c r="Q757" s="235"/>
      <c r="R757" s="235"/>
      <c r="S757" s="235"/>
      <c r="T757" s="236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7" t="s">
        <v>165</v>
      </c>
      <c r="AU757" s="237" t="s">
        <v>82</v>
      </c>
      <c r="AV757" s="13" t="s">
        <v>82</v>
      </c>
      <c r="AW757" s="13" t="s">
        <v>33</v>
      </c>
      <c r="AX757" s="13" t="s">
        <v>72</v>
      </c>
      <c r="AY757" s="237" t="s">
        <v>142</v>
      </c>
    </row>
    <row r="758" spans="1:51" s="13" customFormat="1" ht="12">
      <c r="A758" s="13"/>
      <c r="B758" s="227"/>
      <c r="C758" s="228"/>
      <c r="D758" s="220" t="s">
        <v>165</v>
      </c>
      <c r="E758" s="229" t="s">
        <v>19</v>
      </c>
      <c r="F758" s="230" t="s">
        <v>612</v>
      </c>
      <c r="G758" s="228"/>
      <c r="H758" s="231">
        <v>40.032</v>
      </c>
      <c r="I758" s="232"/>
      <c r="J758" s="228"/>
      <c r="K758" s="228"/>
      <c r="L758" s="233"/>
      <c r="M758" s="234"/>
      <c r="N758" s="235"/>
      <c r="O758" s="235"/>
      <c r="P758" s="235"/>
      <c r="Q758" s="235"/>
      <c r="R758" s="235"/>
      <c r="S758" s="235"/>
      <c r="T758" s="23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7" t="s">
        <v>165</v>
      </c>
      <c r="AU758" s="237" t="s">
        <v>82</v>
      </c>
      <c r="AV758" s="13" t="s">
        <v>82</v>
      </c>
      <c r="AW758" s="13" t="s">
        <v>33</v>
      </c>
      <c r="AX758" s="13" t="s">
        <v>72</v>
      </c>
      <c r="AY758" s="237" t="s">
        <v>142</v>
      </c>
    </row>
    <row r="759" spans="1:51" s="13" customFormat="1" ht="12">
      <c r="A759" s="13"/>
      <c r="B759" s="227"/>
      <c r="C759" s="228"/>
      <c r="D759" s="220" t="s">
        <v>165</v>
      </c>
      <c r="E759" s="229" t="s">
        <v>19</v>
      </c>
      <c r="F759" s="230" t="s">
        <v>613</v>
      </c>
      <c r="G759" s="228"/>
      <c r="H759" s="231">
        <v>202.206</v>
      </c>
      <c r="I759" s="232"/>
      <c r="J759" s="228"/>
      <c r="K759" s="228"/>
      <c r="L759" s="233"/>
      <c r="M759" s="234"/>
      <c r="N759" s="235"/>
      <c r="O759" s="235"/>
      <c r="P759" s="235"/>
      <c r="Q759" s="235"/>
      <c r="R759" s="235"/>
      <c r="S759" s="235"/>
      <c r="T759" s="236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7" t="s">
        <v>165</v>
      </c>
      <c r="AU759" s="237" t="s">
        <v>82</v>
      </c>
      <c r="AV759" s="13" t="s">
        <v>82</v>
      </c>
      <c r="AW759" s="13" t="s">
        <v>33</v>
      </c>
      <c r="AX759" s="13" t="s">
        <v>72</v>
      </c>
      <c r="AY759" s="237" t="s">
        <v>142</v>
      </c>
    </row>
    <row r="760" spans="1:51" s="15" customFormat="1" ht="12">
      <c r="A760" s="15"/>
      <c r="B760" s="249"/>
      <c r="C760" s="250"/>
      <c r="D760" s="220" t="s">
        <v>165</v>
      </c>
      <c r="E760" s="251" t="s">
        <v>19</v>
      </c>
      <c r="F760" s="252" t="s">
        <v>183</v>
      </c>
      <c r="G760" s="250"/>
      <c r="H760" s="253">
        <v>279.006</v>
      </c>
      <c r="I760" s="254"/>
      <c r="J760" s="250"/>
      <c r="K760" s="250"/>
      <c r="L760" s="255"/>
      <c r="M760" s="256"/>
      <c r="N760" s="257"/>
      <c r="O760" s="257"/>
      <c r="P760" s="257"/>
      <c r="Q760" s="257"/>
      <c r="R760" s="257"/>
      <c r="S760" s="257"/>
      <c r="T760" s="258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59" t="s">
        <v>165</v>
      </c>
      <c r="AU760" s="259" t="s">
        <v>82</v>
      </c>
      <c r="AV760" s="15" t="s">
        <v>158</v>
      </c>
      <c r="AW760" s="15" t="s">
        <v>33</v>
      </c>
      <c r="AX760" s="15" t="s">
        <v>72</v>
      </c>
      <c r="AY760" s="259" t="s">
        <v>142</v>
      </c>
    </row>
    <row r="761" spans="1:51" s="14" customFormat="1" ht="12">
      <c r="A761" s="14"/>
      <c r="B761" s="238"/>
      <c r="C761" s="239"/>
      <c r="D761" s="220" t="s">
        <v>165</v>
      </c>
      <c r="E761" s="240" t="s">
        <v>19</v>
      </c>
      <c r="F761" s="241" t="s">
        <v>168</v>
      </c>
      <c r="G761" s="239"/>
      <c r="H761" s="242">
        <v>279.006</v>
      </c>
      <c r="I761" s="243"/>
      <c r="J761" s="239"/>
      <c r="K761" s="239"/>
      <c r="L761" s="244"/>
      <c r="M761" s="245"/>
      <c r="N761" s="246"/>
      <c r="O761" s="246"/>
      <c r="P761" s="246"/>
      <c r="Q761" s="246"/>
      <c r="R761" s="246"/>
      <c r="S761" s="246"/>
      <c r="T761" s="24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8" t="s">
        <v>165</v>
      </c>
      <c r="AU761" s="248" t="s">
        <v>82</v>
      </c>
      <c r="AV761" s="14" t="s">
        <v>149</v>
      </c>
      <c r="AW761" s="14" t="s">
        <v>33</v>
      </c>
      <c r="AX761" s="14" t="s">
        <v>80</v>
      </c>
      <c r="AY761" s="248" t="s">
        <v>142</v>
      </c>
    </row>
    <row r="762" spans="1:65" s="2" customFormat="1" ht="33" customHeight="1">
      <c r="A762" s="41"/>
      <c r="B762" s="42"/>
      <c r="C762" s="260" t="s">
        <v>528</v>
      </c>
      <c r="D762" s="260" t="s">
        <v>237</v>
      </c>
      <c r="E762" s="261" t="s">
        <v>910</v>
      </c>
      <c r="F762" s="262" t="s">
        <v>911</v>
      </c>
      <c r="G762" s="263" t="s">
        <v>219</v>
      </c>
      <c r="H762" s="264">
        <v>320.857</v>
      </c>
      <c r="I762" s="265"/>
      <c r="J762" s="266">
        <f>ROUND(I762*H762,2)</f>
        <v>0</v>
      </c>
      <c r="K762" s="262" t="s">
        <v>148</v>
      </c>
      <c r="L762" s="267"/>
      <c r="M762" s="268" t="s">
        <v>19</v>
      </c>
      <c r="N762" s="269" t="s">
        <v>43</v>
      </c>
      <c r="O762" s="87"/>
      <c r="P762" s="216">
        <f>O762*H762</f>
        <v>0</v>
      </c>
      <c r="Q762" s="216">
        <v>0</v>
      </c>
      <c r="R762" s="216">
        <f>Q762*H762</f>
        <v>0</v>
      </c>
      <c r="S762" s="216">
        <v>0</v>
      </c>
      <c r="T762" s="217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18" t="s">
        <v>245</v>
      </c>
      <c r="AT762" s="218" t="s">
        <v>237</v>
      </c>
      <c r="AU762" s="218" t="s">
        <v>82</v>
      </c>
      <c r="AY762" s="20" t="s">
        <v>142</v>
      </c>
      <c r="BE762" s="219">
        <f>IF(N762="základní",J762,0)</f>
        <v>0</v>
      </c>
      <c r="BF762" s="219">
        <f>IF(N762="snížená",J762,0)</f>
        <v>0</v>
      </c>
      <c r="BG762" s="219">
        <f>IF(N762="zákl. přenesená",J762,0)</f>
        <v>0</v>
      </c>
      <c r="BH762" s="219">
        <f>IF(N762="sníž. přenesená",J762,0)</f>
        <v>0</v>
      </c>
      <c r="BI762" s="219">
        <f>IF(N762="nulová",J762,0)</f>
        <v>0</v>
      </c>
      <c r="BJ762" s="20" t="s">
        <v>80</v>
      </c>
      <c r="BK762" s="219">
        <f>ROUND(I762*H762,2)</f>
        <v>0</v>
      </c>
      <c r="BL762" s="20" t="s">
        <v>198</v>
      </c>
      <c r="BM762" s="218" t="s">
        <v>912</v>
      </c>
    </row>
    <row r="763" spans="1:47" s="2" customFormat="1" ht="12">
      <c r="A763" s="41"/>
      <c r="B763" s="42"/>
      <c r="C763" s="43"/>
      <c r="D763" s="220" t="s">
        <v>150</v>
      </c>
      <c r="E763" s="43"/>
      <c r="F763" s="221" t="s">
        <v>911</v>
      </c>
      <c r="G763" s="43"/>
      <c r="H763" s="43"/>
      <c r="I763" s="222"/>
      <c r="J763" s="43"/>
      <c r="K763" s="43"/>
      <c r="L763" s="47"/>
      <c r="M763" s="223"/>
      <c r="N763" s="224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T763" s="20" t="s">
        <v>150</v>
      </c>
      <c r="AU763" s="20" t="s">
        <v>82</v>
      </c>
    </row>
    <row r="764" spans="1:51" s="13" customFormat="1" ht="12">
      <c r="A764" s="13"/>
      <c r="B764" s="227"/>
      <c r="C764" s="228"/>
      <c r="D764" s="220" t="s">
        <v>165</v>
      </c>
      <c r="E764" s="229" t="s">
        <v>19</v>
      </c>
      <c r="F764" s="230" t="s">
        <v>913</v>
      </c>
      <c r="G764" s="228"/>
      <c r="H764" s="231">
        <v>320.857</v>
      </c>
      <c r="I764" s="232"/>
      <c r="J764" s="228"/>
      <c r="K764" s="228"/>
      <c r="L764" s="233"/>
      <c r="M764" s="234"/>
      <c r="N764" s="235"/>
      <c r="O764" s="235"/>
      <c r="P764" s="235"/>
      <c r="Q764" s="235"/>
      <c r="R764" s="235"/>
      <c r="S764" s="235"/>
      <c r="T764" s="23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7" t="s">
        <v>165</v>
      </c>
      <c r="AU764" s="237" t="s">
        <v>82</v>
      </c>
      <c r="AV764" s="13" t="s">
        <v>82</v>
      </c>
      <c r="AW764" s="13" t="s">
        <v>33</v>
      </c>
      <c r="AX764" s="13" t="s">
        <v>72</v>
      </c>
      <c r="AY764" s="237" t="s">
        <v>142</v>
      </c>
    </row>
    <row r="765" spans="1:51" s="14" customFormat="1" ht="12">
      <c r="A765" s="14"/>
      <c r="B765" s="238"/>
      <c r="C765" s="239"/>
      <c r="D765" s="220" t="s">
        <v>165</v>
      </c>
      <c r="E765" s="240" t="s">
        <v>19</v>
      </c>
      <c r="F765" s="241" t="s">
        <v>168</v>
      </c>
      <c r="G765" s="239"/>
      <c r="H765" s="242">
        <v>320.857</v>
      </c>
      <c r="I765" s="243"/>
      <c r="J765" s="239"/>
      <c r="K765" s="239"/>
      <c r="L765" s="244"/>
      <c r="M765" s="245"/>
      <c r="N765" s="246"/>
      <c r="O765" s="246"/>
      <c r="P765" s="246"/>
      <c r="Q765" s="246"/>
      <c r="R765" s="246"/>
      <c r="S765" s="246"/>
      <c r="T765" s="24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8" t="s">
        <v>165</v>
      </c>
      <c r="AU765" s="248" t="s">
        <v>82</v>
      </c>
      <c r="AV765" s="14" t="s">
        <v>149</v>
      </c>
      <c r="AW765" s="14" t="s">
        <v>33</v>
      </c>
      <c r="AX765" s="14" t="s">
        <v>80</v>
      </c>
      <c r="AY765" s="248" t="s">
        <v>142</v>
      </c>
    </row>
    <row r="766" spans="1:65" s="2" customFormat="1" ht="24.15" customHeight="1">
      <c r="A766" s="41"/>
      <c r="B766" s="42"/>
      <c r="C766" s="207" t="s">
        <v>914</v>
      </c>
      <c r="D766" s="207" t="s">
        <v>144</v>
      </c>
      <c r="E766" s="208" t="s">
        <v>915</v>
      </c>
      <c r="F766" s="209" t="s">
        <v>916</v>
      </c>
      <c r="G766" s="210" t="s">
        <v>219</v>
      </c>
      <c r="H766" s="211">
        <v>297.566</v>
      </c>
      <c r="I766" s="212"/>
      <c r="J766" s="213">
        <f>ROUND(I766*H766,2)</f>
        <v>0</v>
      </c>
      <c r="K766" s="209" t="s">
        <v>148</v>
      </c>
      <c r="L766" s="47"/>
      <c r="M766" s="214" t="s">
        <v>19</v>
      </c>
      <c r="N766" s="215" t="s">
        <v>43</v>
      </c>
      <c r="O766" s="87"/>
      <c r="P766" s="216">
        <f>O766*H766</f>
        <v>0</v>
      </c>
      <c r="Q766" s="216">
        <v>0</v>
      </c>
      <c r="R766" s="216">
        <f>Q766*H766</f>
        <v>0</v>
      </c>
      <c r="S766" s="216">
        <v>0</v>
      </c>
      <c r="T766" s="217">
        <f>S766*H766</f>
        <v>0</v>
      </c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R766" s="218" t="s">
        <v>198</v>
      </c>
      <c r="AT766" s="218" t="s">
        <v>144</v>
      </c>
      <c r="AU766" s="218" t="s">
        <v>82</v>
      </c>
      <c r="AY766" s="20" t="s">
        <v>142</v>
      </c>
      <c r="BE766" s="219">
        <f>IF(N766="základní",J766,0)</f>
        <v>0</v>
      </c>
      <c r="BF766" s="219">
        <f>IF(N766="snížená",J766,0)</f>
        <v>0</v>
      </c>
      <c r="BG766" s="219">
        <f>IF(N766="zákl. přenesená",J766,0)</f>
        <v>0</v>
      </c>
      <c r="BH766" s="219">
        <f>IF(N766="sníž. přenesená",J766,0)</f>
        <v>0</v>
      </c>
      <c r="BI766" s="219">
        <f>IF(N766="nulová",J766,0)</f>
        <v>0</v>
      </c>
      <c r="BJ766" s="20" t="s">
        <v>80</v>
      </c>
      <c r="BK766" s="219">
        <f>ROUND(I766*H766,2)</f>
        <v>0</v>
      </c>
      <c r="BL766" s="20" t="s">
        <v>198</v>
      </c>
      <c r="BM766" s="218" t="s">
        <v>917</v>
      </c>
    </row>
    <row r="767" spans="1:47" s="2" customFormat="1" ht="12">
      <c r="A767" s="41"/>
      <c r="B767" s="42"/>
      <c r="C767" s="43"/>
      <c r="D767" s="220" t="s">
        <v>150</v>
      </c>
      <c r="E767" s="43"/>
      <c r="F767" s="221" t="s">
        <v>918</v>
      </c>
      <c r="G767" s="43"/>
      <c r="H767" s="43"/>
      <c r="I767" s="222"/>
      <c r="J767" s="43"/>
      <c r="K767" s="43"/>
      <c r="L767" s="47"/>
      <c r="M767" s="223"/>
      <c r="N767" s="224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150</v>
      </c>
      <c r="AU767" s="20" t="s">
        <v>82</v>
      </c>
    </row>
    <row r="768" spans="1:47" s="2" customFormat="1" ht="12">
      <c r="A768" s="41"/>
      <c r="B768" s="42"/>
      <c r="C768" s="43"/>
      <c r="D768" s="225" t="s">
        <v>152</v>
      </c>
      <c r="E768" s="43"/>
      <c r="F768" s="226" t="s">
        <v>919</v>
      </c>
      <c r="G768" s="43"/>
      <c r="H768" s="43"/>
      <c r="I768" s="222"/>
      <c r="J768" s="43"/>
      <c r="K768" s="43"/>
      <c r="L768" s="47"/>
      <c r="M768" s="223"/>
      <c r="N768" s="224"/>
      <c r="O768" s="87"/>
      <c r="P768" s="87"/>
      <c r="Q768" s="87"/>
      <c r="R768" s="87"/>
      <c r="S768" s="87"/>
      <c r="T768" s="88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T768" s="20" t="s">
        <v>152</v>
      </c>
      <c r="AU768" s="20" t="s">
        <v>82</v>
      </c>
    </row>
    <row r="769" spans="1:51" s="16" customFormat="1" ht="12">
      <c r="A769" s="16"/>
      <c r="B769" s="271"/>
      <c r="C769" s="272"/>
      <c r="D769" s="220" t="s">
        <v>165</v>
      </c>
      <c r="E769" s="273" t="s">
        <v>19</v>
      </c>
      <c r="F769" s="274" t="s">
        <v>920</v>
      </c>
      <c r="G769" s="272"/>
      <c r="H769" s="273" t="s">
        <v>19</v>
      </c>
      <c r="I769" s="275"/>
      <c r="J769" s="272"/>
      <c r="K769" s="272"/>
      <c r="L769" s="276"/>
      <c r="M769" s="277"/>
      <c r="N769" s="278"/>
      <c r="O769" s="278"/>
      <c r="P769" s="278"/>
      <c r="Q769" s="278"/>
      <c r="R769" s="278"/>
      <c r="S769" s="278"/>
      <c r="T769" s="279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T769" s="280" t="s">
        <v>165</v>
      </c>
      <c r="AU769" s="280" t="s">
        <v>82</v>
      </c>
      <c r="AV769" s="16" t="s">
        <v>80</v>
      </c>
      <c r="AW769" s="16" t="s">
        <v>33</v>
      </c>
      <c r="AX769" s="16" t="s">
        <v>72</v>
      </c>
      <c r="AY769" s="280" t="s">
        <v>142</v>
      </c>
    </row>
    <row r="770" spans="1:51" s="13" customFormat="1" ht="12">
      <c r="A770" s="13"/>
      <c r="B770" s="227"/>
      <c r="C770" s="228"/>
      <c r="D770" s="220" t="s">
        <v>165</v>
      </c>
      <c r="E770" s="229" t="s">
        <v>19</v>
      </c>
      <c r="F770" s="230" t="s">
        <v>611</v>
      </c>
      <c r="G770" s="228"/>
      <c r="H770" s="231">
        <v>36.768</v>
      </c>
      <c r="I770" s="232"/>
      <c r="J770" s="228"/>
      <c r="K770" s="228"/>
      <c r="L770" s="233"/>
      <c r="M770" s="234"/>
      <c r="N770" s="235"/>
      <c r="O770" s="235"/>
      <c r="P770" s="235"/>
      <c r="Q770" s="235"/>
      <c r="R770" s="235"/>
      <c r="S770" s="235"/>
      <c r="T770" s="236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7" t="s">
        <v>165</v>
      </c>
      <c r="AU770" s="237" t="s">
        <v>82</v>
      </c>
      <c r="AV770" s="13" t="s">
        <v>82</v>
      </c>
      <c r="AW770" s="13" t="s">
        <v>33</v>
      </c>
      <c r="AX770" s="13" t="s">
        <v>72</v>
      </c>
      <c r="AY770" s="237" t="s">
        <v>142</v>
      </c>
    </row>
    <row r="771" spans="1:51" s="13" customFormat="1" ht="12">
      <c r="A771" s="13"/>
      <c r="B771" s="227"/>
      <c r="C771" s="228"/>
      <c r="D771" s="220" t="s">
        <v>165</v>
      </c>
      <c r="E771" s="229" t="s">
        <v>19</v>
      </c>
      <c r="F771" s="230" t="s">
        <v>612</v>
      </c>
      <c r="G771" s="228"/>
      <c r="H771" s="231">
        <v>40.032</v>
      </c>
      <c r="I771" s="232"/>
      <c r="J771" s="228"/>
      <c r="K771" s="228"/>
      <c r="L771" s="233"/>
      <c r="M771" s="234"/>
      <c r="N771" s="235"/>
      <c r="O771" s="235"/>
      <c r="P771" s="235"/>
      <c r="Q771" s="235"/>
      <c r="R771" s="235"/>
      <c r="S771" s="235"/>
      <c r="T771" s="23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7" t="s">
        <v>165</v>
      </c>
      <c r="AU771" s="237" t="s">
        <v>82</v>
      </c>
      <c r="AV771" s="13" t="s">
        <v>82</v>
      </c>
      <c r="AW771" s="13" t="s">
        <v>33</v>
      </c>
      <c r="AX771" s="13" t="s">
        <v>72</v>
      </c>
      <c r="AY771" s="237" t="s">
        <v>142</v>
      </c>
    </row>
    <row r="772" spans="1:51" s="13" customFormat="1" ht="12">
      <c r="A772" s="13"/>
      <c r="B772" s="227"/>
      <c r="C772" s="228"/>
      <c r="D772" s="220" t="s">
        <v>165</v>
      </c>
      <c r="E772" s="229" t="s">
        <v>19</v>
      </c>
      <c r="F772" s="230" t="s">
        <v>613</v>
      </c>
      <c r="G772" s="228"/>
      <c r="H772" s="231">
        <v>202.206</v>
      </c>
      <c r="I772" s="232"/>
      <c r="J772" s="228"/>
      <c r="K772" s="228"/>
      <c r="L772" s="233"/>
      <c r="M772" s="234"/>
      <c r="N772" s="235"/>
      <c r="O772" s="235"/>
      <c r="P772" s="235"/>
      <c r="Q772" s="235"/>
      <c r="R772" s="235"/>
      <c r="S772" s="235"/>
      <c r="T772" s="236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7" t="s">
        <v>165</v>
      </c>
      <c r="AU772" s="237" t="s">
        <v>82</v>
      </c>
      <c r="AV772" s="13" t="s">
        <v>82</v>
      </c>
      <c r="AW772" s="13" t="s">
        <v>33</v>
      </c>
      <c r="AX772" s="13" t="s">
        <v>72</v>
      </c>
      <c r="AY772" s="237" t="s">
        <v>142</v>
      </c>
    </row>
    <row r="773" spans="1:51" s="13" customFormat="1" ht="12">
      <c r="A773" s="13"/>
      <c r="B773" s="227"/>
      <c r="C773" s="228"/>
      <c r="D773" s="220" t="s">
        <v>165</v>
      </c>
      <c r="E773" s="229" t="s">
        <v>19</v>
      </c>
      <c r="F773" s="230" t="s">
        <v>921</v>
      </c>
      <c r="G773" s="228"/>
      <c r="H773" s="231">
        <v>18.56</v>
      </c>
      <c r="I773" s="232"/>
      <c r="J773" s="228"/>
      <c r="K773" s="228"/>
      <c r="L773" s="233"/>
      <c r="M773" s="234"/>
      <c r="N773" s="235"/>
      <c r="O773" s="235"/>
      <c r="P773" s="235"/>
      <c r="Q773" s="235"/>
      <c r="R773" s="235"/>
      <c r="S773" s="235"/>
      <c r="T773" s="236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7" t="s">
        <v>165</v>
      </c>
      <c r="AU773" s="237" t="s">
        <v>82</v>
      </c>
      <c r="AV773" s="13" t="s">
        <v>82</v>
      </c>
      <c r="AW773" s="13" t="s">
        <v>33</v>
      </c>
      <c r="AX773" s="13" t="s">
        <v>72</v>
      </c>
      <c r="AY773" s="237" t="s">
        <v>142</v>
      </c>
    </row>
    <row r="774" spans="1:51" s="15" customFormat="1" ht="12">
      <c r="A774" s="15"/>
      <c r="B774" s="249"/>
      <c r="C774" s="250"/>
      <c r="D774" s="220" t="s">
        <v>165</v>
      </c>
      <c r="E774" s="251" t="s">
        <v>19</v>
      </c>
      <c r="F774" s="252" t="s">
        <v>183</v>
      </c>
      <c r="G774" s="250"/>
      <c r="H774" s="253">
        <v>297.566</v>
      </c>
      <c r="I774" s="254"/>
      <c r="J774" s="250"/>
      <c r="K774" s="250"/>
      <c r="L774" s="255"/>
      <c r="M774" s="256"/>
      <c r="N774" s="257"/>
      <c r="O774" s="257"/>
      <c r="P774" s="257"/>
      <c r="Q774" s="257"/>
      <c r="R774" s="257"/>
      <c r="S774" s="257"/>
      <c r="T774" s="258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59" t="s">
        <v>165</v>
      </c>
      <c r="AU774" s="259" t="s">
        <v>82</v>
      </c>
      <c r="AV774" s="15" t="s">
        <v>158</v>
      </c>
      <c r="AW774" s="15" t="s">
        <v>33</v>
      </c>
      <c r="AX774" s="15" t="s">
        <v>72</v>
      </c>
      <c r="AY774" s="259" t="s">
        <v>142</v>
      </c>
    </row>
    <row r="775" spans="1:51" s="14" customFormat="1" ht="12">
      <c r="A775" s="14"/>
      <c r="B775" s="238"/>
      <c r="C775" s="239"/>
      <c r="D775" s="220" t="s">
        <v>165</v>
      </c>
      <c r="E775" s="240" t="s">
        <v>19</v>
      </c>
      <c r="F775" s="241" t="s">
        <v>168</v>
      </c>
      <c r="G775" s="239"/>
      <c r="H775" s="242">
        <v>297.566</v>
      </c>
      <c r="I775" s="243"/>
      <c r="J775" s="239"/>
      <c r="K775" s="239"/>
      <c r="L775" s="244"/>
      <c r="M775" s="245"/>
      <c r="N775" s="246"/>
      <c r="O775" s="246"/>
      <c r="P775" s="246"/>
      <c r="Q775" s="246"/>
      <c r="R775" s="246"/>
      <c r="S775" s="246"/>
      <c r="T775" s="24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8" t="s">
        <v>165</v>
      </c>
      <c r="AU775" s="248" t="s">
        <v>82</v>
      </c>
      <c r="AV775" s="14" t="s">
        <v>149</v>
      </c>
      <c r="AW775" s="14" t="s">
        <v>33</v>
      </c>
      <c r="AX775" s="14" t="s">
        <v>80</v>
      </c>
      <c r="AY775" s="248" t="s">
        <v>142</v>
      </c>
    </row>
    <row r="776" spans="1:65" s="2" customFormat="1" ht="24.15" customHeight="1">
      <c r="A776" s="41"/>
      <c r="B776" s="42"/>
      <c r="C776" s="260" t="s">
        <v>534</v>
      </c>
      <c r="D776" s="260" t="s">
        <v>237</v>
      </c>
      <c r="E776" s="261" t="s">
        <v>922</v>
      </c>
      <c r="F776" s="262" t="s">
        <v>923</v>
      </c>
      <c r="G776" s="263" t="s">
        <v>219</v>
      </c>
      <c r="H776" s="264">
        <v>303.517</v>
      </c>
      <c r="I776" s="265"/>
      <c r="J776" s="266">
        <f>ROUND(I776*H776,2)</f>
        <v>0</v>
      </c>
      <c r="K776" s="262" t="s">
        <v>148</v>
      </c>
      <c r="L776" s="267"/>
      <c r="M776" s="268" t="s">
        <v>19</v>
      </c>
      <c r="N776" s="269" t="s">
        <v>43</v>
      </c>
      <c r="O776" s="87"/>
      <c r="P776" s="216">
        <f>O776*H776</f>
        <v>0</v>
      </c>
      <c r="Q776" s="216">
        <v>0</v>
      </c>
      <c r="R776" s="216">
        <f>Q776*H776</f>
        <v>0</v>
      </c>
      <c r="S776" s="216">
        <v>0</v>
      </c>
      <c r="T776" s="217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18" t="s">
        <v>245</v>
      </c>
      <c r="AT776" s="218" t="s">
        <v>237</v>
      </c>
      <c r="AU776" s="218" t="s">
        <v>82</v>
      </c>
      <c r="AY776" s="20" t="s">
        <v>142</v>
      </c>
      <c r="BE776" s="219">
        <f>IF(N776="základní",J776,0)</f>
        <v>0</v>
      </c>
      <c r="BF776" s="219">
        <f>IF(N776="snížená",J776,0)</f>
        <v>0</v>
      </c>
      <c r="BG776" s="219">
        <f>IF(N776="zákl. přenesená",J776,0)</f>
        <v>0</v>
      </c>
      <c r="BH776" s="219">
        <f>IF(N776="sníž. přenesená",J776,0)</f>
        <v>0</v>
      </c>
      <c r="BI776" s="219">
        <f>IF(N776="nulová",J776,0)</f>
        <v>0</v>
      </c>
      <c r="BJ776" s="20" t="s">
        <v>80</v>
      </c>
      <c r="BK776" s="219">
        <f>ROUND(I776*H776,2)</f>
        <v>0</v>
      </c>
      <c r="BL776" s="20" t="s">
        <v>198</v>
      </c>
      <c r="BM776" s="218" t="s">
        <v>924</v>
      </c>
    </row>
    <row r="777" spans="1:47" s="2" customFormat="1" ht="12">
      <c r="A777" s="41"/>
      <c r="B777" s="42"/>
      <c r="C777" s="43"/>
      <c r="D777" s="220" t="s">
        <v>150</v>
      </c>
      <c r="E777" s="43"/>
      <c r="F777" s="221" t="s">
        <v>923</v>
      </c>
      <c r="G777" s="43"/>
      <c r="H777" s="43"/>
      <c r="I777" s="222"/>
      <c r="J777" s="43"/>
      <c r="K777" s="43"/>
      <c r="L777" s="47"/>
      <c r="M777" s="223"/>
      <c r="N777" s="224"/>
      <c r="O777" s="87"/>
      <c r="P777" s="87"/>
      <c r="Q777" s="87"/>
      <c r="R777" s="87"/>
      <c r="S777" s="87"/>
      <c r="T777" s="88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T777" s="20" t="s">
        <v>150</v>
      </c>
      <c r="AU777" s="20" t="s">
        <v>82</v>
      </c>
    </row>
    <row r="778" spans="1:65" s="2" customFormat="1" ht="24.15" customHeight="1">
      <c r="A778" s="41"/>
      <c r="B778" s="42"/>
      <c r="C778" s="260" t="s">
        <v>925</v>
      </c>
      <c r="D778" s="260" t="s">
        <v>237</v>
      </c>
      <c r="E778" s="261" t="s">
        <v>926</v>
      </c>
      <c r="F778" s="262" t="s">
        <v>927</v>
      </c>
      <c r="G778" s="263" t="s">
        <v>219</v>
      </c>
      <c r="H778" s="264">
        <v>284.586</v>
      </c>
      <c r="I778" s="265"/>
      <c r="J778" s="266">
        <f>ROUND(I778*H778,2)</f>
        <v>0</v>
      </c>
      <c r="K778" s="262" t="s">
        <v>148</v>
      </c>
      <c r="L778" s="267"/>
      <c r="M778" s="268" t="s">
        <v>19</v>
      </c>
      <c r="N778" s="269" t="s">
        <v>43</v>
      </c>
      <c r="O778" s="87"/>
      <c r="P778" s="216">
        <f>O778*H778</f>
        <v>0</v>
      </c>
      <c r="Q778" s="216">
        <v>0</v>
      </c>
      <c r="R778" s="216">
        <f>Q778*H778</f>
        <v>0</v>
      </c>
      <c r="S778" s="216">
        <v>0</v>
      </c>
      <c r="T778" s="217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18" t="s">
        <v>245</v>
      </c>
      <c r="AT778" s="218" t="s">
        <v>237</v>
      </c>
      <c r="AU778" s="218" t="s">
        <v>82</v>
      </c>
      <c r="AY778" s="20" t="s">
        <v>142</v>
      </c>
      <c r="BE778" s="219">
        <f>IF(N778="základní",J778,0)</f>
        <v>0</v>
      </c>
      <c r="BF778" s="219">
        <f>IF(N778="snížená",J778,0)</f>
        <v>0</v>
      </c>
      <c r="BG778" s="219">
        <f>IF(N778="zákl. přenesená",J778,0)</f>
        <v>0</v>
      </c>
      <c r="BH778" s="219">
        <f>IF(N778="sníž. přenesená",J778,0)</f>
        <v>0</v>
      </c>
      <c r="BI778" s="219">
        <f>IF(N778="nulová",J778,0)</f>
        <v>0</v>
      </c>
      <c r="BJ778" s="20" t="s">
        <v>80</v>
      </c>
      <c r="BK778" s="219">
        <f>ROUND(I778*H778,2)</f>
        <v>0</v>
      </c>
      <c r="BL778" s="20" t="s">
        <v>198</v>
      </c>
      <c r="BM778" s="218" t="s">
        <v>928</v>
      </c>
    </row>
    <row r="779" spans="1:47" s="2" customFormat="1" ht="12">
      <c r="A779" s="41"/>
      <c r="B779" s="42"/>
      <c r="C779" s="43"/>
      <c r="D779" s="220" t="s">
        <v>150</v>
      </c>
      <c r="E779" s="43"/>
      <c r="F779" s="221" t="s">
        <v>927</v>
      </c>
      <c r="G779" s="43"/>
      <c r="H779" s="43"/>
      <c r="I779" s="222"/>
      <c r="J779" s="43"/>
      <c r="K779" s="43"/>
      <c r="L779" s="47"/>
      <c r="M779" s="223"/>
      <c r="N779" s="224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T779" s="20" t="s">
        <v>150</v>
      </c>
      <c r="AU779" s="20" t="s">
        <v>82</v>
      </c>
    </row>
    <row r="780" spans="1:65" s="2" customFormat="1" ht="24.15" customHeight="1">
      <c r="A780" s="41"/>
      <c r="B780" s="42"/>
      <c r="C780" s="260" t="s">
        <v>539</v>
      </c>
      <c r="D780" s="260" t="s">
        <v>237</v>
      </c>
      <c r="E780" s="261" t="s">
        <v>929</v>
      </c>
      <c r="F780" s="262" t="s">
        <v>930</v>
      </c>
      <c r="G780" s="263" t="s">
        <v>219</v>
      </c>
      <c r="H780" s="264">
        <v>18.931</v>
      </c>
      <c r="I780" s="265"/>
      <c r="J780" s="266">
        <f>ROUND(I780*H780,2)</f>
        <v>0</v>
      </c>
      <c r="K780" s="262" t="s">
        <v>148</v>
      </c>
      <c r="L780" s="267"/>
      <c r="M780" s="268" t="s">
        <v>19</v>
      </c>
      <c r="N780" s="269" t="s">
        <v>43</v>
      </c>
      <c r="O780" s="87"/>
      <c r="P780" s="216">
        <f>O780*H780</f>
        <v>0</v>
      </c>
      <c r="Q780" s="216">
        <v>0</v>
      </c>
      <c r="R780" s="216">
        <f>Q780*H780</f>
        <v>0</v>
      </c>
      <c r="S780" s="216">
        <v>0</v>
      </c>
      <c r="T780" s="217">
        <f>S780*H780</f>
        <v>0</v>
      </c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R780" s="218" t="s">
        <v>245</v>
      </c>
      <c r="AT780" s="218" t="s">
        <v>237</v>
      </c>
      <c r="AU780" s="218" t="s">
        <v>82</v>
      </c>
      <c r="AY780" s="20" t="s">
        <v>142</v>
      </c>
      <c r="BE780" s="219">
        <f>IF(N780="základní",J780,0)</f>
        <v>0</v>
      </c>
      <c r="BF780" s="219">
        <f>IF(N780="snížená",J780,0)</f>
        <v>0</v>
      </c>
      <c r="BG780" s="219">
        <f>IF(N780="zákl. přenesená",J780,0)</f>
        <v>0</v>
      </c>
      <c r="BH780" s="219">
        <f>IF(N780="sníž. přenesená",J780,0)</f>
        <v>0</v>
      </c>
      <c r="BI780" s="219">
        <f>IF(N780="nulová",J780,0)</f>
        <v>0</v>
      </c>
      <c r="BJ780" s="20" t="s">
        <v>80</v>
      </c>
      <c r="BK780" s="219">
        <f>ROUND(I780*H780,2)</f>
        <v>0</v>
      </c>
      <c r="BL780" s="20" t="s">
        <v>198</v>
      </c>
      <c r="BM780" s="218" t="s">
        <v>931</v>
      </c>
    </row>
    <row r="781" spans="1:47" s="2" customFormat="1" ht="12">
      <c r="A781" s="41"/>
      <c r="B781" s="42"/>
      <c r="C781" s="43"/>
      <c r="D781" s="220" t="s">
        <v>150</v>
      </c>
      <c r="E781" s="43"/>
      <c r="F781" s="221" t="s">
        <v>930</v>
      </c>
      <c r="G781" s="43"/>
      <c r="H781" s="43"/>
      <c r="I781" s="222"/>
      <c r="J781" s="43"/>
      <c r="K781" s="43"/>
      <c r="L781" s="47"/>
      <c r="M781" s="223"/>
      <c r="N781" s="224"/>
      <c r="O781" s="87"/>
      <c r="P781" s="87"/>
      <c r="Q781" s="87"/>
      <c r="R781" s="87"/>
      <c r="S781" s="87"/>
      <c r="T781" s="88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T781" s="20" t="s">
        <v>150</v>
      </c>
      <c r="AU781" s="20" t="s">
        <v>82</v>
      </c>
    </row>
    <row r="782" spans="1:65" s="2" customFormat="1" ht="33" customHeight="1">
      <c r="A782" s="41"/>
      <c r="B782" s="42"/>
      <c r="C782" s="207" t="s">
        <v>932</v>
      </c>
      <c r="D782" s="207" t="s">
        <v>144</v>
      </c>
      <c r="E782" s="208" t="s">
        <v>933</v>
      </c>
      <c r="F782" s="209" t="s">
        <v>934</v>
      </c>
      <c r="G782" s="210" t="s">
        <v>219</v>
      </c>
      <c r="H782" s="211">
        <v>297.566</v>
      </c>
      <c r="I782" s="212"/>
      <c r="J782" s="213">
        <f>ROUND(I782*H782,2)</f>
        <v>0</v>
      </c>
      <c r="K782" s="209" t="s">
        <v>148</v>
      </c>
      <c r="L782" s="47"/>
      <c r="M782" s="214" t="s">
        <v>19</v>
      </c>
      <c r="N782" s="215" t="s">
        <v>43</v>
      </c>
      <c r="O782" s="87"/>
      <c r="P782" s="216">
        <f>O782*H782</f>
        <v>0</v>
      </c>
      <c r="Q782" s="216">
        <v>0</v>
      </c>
      <c r="R782" s="216">
        <f>Q782*H782</f>
        <v>0</v>
      </c>
      <c r="S782" s="216">
        <v>0</v>
      </c>
      <c r="T782" s="217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18" t="s">
        <v>198</v>
      </c>
      <c r="AT782" s="218" t="s">
        <v>144</v>
      </c>
      <c r="AU782" s="218" t="s">
        <v>82</v>
      </c>
      <c r="AY782" s="20" t="s">
        <v>142</v>
      </c>
      <c r="BE782" s="219">
        <f>IF(N782="základní",J782,0)</f>
        <v>0</v>
      </c>
      <c r="BF782" s="219">
        <f>IF(N782="snížená",J782,0)</f>
        <v>0</v>
      </c>
      <c r="BG782" s="219">
        <f>IF(N782="zákl. přenesená",J782,0)</f>
        <v>0</v>
      </c>
      <c r="BH782" s="219">
        <f>IF(N782="sníž. přenesená",J782,0)</f>
        <v>0</v>
      </c>
      <c r="BI782" s="219">
        <f>IF(N782="nulová",J782,0)</f>
        <v>0</v>
      </c>
      <c r="BJ782" s="20" t="s">
        <v>80</v>
      </c>
      <c r="BK782" s="219">
        <f>ROUND(I782*H782,2)</f>
        <v>0</v>
      </c>
      <c r="BL782" s="20" t="s">
        <v>198</v>
      </c>
      <c r="BM782" s="218" t="s">
        <v>935</v>
      </c>
    </row>
    <row r="783" spans="1:47" s="2" customFormat="1" ht="12">
      <c r="A783" s="41"/>
      <c r="B783" s="42"/>
      <c r="C783" s="43"/>
      <c r="D783" s="220" t="s">
        <v>150</v>
      </c>
      <c r="E783" s="43"/>
      <c r="F783" s="221" t="s">
        <v>936</v>
      </c>
      <c r="G783" s="43"/>
      <c r="H783" s="43"/>
      <c r="I783" s="222"/>
      <c r="J783" s="43"/>
      <c r="K783" s="43"/>
      <c r="L783" s="47"/>
      <c r="M783" s="223"/>
      <c r="N783" s="224"/>
      <c r="O783" s="87"/>
      <c r="P783" s="87"/>
      <c r="Q783" s="87"/>
      <c r="R783" s="87"/>
      <c r="S783" s="87"/>
      <c r="T783" s="88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T783" s="20" t="s">
        <v>150</v>
      </c>
      <c r="AU783" s="20" t="s">
        <v>82</v>
      </c>
    </row>
    <row r="784" spans="1:47" s="2" customFormat="1" ht="12">
      <c r="A784" s="41"/>
      <c r="B784" s="42"/>
      <c r="C784" s="43"/>
      <c r="D784" s="225" t="s">
        <v>152</v>
      </c>
      <c r="E784" s="43"/>
      <c r="F784" s="226" t="s">
        <v>937</v>
      </c>
      <c r="G784" s="43"/>
      <c r="H784" s="43"/>
      <c r="I784" s="222"/>
      <c r="J784" s="43"/>
      <c r="K784" s="43"/>
      <c r="L784" s="47"/>
      <c r="M784" s="223"/>
      <c r="N784" s="224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152</v>
      </c>
      <c r="AU784" s="20" t="s">
        <v>82</v>
      </c>
    </row>
    <row r="785" spans="1:51" s="16" customFormat="1" ht="12">
      <c r="A785" s="16"/>
      <c r="B785" s="271"/>
      <c r="C785" s="272"/>
      <c r="D785" s="220" t="s">
        <v>165</v>
      </c>
      <c r="E785" s="273" t="s">
        <v>19</v>
      </c>
      <c r="F785" s="274" t="s">
        <v>938</v>
      </c>
      <c r="G785" s="272"/>
      <c r="H785" s="273" t="s">
        <v>19</v>
      </c>
      <c r="I785" s="275"/>
      <c r="J785" s="272"/>
      <c r="K785" s="272"/>
      <c r="L785" s="276"/>
      <c r="M785" s="277"/>
      <c r="N785" s="278"/>
      <c r="O785" s="278"/>
      <c r="P785" s="278"/>
      <c r="Q785" s="278"/>
      <c r="R785" s="278"/>
      <c r="S785" s="278"/>
      <c r="T785" s="279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T785" s="280" t="s">
        <v>165</v>
      </c>
      <c r="AU785" s="280" t="s">
        <v>82</v>
      </c>
      <c r="AV785" s="16" t="s">
        <v>80</v>
      </c>
      <c r="AW785" s="16" t="s">
        <v>33</v>
      </c>
      <c r="AX785" s="16" t="s">
        <v>72</v>
      </c>
      <c r="AY785" s="280" t="s">
        <v>142</v>
      </c>
    </row>
    <row r="786" spans="1:51" s="13" customFormat="1" ht="12">
      <c r="A786" s="13"/>
      <c r="B786" s="227"/>
      <c r="C786" s="228"/>
      <c r="D786" s="220" t="s">
        <v>165</v>
      </c>
      <c r="E786" s="229" t="s">
        <v>19</v>
      </c>
      <c r="F786" s="230" t="s">
        <v>611</v>
      </c>
      <c r="G786" s="228"/>
      <c r="H786" s="231">
        <v>36.768</v>
      </c>
      <c r="I786" s="232"/>
      <c r="J786" s="228"/>
      <c r="K786" s="228"/>
      <c r="L786" s="233"/>
      <c r="M786" s="234"/>
      <c r="N786" s="235"/>
      <c r="O786" s="235"/>
      <c r="P786" s="235"/>
      <c r="Q786" s="235"/>
      <c r="R786" s="235"/>
      <c r="S786" s="235"/>
      <c r="T786" s="23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7" t="s">
        <v>165</v>
      </c>
      <c r="AU786" s="237" t="s">
        <v>82</v>
      </c>
      <c r="AV786" s="13" t="s">
        <v>82</v>
      </c>
      <c r="AW786" s="13" t="s">
        <v>33</v>
      </c>
      <c r="AX786" s="13" t="s">
        <v>72</v>
      </c>
      <c r="AY786" s="237" t="s">
        <v>142</v>
      </c>
    </row>
    <row r="787" spans="1:51" s="13" customFormat="1" ht="12">
      <c r="A787" s="13"/>
      <c r="B787" s="227"/>
      <c r="C787" s="228"/>
      <c r="D787" s="220" t="s">
        <v>165</v>
      </c>
      <c r="E787" s="229" t="s">
        <v>19</v>
      </c>
      <c r="F787" s="230" t="s">
        <v>612</v>
      </c>
      <c r="G787" s="228"/>
      <c r="H787" s="231">
        <v>40.032</v>
      </c>
      <c r="I787" s="232"/>
      <c r="J787" s="228"/>
      <c r="K787" s="228"/>
      <c r="L787" s="233"/>
      <c r="M787" s="234"/>
      <c r="N787" s="235"/>
      <c r="O787" s="235"/>
      <c r="P787" s="235"/>
      <c r="Q787" s="235"/>
      <c r="R787" s="235"/>
      <c r="S787" s="235"/>
      <c r="T787" s="236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7" t="s">
        <v>165</v>
      </c>
      <c r="AU787" s="237" t="s">
        <v>82</v>
      </c>
      <c r="AV787" s="13" t="s">
        <v>82</v>
      </c>
      <c r="AW787" s="13" t="s">
        <v>33</v>
      </c>
      <c r="AX787" s="13" t="s">
        <v>72</v>
      </c>
      <c r="AY787" s="237" t="s">
        <v>142</v>
      </c>
    </row>
    <row r="788" spans="1:51" s="13" customFormat="1" ht="12">
      <c r="A788" s="13"/>
      <c r="B788" s="227"/>
      <c r="C788" s="228"/>
      <c r="D788" s="220" t="s">
        <v>165</v>
      </c>
      <c r="E788" s="229" t="s">
        <v>19</v>
      </c>
      <c r="F788" s="230" t="s">
        <v>613</v>
      </c>
      <c r="G788" s="228"/>
      <c r="H788" s="231">
        <v>202.206</v>
      </c>
      <c r="I788" s="232"/>
      <c r="J788" s="228"/>
      <c r="K788" s="228"/>
      <c r="L788" s="233"/>
      <c r="M788" s="234"/>
      <c r="N788" s="235"/>
      <c r="O788" s="235"/>
      <c r="P788" s="235"/>
      <c r="Q788" s="235"/>
      <c r="R788" s="235"/>
      <c r="S788" s="235"/>
      <c r="T788" s="23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7" t="s">
        <v>165</v>
      </c>
      <c r="AU788" s="237" t="s">
        <v>82</v>
      </c>
      <c r="AV788" s="13" t="s">
        <v>82</v>
      </c>
      <c r="AW788" s="13" t="s">
        <v>33</v>
      </c>
      <c r="AX788" s="13" t="s">
        <v>72</v>
      </c>
      <c r="AY788" s="237" t="s">
        <v>142</v>
      </c>
    </row>
    <row r="789" spans="1:51" s="13" customFormat="1" ht="12">
      <c r="A789" s="13"/>
      <c r="B789" s="227"/>
      <c r="C789" s="228"/>
      <c r="D789" s="220" t="s">
        <v>165</v>
      </c>
      <c r="E789" s="229" t="s">
        <v>19</v>
      </c>
      <c r="F789" s="230" t="s">
        <v>921</v>
      </c>
      <c r="G789" s="228"/>
      <c r="H789" s="231">
        <v>18.56</v>
      </c>
      <c r="I789" s="232"/>
      <c r="J789" s="228"/>
      <c r="K789" s="228"/>
      <c r="L789" s="233"/>
      <c r="M789" s="234"/>
      <c r="N789" s="235"/>
      <c r="O789" s="235"/>
      <c r="P789" s="235"/>
      <c r="Q789" s="235"/>
      <c r="R789" s="235"/>
      <c r="S789" s="235"/>
      <c r="T789" s="236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7" t="s">
        <v>165</v>
      </c>
      <c r="AU789" s="237" t="s">
        <v>82</v>
      </c>
      <c r="AV789" s="13" t="s">
        <v>82</v>
      </c>
      <c r="AW789" s="13" t="s">
        <v>33</v>
      </c>
      <c r="AX789" s="13" t="s">
        <v>72</v>
      </c>
      <c r="AY789" s="237" t="s">
        <v>142</v>
      </c>
    </row>
    <row r="790" spans="1:51" s="15" customFormat="1" ht="12">
      <c r="A790" s="15"/>
      <c r="B790" s="249"/>
      <c r="C790" s="250"/>
      <c r="D790" s="220" t="s">
        <v>165</v>
      </c>
      <c r="E790" s="251" t="s">
        <v>19</v>
      </c>
      <c r="F790" s="252" t="s">
        <v>183</v>
      </c>
      <c r="G790" s="250"/>
      <c r="H790" s="253">
        <v>297.566</v>
      </c>
      <c r="I790" s="254"/>
      <c r="J790" s="250"/>
      <c r="K790" s="250"/>
      <c r="L790" s="255"/>
      <c r="M790" s="256"/>
      <c r="N790" s="257"/>
      <c r="O790" s="257"/>
      <c r="P790" s="257"/>
      <c r="Q790" s="257"/>
      <c r="R790" s="257"/>
      <c r="S790" s="257"/>
      <c r="T790" s="258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T790" s="259" t="s">
        <v>165</v>
      </c>
      <c r="AU790" s="259" t="s">
        <v>82</v>
      </c>
      <c r="AV790" s="15" t="s">
        <v>158</v>
      </c>
      <c r="AW790" s="15" t="s">
        <v>33</v>
      </c>
      <c r="AX790" s="15" t="s">
        <v>72</v>
      </c>
      <c r="AY790" s="259" t="s">
        <v>142</v>
      </c>
    </row>
    <row r="791" spans="1:51" s="14" customFormat="1" ht="12">
      <c r="A791" s="14"/>
      <c r="B791" s="238"/>
      <c r="C791" s="239"/>
      <c r="D791" s="220" t="s">
        <v>165</v>
      </c>
      <c r="E791" s="240" t="s">
        <v>19</v>
      </c>
      <c r="F791" s="241" t="s">
        <v>168</v>
      </c>
      <c r="G791" s="239"/>
      <c r="H791" s="242">
        <v>297.566</v>
      </c>
      <c r="I791" s="243"/>
      <c r="J791" s="239"/>
      <c r="K791" s="239"/>
      <c r="L791" s="244"/>
      <c r="M791" s="245"/>
      <c r="N791" s="246"/>
      <c r="O791" s="246"/>
      <c r="P791" s="246"/>
      <c r="Q791" s="246"/>
      <c r="R791" s="246"/>
      <c r="S791" s="246"/>
      <c r="T791" s="24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8" t="s">
        <v>165</v>
      </c>
      <c r="AU791" s="248" t="s">
        <v>82</v>
      </c>
      <c r="AV791" s="14" t="s">
        <v>149</v>
      </c>
      <c r="AW791" s="14" t="s">
        <v>33</v>
      </c>
      <c r="AX791" s="14" t="s">
        <v>80</v>
      </c>
      <c r="AY791" s="248" t="s">
        <v>142</v>
      </c>
    </row>
    <row r="792" spans="1:65" s="2" customFormat="1" ht="37.8" customHeight="1">
      <c r="A792" s="41"/>
      <c r="B792" s="42"/>
      <c r="C792" s="260" t="s">
        <v>544</v>
      </c>
      <c r="D792" s="260" t="s">
        <v>237</v>
      </c>
      <c r="E792" s="261" t="s">
        <v>939</v>
      </c>
      <c r="F792" s="262" t="s">
        <v>940</v>
      </c>
      <c r="G792" s="263" t="s">
        <v>219</v>
      </c>
      <c r="H792" s="264">
        <v>342.201</v>
      </c>
      <c r="I792" s="265"/>
      <c r="J792" s="266">
        <f>ROUND(I792*H792,2)</f>
        <v>0</v>
      </c>
      <c r="K792" s="262" t="s">
        <v>148</v>
      </c>
      <c r="L792" s="267"/>
      <c r="M792" s="268" t="s">
        <v>19</v>
      </c>
      <c r="N792" s="269" t="s">
        <v>43</v>
      </c>
      <c r="O792" s="87"/>
      <c r="P792" s="216">
        <f>O792*H792</f>
        <v>0</v>
      </c>
      <c r="Q792" s="216">
        <v>0</v>
      </c>
      <c r="R792" s="216">
        <f>Q792*H792</f>
        <v>0</v>
      </c>
      <c r="S792" s="216">
        <v>0</v>
      </c>
      <c r="T792" s="217">
        <f>S792*H792</f>
        <v>0</v>
      </c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R792" s="218" t="s">
        <v>245</v>
      </c>
      <c r="AT792" s="218" t="s">
        <v>237</v>
      </c>
      <c r="AU792" s="218" t="s">
        <v>82</v>
      </c>
      <c r="AY792" s="20" t="s">
        <v>142</v>
      </c>
      <c r="BE792" s="219">
        <f>IF(N792="základní",J792,0)</f>
        <v>0</v>
      </c>
      <c r="BF792" s="219">
        <f>IF(N792="snížená",J792,0)</f>
        <v>0</v>
      </c>
      <c r="BG792" s="219">
        <f>IF(N792="zákl. přenesená",J792,0)</f>
        <v>0</v>
      </c>
      <c r="BH792" s="219">
        <f>IF(N792="sníž. přenesená",J792,0)</f>
        <v>0</v>
      </c>
      <c r="BI792" s="219">
        <f>IF(N792="nulová",J792,0)</f>
        <v>0</v>
      </c>
      <c r="BJ792" s="20" t="s">
        <v>80</v>
      </c>
      <c r="BK792" s="219">
        <f>ROUND(I792*H792,2)</f>
        <v>0</v>
      </c>
      <c r="BL792" s="20" t="s">
        <v>198</v>
      </c>
      <c r="BM792" s="218" t="s">
        <v>941</v>
      </c>
    </row>
    <row r="793" spans="1:47" s="2" customFormat="1" ht="12">
      <c r="A793" s="41"/>
      <c r="B793" s="42"/>
      <c r="C793" s="43"/>
      <c r="D793" s="220" t="s">
        <v>150</v>
      </c>
      <c r="E793" s="43"/>
      <c r="F793" s="221" t="s">
        <v>940</v>
      </c>
      <c r="G793" s="43"/>
      <c r="H793" s="43"/>
      <c r="I793" s="222"/>
      <c r="J793" s="43"/>
      <c r="K793" s="43"/>
      <c r="L793" s="47"/>
      <c r="M793" s="223"/>
      <c r="N793" s="224"/>
      <c r="O793" s="87"/>
      <c r="P793" s="87"/>
      <c r="Q793" s="87"/>
      <c r="R793" s="87"/>
      <c r="S793" s="87"/>
      <c r="T793" s="88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T793" s="20" t="s">
        <v>150</v>
      </c>
      <c r="AU793" s="20" t="s">
        <v>82</v>
      </c>
    </row>
    <row r="794" spans="1:51" s="13" customFormat="1" ht="12">
      <c r="A794" s="13"/>
      <c r="B794" s="227"/>
      <c r="C794" s="228"/>
      <c r="D794" s="220" t="s">
        <v>165</v>
      </c>
      <c r="E794" s="229" t="s">
        <v>19</v>
      </c>
      <c r="F794" s="230" t="s">
        <v>942</v>
      </c>
      <c r="G794" s="228"/>
      <c r="H794" s="231">
        <v>342.201</v>
      </c>
      <c r="I794" s="232"/>
      <c r="J794" s="228"/>
      <c r="K794" s="228"/>
      <c r="L794" s="233"/>
      <c r="M794" s="234"/>
      <c r="N794" s="235"/>
      <c r="O794" s="235"/>
      <c r="P794" s="235"/>
      <c r="Q794" s="235"/>
      <c r="R794" s="235"/>
      <c r="S794" s="235"/>
      <c r="T794" s="236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7" t="s">
        <v>165</v>
      </c>
      <c r="AU794" s="237" t="s">
        <v>82</v>
      </c>
      <c r="AV794" s="13" t="s">
        <v>82</v>
      </c>
      <c r="AW794" s="13" t="s">
        <v>33</v>
      </c>
      <c r="AX794" s="13" t="s">
        <v>72</v>
      </c>
      <c r="AY794" s="237" t="s">
        <v>142</v>
      </c>
    </row>
    <row r="795" spans="1:51" s="14" customFormat="1" ht="12">
      <c r="A795" s="14"/>
      <c r="B795" s="238"/>
      <c r="C795" s="239"/>
      <c r="D795" s="220" t="s">
        <v>165</v>
      </c>
      <c r="E795" s="240" t="s">
        <v>19</v>
      </c>
      <c r="F795" s="241" t="s">
        <v>168</v>
      </c>
      <c r="G795" s="239"/>
      <c r="H795" s="242">
        <v>342.201</v>
      </c>
      <c r="I795" s="243"/>
      <c r="J795" s="239"/>
      <c r="K795" s="239"/>
      <c r="L795" s="244"/>
      <c r="M795" s="245"/>
      <c r="N795" s="246"/>
      <c r="O795" s="246"/>
      <c r="P795" s="246"/>
      <c r="Q795" s="246"/>
      <c r="R795" s="246"/>
      <c r="S795" s="246"/>
      <c r="T795" s="24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8" t="s">
        <v>165</v>
      </c>
      <c r="AU795" s="248" t="s">
        <v>82</v>
      </c>
      <c r="AV795" s="14" t="s">
        <v>149</v>
      </c>
      <c r="AW795" s="14" t="s">
        <v>33</v>
      </c>
      <c r="AX795" s="14" t="s">
        <v>80</v>
      </c>
      <c r="AY795" s="248" t="s">
        <v>142</v>
      </c>
    </row>
    <row r="796" spans="1:65" s="2" customFormat="1" ht="24.15" customHeight="1">
      <c r="A796" s="41"/>
      <c r="B796" s="42"/>
      <c r="C796" s="207" t="s">
        <v>943</v>
      </c>
      <c r="D796" s="207" t="s">
        <v>144</v>
      </c>
      <c r="E796" s="208" t="s">
        <v>944</v>
      </c>
      <c r="F796" s="209" t="s">
        <v>945</v>
      </c>
      <c r="G796" s="210" t="s">
        <v>206</v>
      </c>
      <c r="H796" s="211">
        <v>1.732</v>
      </c>
      <c r="I796" s="212"/>
      <c r="J796" s="213">
        <f>ROUND(I796*H796,2)</f>
        <v>0</v>
      </c>
      <c r="K796" s="209" t="s">
        <v>148</v>
      </c>
      <c r="L796" s="47"/>
      <c r="M796" s="214" t="s">
        <v>19</v>
      </c>
      <c r="N796" s="215" t="s">
        <v>43</v>
      </c>
      <c r="O796" s="87"/>
      <c r="P796" s="216">
        <f>O796*H796</f>
        <v>0</v>
      </c>
      <c r="Q796" s="216">
        <v>0</v>
      </c>
      <c r="R796" s="216">
        <f>Q796*H796</f>
        <v>0</v>
      </c>
      <c r="S796" s="216">
        <v>0</v>
      </c>
      <c r="T796" s="217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18" t="s">
        <v>198</v>
      </c>
      <c r="AT796" s="218" t="s">
        <v>144</v>
      </c>
      <c r="AU796" s="218" t="s">
        <v>82</v>
      </c>
      <c r="AY796" s="20" t="s">
        <v>142</v>
      </c>
      <c r="BE796" s="219">
        <f>IF(N796="základní",J796,0)</f>
        <v>0</v>
      </c>
      <c r="BF796" s="219">
        <f>IF(N796="snížená",J796,0)</f>
        <v>0</v>
      </c>
      <c r="BG796" s="219">
        <f>IF(N796="zákl. přenesená",J796,0)</f>
        <v>0</v>
      </c>
      <c r="BH796" s="219">
        <f>IF(N796="sníž. přenesená",J796,0)</f>
        <v>0</v>
      </c>
      <c r="BI796" s="219">
        <f>IF(N796="nulová",J796,0)</f>
        <v>0</v>
      </c>
      <c r="BJ796" s="20" t="s">
        <v>80</v>
      </c>
      <c r="BK796" s="219">
        <f>ROUND(I796*H796,2)</f>
        <v>0</v>
      </c>
      <c r="BL796" s="20" t="s">
        <v>198</v>
      </c>
      <c r="BM796" s="218" t="s">
        <v>946</v>
      </c>
    </row>
    <row r="797" spans="1:47" s="2" customFormat="1" ht="12">
      <c r="A797" s="41"/>
      <c r="B797" s="42"/>
      <c r="C797" s="43"/>
      <c r="D797" s="220" t="s">
        <v>150</v>
      </c>
      <c r="E797" s="43"/>
      <c r="F797" s="221" t="s">
        <v>947</v>
      </c>
      <c r="G797" s="43"/>
      <c r="H797" s="43"/>
      <c r="I797" s="222"/>
      <c r="J797" s="43"/>
      <c r="K797" s="43"/>
      <c r="L797" s="47"/>
      <c r="M797" s="223"/>
      <c r="N797" s="224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150</v>
      </c>
      <c r="AU797" s="20" t="s">
        <v>82</v>
      </c>
    </row>
    <row r="798" spans="1:47" s="2" customFormat="1" ht="12">
      <c r="A798" s="41"/>
      <c r="B798" s="42"/>
      <c r="C798" s="43"/>
      <c r="D798" s="225" t="s">
        <v>152</v>
      </c>
      <c r="E798" s="43"/>
      <c r="F798" s="226" t="s">
        <v>948</v>
      </c>
      <c r="G798" s="43"/>
      <c r="H798" s="43"/>
      <c r="I798" s="222"/>
      <c r="J798" s="43"/>
      <c r="K798" s="43"/>
      <c r="L798" s="47"/>
      <c r="M798" s="223"/>
      <c r="N798" s="224"/>
      <c r="O798" s="87"/>
      <c r="P798" s="87"/>
      <c r="Q798" s="87"/>
      <c r="R798" s="87"/>
      <c r="S798" s="87"/>
      <c r="T798" s="88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T798" s="20" t="s">
        <v>152</v>
      </c>
      <c r="AU798" s="20" t="s">
        <v>82</v>
      </c>
    </row>
    <row r="799" spans="1:63" s="12" customFormat="1" ht="22.8" customHeight="1">
      <c r="A799" s="12"/>
      <c r="B799" s="191"/>
      <c r="C799" s="192"/>
      <c r="D799" s="193" t="s">
        <v>71</v>
      </c>
      <c r="E799" s="205" t="s">
        <v>949</v>
      </c>
      <c r="F799" s="205" t="s">
        <v>950</v>
      </c>
      <c r="G799" s="192"/>
      <c r="H799" s="192"/>
      <c r="I799" s="195"/>
      <c r="J799" s="206">
        <f>BK799</f>
        <v>0</v>
      </c>
      <c r="K799" s="192"/>
      <c r="L799" s="197"/>
      <c r="M799" s="198"/>
      <c r="N799" s="199"/>
      <c r="O799" s="199"/>
      <c r="P799" s="200">
        <f>SUM(P800:P830)</f>
        <v>0</v>
      </c>
      <c r="Q799" s="199"/>
      <c r="R799" s="200">
        <f>SUM(R800:R830)</f>
        <v>0</v>
      </c>
      <c r="S799" s="199"/>
      <c r="T799" s="201">
        <f>SUM(T800:T830)</f>
        <v>0</v>
      </c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R799" s="202" t="s">
        <v>82</v>
      </c>
      <c r="AT799" s="203" t="s">
        <v>71</v>
      </c>
      <c r="AU799" s="203" t="s">
        <v>80</v>
      </c>
      <c r="AY799" s="202" t="s">
        <v>142</v>
      </c>
      <c r="BK799" s="204">
        <f>SUM(BK800:BK830)</f>
        <v>0</v>
      </c>
    </row>
    <row r="800" spans="1:65" s="2" customFormat="1" ht="16.5" customHeight="1">
      <c r="A800" s="41"/>
      <c r="B800" s="42"/>
      <c r="C800" s="207" t="s">
        <v>553</v>
      </c>
      <c r="D800" s="207" t="s">
        <v>144</v>
      </c>
      <c r="E800" s="208" t="s">
        <v>951</v>
      </c>
      <c r="F800" s="209" t="s">
        <v>952</v>
      </c>
      <c r="G800" s="210" t="s">
        <v>317</v>
      </c>
      <c r="H800" s="211">
        <v>6</v>
      </c>
      <c r="I800" s="212"/>
      <c r="J800" s="213">
        <f>ROUND(I800*H800,2)</f>
        <v>0</v>
      </c>
      <c r="K800" s="209" t="s">
        <v>148</v>
      </c>
      <c r="L800" s="47"/>
      <c r="M800" s="214" t="s">
        <v>19</v>
      </c>
      <c r="N800" s="215" t="s">
        <v>43</v>
      </c>
      <c r="O800" s="87"/>
      <c r="P800" s="216">
        <f>O800*H800</f>
        <v>0</v>
      </c>
      <c r="Q800" s="216">
        <v>0</v>
      </c>
      <c r="R800" s="216">
        <f>Q800*H800</f>
        <v>0</v>
      </c>
      <c r="S800" s="216">
        <v>0</v>
      </c>
      <c r="T800" s="217">
        <f>S800*H800</f>
        <v>0</v>
      </c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R800" s="218" t="s">
        <v>198</v>
      </c>
      <c r="AT800" s="218" t="s">
        <v>144</v>
      </c>
      <c r="AU800" s="218" t="s">
        <v>82</v>
      </c>
      <c r="AY800" s="20" t="s">
        <v>142</v>
      </c>
      <c r="BE800" s="219">
        <f>IF(N800="základní",J800,0)</f>
        <v>0</v>
      </c>
      <c r="BF800" s="219">
        <f>IF(N800="snížená",J800,0)</f>
        <v>0</v>
      </c>
      <c r="BG800" s="219">
        <f>IF(N800="zákl. přenesená",J800,0)</f>
        <v>0</v>
      </c>
      <c r="BH800" s="219">
        <f>IF(N800="sníž. přenesená",J800,0)</f>
        <v>0</v>
      </c>
      <c r="BI800" s="219">
        <f>IF(N800="nulová",J800,0)</f>
        <v>0</v>
      </c>
      <c r="BJ800" s="20" t="s">
        <v>80</v>
      </c>
      <c r="BK800" s="219">
        <f>ROUND(I800*H800,2)</f>
        <v>0</v>
      </c>
      <c r="BL800" s="20" t="s">
        <v>198</v>
      </c>
      <c r="BM800" s="218" t="s">
        <v>953</v>
      </c>
    </row>
    <row r="801" spans="1:47" s="2" customFormat="1" ht="12">
      <c r="A801" s="41"/>
      <c r="B801" s="42"/>
      <c r="C801" s="43"/>
      <c r="D801" s="220" t="s">
        <v>150</v>
      </c>
      <c r="E801" s="43"/>
      <c r="F801" s="221" t="s">
        <v>954</v>
      </c>
      <c r="G801" s="43"/>
      <c r="H801" s="43"/>
      <c r="I801" s="222"/>
      <c r="J801" s="43"/>
      <c r="K801" s="43"/>
      <c r="L801" s="47"/>
      <c r="M801" s="223"/>
      <c r="N801" s="224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20" t="s">
        <v>150</v>
      </c>
      <c r="AU801" s="20" t="s">
        <v>82</v>
      </c>
    </row>
    <row r="802" spans="1:47" s="2" customFormat="1" ht="12">
      <c r="A802" s="41"/>
      <c r="B802" s="42"/>
      <c r="C802" s="43"/>
      <c r="D802" s="225" t="s">
        <v>152</v>
      </c>
      <c r="E802" s="43"/>
      <c r="F802" s="226" t="s">
        <v>955</v>
      </c>
      <c r="G802" s="43"/>
      <c r="H802" s="43"/>
      <c r="I802" s="222"/>
      <c r="J802" s="43"/>
      <c r="K802" s="43"/>
      <c r="L802" s="47"/>
      <c r="M802" s="223"/>
      <c r="N802" s="224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T802" s="20" t="s">
        <v>152</v>
      </c>
      <c r="AU802" s="20" t="s">
        <v>82</v>
      </c>
    </row>
    <row r="803" spans="1:51" s="13" customFormat="1" ht="12">
      <c r="A803" s="13"/>
      <c r="B803" s="227"/>
      <c r="C803" s="228"/>
      <c r="D803" s="220" t="s">
        <v>165</v>
      </c>
      <c r="E803" s="229" t="s">
        <v>19</v>
      </c>
      <c r="F803" s="230" t="s">
        <v>956</v>
      </c>
      <c r="G803" s="228"/>
      <c r="H803" s="231">
        <v>4</v>
      </c>
      <c r="I803" s="232"/>
      <c r="J803" s="228"/>
      <c r="K803" s="228"/>
      <c r="L803" s="233"/>
      <c r="M803" s="234"/>
      <c r="N803" s="235"/>
      <c r="O803" s="235"/>
      <c r="P803" s="235"/>
      <c r="Q803" s="235"/>
      <c r="R803" s="235"/>
      <c r="S803" s="235"/>
      <c r="T803" s="236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7" t="s">
        <v>165</v>
      </c>
      <c r="AU803" s="237" t="s">
        <v>82</v>
      </c>
      <c r="AV803" s="13" t="s">
        <v>82</v>
      </c>
      <c r="AW803" s="13" t="s">
        <v>33</v>
      </c>
      <c r="AX803" s="13" t="s">
        <v>72</v>
      </c>
      <c r="AY803" s="237" t="s">
        <v>142</v>
      </c>
    </row>
    <row r="804" spans="1:51" s="13" customFormat="1" ht="12">
      <c r="A804" s="13"/>
      <c r="B804" s="227"/>
      <c r="C804" s="228"/>
      <c r="D804" s="220" t="s">
        <v>165</v>
      </c>
      <c r="E804" s="229" t="s">
        <v>19</v>
      </c>
      <c r="F804" s="230" t="s">
        <v>957</v>
      </c>
      <c r="G804" s="228"/>
      <c r="H804" s="231">
        <v>2</v>
      </c>
      <c r="I804" s="232"/>
      <c r="J804" s="228"/>
      <c r="K804" s="228"/>
      <c r="L804" s="233"/>
      <c r="M804" s="234"/>
      <c r="N804" s="235"/>
      <c r="O804" s="235"/>
      <c r="P804" s="235"/>
      <c r="Q804" s="235"/>
      <c r="R804" s="235"/>
      <c r="S804" s="235"/>
      <c r="T804" s="236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7" t="s">
        <v>165</v>
      </c>
      <c r="AU804" s="237" t="s">
        <v>82</v>
      </c>
      <c r="AV804" s="13" t="s">
        <v>82</v>
      </c>
      <c r="AW804" s="13" t="s">
        <v>33</v>
      </c>
      <c r="AX804" s="13" t="s">
        <v>72</v>
      </c>
      <c r="AY804" s="237" t="s">
        <v>142</v>
      </c>
    </row>
    <row r="805" spans="1:51" s="14" customFormat="1" ht="12">
      <c r="A805" s="14"/>
      <c r="B805" s="238"/>
      <c r="C805" s="239"/>
      <c r="D805" s="220" t="s">
        <v>165</v>
      </c>
      <c r="E805" s="240" t="s">
        <v>19</v>
      </c>
      <c r="F805" s="241" t="s">
        <v>168</v>
      </c>
      <c r="G805" s="239"/>
      <c r="H805" s="242">
        <v>6</v>
      </c>
      <c r="I805" s="243"/>
      <c r="J805" s="239"/>
      <c r="K805" s="239"/>
      <c r="L805" s="244"/>
      <c r="M805" s="245"/>
      <c r="N805" s="246"/>
      <c r="O805" s="246"/>
      <c r="P805" s="246"/>
      <c r="Q805" s="246"/>
      <c r="R805" s="246"/>
      <c r="S805" s="246"/>
      <c r="T805" s="24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8" t="s">
        <v>165</v>
      </c>
      <c r="AU805" s="248" t="s">
        <v>82</v>
      </c>
      <c r="AV805" s="14" t="s">
        <v>149</v>
      </c>
      <c r="AW805" s="14" t="s">
        <v>33</v>
      </c>
      <c r="AX805" s="14" t="s">
        <v>80</v>
      </c>
      <c r="AY805" s="248" t="s">
        <v>142</v>
      </c>
    </row>
    <row r="806" spans="1:65" s="2" customFormat="1" ht="16.5" customHeight="1">
      <c r="A806" s="41"/>
      <c r="B806" s="42"/>
      <c r="C806" s="260" t="s">
        <v>958</v>
      </c>
      <c r="D806" s="260" t="s">
        <v>237</v>
      </c>
      <c r="E806" s="261" t="s">
        <v>959</v>
      </c>
      <c r="F806" s="262" t="s">
        <v>960</v>
      </c>
      <c r="G806" s="263" t="s">
        <v>317</v>
      </c>
      <c r="H806" s="264">
        <v>4</v>
      </c>
      <c r="I806" s="265"/>
      <c r="J806" s="266">
        <f>ROUND(I806*H806,2)</f>
        <v>0</v>
      </c>
      <c r="K806" s="262" t="s">
        <v>19</v>
      </c>
      <c r="L806" s="267"/>
      <c r="M806" s="268" t="s">
        <v>19</v>
      </c>
      <c r="N806" s="269" t="s">
        <v>43</v>
      </c>
      <c r="O806" s="87"/>
      <c r="P806" s="216">
        <f>O806*H806</f>
        <v>0</v>
      </c>
      <c r="Q806" s="216">
        <v>0</v>
      </c>
      <c r="R806" s="216">
        <f>Q806*H806</f>
        <v>0</v>
      </c>
      <c r="S806" s="216">
        <v>0</v>
      </c>
      <c r="T806" s="217">
        <f>S806*H806</f>
        <v>0</v>
      </c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R806" s="218" t="s">
        <v>245</v>
      </c>
      <c r="AT806" s="218" t="s">
        <v>237</v>
      </c>
      <c r="AU806" s="218" t="s">
        <v>82</v>
      </c>
      <c r="AY806" s="20" t="s">
        <v>142</v>
      </c>
      <c r="BE806" s="219">
        <f>IF(N806="základní",J806,0)</f>
        <v>0</v>
      </c>
      <c r="BF806" s="219">
        <f>IF(N806="snížená",J806,0)</f>
        <v>0</v>
      </c>
      <c r="BG806" s="219">
        <f>IF(N806="zákl. přenesená",J806,0)</f>
        <v>0</v>
      </c>
      <c r="BH806" s="219">
        <f>IF(N806="sníž. přenesená",J806,0)</f>
        <v>0</v>
      </c>
      <c r="BI806" s="219">
        <f>IF(N806="nulová",J806,0)</f>
        <v>0</v>
      </c>
      <c r="BJ806" s="20" t="s">
        <v>80</v>
      </c>
      <c r="BK806" s="219">
        <f>ROUND(I806*H806,2)</f>
        <v>0</v>
      </c>
      <c r="BL806" s="20" t="s">
        <v>198</v>
      </c>
      <c r="BM806" s="218" t="s">
        <v>961</v>
      </c>
    </row>
    <row r="807" spans="1:47" s="2" customFormat="1" ht="12">
      <c r="A807" s="41"/>
      <c r="B807" s="42"/>
      <c r="C807" s="43"/>
      <c r="D807" s="220" t="s">
        <v>150</v>
      </c>
      <c r="E807" s="43"/>
      <c r="F807" s="221" t="s">
        <v>960</v>
      </c>
      <c r="G807" s="43"/>
      <c r="H807" s="43"/>
      <c r="I807" s="222"/>
      <c r="J807" s="43"/>
      <c r="K807" s="43"/>
      <c r="L807" s="47"/>
      <c r="M807" s="223"/>
      <c r="N807" s="224"/>
      <c r="O807" s="87"/>
      <c r="P807" s="87"/>
      <c r="Q807" s="87"/>
      <c r="R807" s="87"/>
      <c r="S807" s="87"/>
      <c r="T807" s="88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T807" s="20" t="s">
        <v>150</v>
      </c>
      <c r="AU807" s="20" t="s">
        <v>82</v>
      </c>
    </row>
    <row r="808" spans="1:51" s="13" customFormat="1" ht="12">
      <c r="A808" s="13"/>
      <c r="B808" s="227"/>
      <c r="C808" s="228"/>
      <c r="D808" s="220" t="s">
        <v>165</v>
      </c>
      <c r="E808" s="229" t="s">
        <v>19</v>
      </c>
      <c r="F808" s="230" t="s">
        <v>956</v>
      </c>
      <c r="G808" s="228"/>
      <c r="H808" s="231">
        <v>4</v>
      </c>
      <c r="I808" s="232"/>
      <c r="J808" s="228"/>
      <c r="K808" s="228"/>
      <c r="L808" s="233"/>
      <c r="M808" s="234"/>
      <c r="N808" s="235"/>
      <c r="O808" s="235"/>
      <c r="P808" s="235"/>
      <c r="Q808" s="235"/>
      <c r="R808" s="235"/>
      <c r="S808" s="235"/>
      <c r="T808" s="236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7" t="s">
        <v>165</v>
      </c>
      <c r="AU808" s="237" t="s">
        <v>82</v>
      </c>
      <c r="AV808" s="13" t="s">
        <v>82</v>
      </c>
      <c r="AW808" s="13" t="s">
        <v>33</v>
      </c>
      <c r="AX808" s="13" t="s">
        <v>72</v>
      </c>
      <c r="AY808" s="237" t="s">
        <v>142</v>
      </c>
    </row>
    <row r="809" spans="1:51" s="14" customFormat="1" ht="12">
      <c r="A809" s="14"/>
      <c r="B809" s="238"/>
      <c r="C809" s="239"/>
      <c r="D809" s="220" t="s">
        <v>165</v>
      </c>
      <c r="E809" s="240" t="s">
        <v>19</v>
      </c>
      <c r="F809" s="241" t="s">
        <v>168</v>
      </c>
      <c r="G809" s="239"/>
      <c r="H809" s="242">
        <v>4</v>
      </c>
      <c r="I809" s="243"/>
      <c r="J809" s="239"/>
      <c r="K809" s="239"/>
      <c r="L809" s="244"/>
      <c r="M809" s="245"/>
      <c r="N809" s="246"/>
      <c r="O809" s="246"/>
      <c r="P809" s="246"/>
      <c r="Q809" s="246"/>
      <c r="R809" s="246"/>
      <c r="S809" s="246"/>
      <c r="T809" s="24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8" t="s">
        <v>165</v>
      </c>
      <c r="AU809" s="248" t="s">
        <v>82</v>
      </c>
      <c r="AV809" s="14" t="s">
        <v>149</v>
      </c>
      <c r="AW809" s="14" t="s">
        <v>33</v>
      </c>
      <c r="AX809" s="14" t="s">
        <v>80</v>
      </c>
      <c r="AY809" s="248" t="s">
        <v>142</v>
      </c>
    </row>
    <row r="810" spans="1:65" s="2" customFormat="1" ht="16.5" customHeight="1">
      <c r="A810" s="41"/>
      <c r="B810" s="42"/>
      <c r="C810" s="260" t="s">
        <v>560</v>
      </c>
      <c r="D810" s="260" t="s">
        <v>237</v>
      </c>
      <c r="E810" s="261" t="s">
        <v>962</v>
      </c>
      <c r="F810" s="262" t="s">
        <v>963</v>
      </c>
      <c r="G810" s="263" t="s">
        <v>317</v>
      </c>
      <c r="H810" s="264">
        <v>2</v>
      </c>
      <c r="I810" s="265"/>
      <c r="J810" s="266">
        <f>ROUND(I810*H810,2)</f>
        <v>0</v>
      </c>
      <c r="K810" s="262" t="s">
        <v>148</v>
      </c>
      <c r="L810" s="267"/>
      <c r="M810" s="268" t="s">
        <v>19</v>
      </c>
      <c r="N810" s="269" t="s">
        <v>43</v>
      </c>
      <c r="O810" s="87"/>
      <c r="P810" s="216">
        <f>O810*H810</f>
        <v>0</v>
      </c>
      <c r="Q810" s="216">
        <v>0</v>
      </c>
      <c r="R810" s="216">
        <f>Q810*H810</f>
        <v>0</v>
      </c>
      <c r="S810" s="216">
        <v>0</v>
      </c>
      <c r="T810" s="217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18" t="s">
        <v>245</v>
      </c>
      <c r="AT810" s="218" t="s">
        <v>237</v>
      </c>
      <c r="AU810" s="218" t="s">
        <v>82</v>
      </c>
      <c r="AY810" s="20" t="s">
        <v>142</v>
      </c>
      <c r="BE810" s="219">
        <f>IF(N810="základní",J810,0)</f>
        <v>0</v>
      </c>
      <c r="BF810" s="219">
        <f>IF(N810="snížená",J810,0)</f>
        <v>0</v>
      </c>
      <c r="BG810" s="219">
        <f>IF(N810="zákl. přenesená",J810,0)</f>
        <v>0</v>
      </c>
      <c r="BH810" s="219">
        <f>IF(N810="sníž. přenesená",J810,0)</f>
        <v>0</v>
      </c>
      <c r="BI810" s="219">
        <f>IF(N810="nulová",J810,0)</f>
        <v>0</v>
      </c>
      <c r="BJ810" s="20" t="s">
        <v>80</v>
      </c>
      <c r="BK810" s="219">
        <f>ROUND(I810*H810,2)</f>
        <v>0</v>
      </c>
      <c r="BL810" s="20" t="s">
        <v>198</v>
      </c>
      <c r="BM810" s="218" t="s">
        <v>964</v>
      </c>
    </row>
    <row r="811" spans="1:47" s="2" customFormat="1" ht="12">
      <c r="A811" s="41"/>
      <c r="B811" s="42"/>
      <c r="C811" s="43"/>
      <c r="D811" s="220" t="s">
        <v>150</v>
      </c>
      <c r="E811" s="43"/>
      <c r="F811" s="221" t="s">
        <v>963</v>
      </c>
      <c r="G811" s="43"/>
      <c r="H811" s="43"/>
      <c r="I811" s="222"/>
      <c r="J811" s="43"/>
      <c r="K811" s="43"/>
      <c r="L811" s="47"/>
      <c r="M811" s="223"/>
      <c r="N811" s="224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150</v>
      </c>
      <c r="AU811" s="20" t="s">
        <v>82</v>
      </c>
    </row>
    <row r="812" spans="1:51" s="13" customFormat="1" ht="12">
      <c r="A812" s="13"/>
      <c r="B812" s="227"/>
      <c r="C812" s="228"/>
      <c r="D812" s="220" t="s">
        <v>165</v>
      </c>
      <c r="E812" s="229" t="s">
        <v>19</v>
      </c>
      <c r="F812" s="230" t="s">
        <v>957</v>
      </c>
      <c r="G812" s="228"/>
      <c r="H812" s="231">
        <v>2</v>
      </c>
      <c r="I812" s="232"/>
      <c r="J812" s="228"/>
      <c r="K812" s="228"/>
      <c r="L812" s="233"/>
      <c r="M812" s="234"/>
      <c r="N812" s="235"/>
      <c r="O812" s="235"/>
      <c r="P812" s="235"/>
      <c r="Q812" s="235"/>
      <c r="R812" s="235"/>
      <c r="S812" s="235"/>
      <c r="T812" s="236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7" t="s">
        <v>165</v>
      </c>
      <c r="AU812" s="237" t="s">
        <v>82</v>
      </c>
      <c r="AV812" s="13" t="s">
        <v>82</v>
      </c>
      <c r="AW812" s="13" t="s">
        <v>33</v>
      </c>
      <c r="AX812" s="13" t="s">
        <v>72</v>
      </c>
      <c r="AY812" s="237" t="s">
        <v>142</v>
      </c>
    </row>
    <row r="813" spans="1:51" s="14" customFormat="1" ht="12">
      <c r="A813" s="14"/>
      <c r="B813" s="238"/>
      <c r="C813" s="239"/>
      <c r="D813" s="220" t="s">
        <v>165</v>
      </c>
      <c r="E813" s="240" t="s">
        <v>19</v>
      </c>
      <c r="F813" s="241" t="s">
        <v>168</v>
      </c>
      <c r="G813" s="239"/>
      <c r="H813" s="242">
        <v>2</v>
      </c>
      <c r="I813" s="243"/>
      <c r="J813" s="239"/>
      <c r="K813" s="239"/>
      <c r="L813" s="244"/>
      <c r="M813" s="245"/>
      <c r="N813" s="246"/>
      <c r="O813" s="246"/>
      <c r="P813" s="246"/>
      <c r="Q813" s="246"/>
      <c r="R813" s="246"/>
      <c r="S813" s="246"/>
      <c r="T813" s="24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8" t="s">
        <v>165</v>
      </c>
      <c r="AU813" s="248" t="s">
        <v>82</v>
      </c>
      <c r="AV813" s="14" t="s">
        <v>149</v>
      </c>
      <c r="AW813" s="14" t="s">
        <v>33</v>
      </c>
      <c r="AX813" s="14" t="s">
        <v>80</v>
      </c>
      <c r="AY813" s="248" t="s">
        <v>142</v>
      </c>
    </row>
    <row r="814" spans="1:65" s="2" customFormat="1" ht="21.75" customHeight="1">
      <c r="A814" s="41"/>
      <c r="B814" s="42"/>
      <c r="C814" s="207" t="s">
        <v>965</v>
      </c>
      <c r="D814" s="207" t="s">
        <v>144</v>
      </c>
      <c r="E814" s="208" t="s">
        <v>966</v>
      </c>
      <c r="F814" s="209" t="s">
        <v>967</v>
      </c>
      <c r="G814" s="210" t="s">
        <v>317</v>
      </c>
      <c r="H814" s="211">
        <v>13</v>
      </c>
      <c r="I814" s="212"/>
      <c r="J814" s="213">
        <f>ROUND(I814*H814,2)</f>
        <v>0</v>
      </c>
      <c r="K814" s="209" t="s">
        <v>148</v>
      </c>
      <c r="L814" s="47"/>
      <c r="M814" s="214" t="s">
        <v>19</v>
      </c>
      <c r="N814" s="215" t="s">
        <v>43</v>
      </c>
      <c r="O814" s="87"/>
      <c r="P814" s="216">
        <f>O814*H814</f>
        <v>0</v>
      </c>
      <c r="Q814" s="216">
        <v>0</v>
      </c>
      <c r="R814" s="216">
        <f>Q814*H814</f>
        <v>0</v>
      </c>
      <c r="S814" s="216">
        <v>0</v>
      </c>
      <c r="T814" s="217">
        <f>S814*H814</f>
        <v>0</v>
      </c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R814" s="218" t="s">
        <v>198</v>
      </c>
      <c r="AT814" s="218" t="s">
        <v>144</v>
      </c>
      <c r="AU814" s="218" t="s">
        <v>82</v>
      </c>
      <c r="AY814" s="20" t="s">
        <v>142</v>
      </c>
      <c r="BE814" s="219">
        <f>IF(N814="základní",J814,0)</f>
        <v>0</v>
      </c>
      <c r="BF814" s="219">
        <f>IF(N814="snížená",J814,0)</f>
        <v>0</v>
      </c>
      <c r="BG814" s="219">
        <f>IF(N814="zákl. přenesená",J814,0)</f>
        <v>0</v>
      </c>
      <c r="BH814" s="219">
        <f>IF(N814="sníž. přenesená",J814,0)</f>
        <v>0</v>
      </c>
      <c r="BI814" s="219">
        <f>IF(N814="nulová",J814,0)</f>
        <v>0</v>
      </c>
      <c r="BJ814" s="20" t="s">
        <v>80</v>
      </c>
      <c r="BK814" s="219">
        <f>ROUND(I814*H814,2)</f>
        <v>0</v>
      </c>
      <c r="BL814" s="20" t="s">
        <v>198</v>
      </c>
      <c r="BM814" s="218" t="s">
        <v>968</v>
      </c>
    </row>
    <row r="815" spans="1:47" s="2" customFormat="1" ht="12">
      <c r="A815" s="41"/>
      <c r="B815" s="42"/>
      <c r="C815" s="43"/>
      <c r="D815" s="220" t="s">
        <v>150</v>
      </c>
      <c r="E815" s="43"/>
      <c r="F815" s="221" t="s">
        <v>969</v>
      </c>
      <c r="G815" s="43"/>
      <c r="H815" s="43"/>
      <c r="I815" s="222"/>
      <c r="J815" s="43"/>
      <c r="K815" s="43"/>
      <c r="L815" s="47"/>
      <c r="M815" s="223"/>
      <c r="N815" s="224"/>
      <c r="O815" s="87"/>
      <c r="P815" s="87"/>
      <c r="Q815" s="87"/>
      <c r="R815" s="87"/>
      <c r="S815" s="87"/>
      <c r="T815" s="88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T815" s="20" t="s">
        <v>150</v>
      </c>
      <c r="AU815" s="20" t="s">
        <v>82</v>
      </c>
    </row>
    <row r="816" spans="1:47" s="2" customFormat="1" ht="12">
      <c r="A816" s="41"/>
      <c r="B816" s="42"/>
      <c r="C816" s="43"/>
      <c r="D816" s="225" t="s">
        <v>152</v>
      </c>
      <c r="E816" s="43"/>
      <c r="F816" s="226" t="s">
        <v>970</v>
      </c>
      <c r="G816" s="43"/>
      <c r="H816" s="43"/>
      <c r="I816" s="222"/>
      <c r="J816" s="43"/>
      <c r="K816" s="43"/>
      <c r="L816" s="47"/>
      <c r="M816" s="223"/>
      <c r="N816" s="224"/>
      <c r="O816" s="87"/>
      <c r="P816" s="87"/>
      <c r="Q816" s="87"/>
      <c r="R816" s="87"/>
      <c r="S816" s="87"/>
      <c r="T816" s="88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T816" s="20" t="s">
        <v>152</v>
      </c>
      <c r="AU816" s="20" t="s">
        <v>82</v>
      </c>
    </row>
    <row r="817" spans="1:51" s="13" customFormat="1" ht="12">
      <c r="A817" s="13"/>
      <c r="B817" s="227"/>
      <c r="C817" s="228"/>
      <c r="D817" s="220" t="s">
        <v>165</v>
      </c>
      <c r="E817" s="229" t="s">
        <v>19</v>
      </c>
      <c r="F817" s="230" t="s">
        <v>971</v>
      </c>
      <c r="G817" s="228"/>
      <c r="H817" s="231">
        <v>2</v>
      </c>
      <c r="I817" s="232"/>
      <c r="J817" s="228"/>
      <c r="K817" s="228"/>
      <c r="L817" s="233"/>
      <c r="M817" s="234"/>
      <c r="N817" s="235"/>
      <c r="O817" s="235"/>
      <c r="P817" s="235"/>
      <c r="Q817" s="235"/>
      <c r="R817" s="235"/>
      <c r="S817" s="235"/>
      <c r="T817" s="23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7" t="s">
        <v>165</v>
      </c>
      <c r="AU817" s="237" t="s">
        <v>82</v>
      </c>
      <c r="AV817" s="13" t="s">
        <v>82</v>
      </c>
      <c r="AW817" s="13" t="s">
        <v>33</v>
      </c>
      <c r="AX817" s="13" t="s">
        <v>72</v>
      </c>
      <c r="AY817" s="237" t="s">
        <v>142</v>
      </c>
    </row>
    <row r="818" spans="1:51" s="13" customFormat="1" ht="12">
      <c r="A818" s="13"/>
      <c r="B818" s="227"/>
      <c r="C818" s="228"/>
      <c r="D818" s="220" t="s">
        <v>165</v>
      </c>
      <c r="E818" s="229" t="s">
        <v>19</v>
      </c>
      <c r="F818" s="230" t="s">
        <v>972</v>
      </c>
      <c r="G818" s="228"/>
      <c r="H818" s="231">
        <v>11</v>
      </c>
      <c r="I818" s="232"/>
      <c r="J818" s="228"/>
      <c r="K818" s="228"/>
      <c r="L818" s="233"/>
      <c r="M818" s="234"/>
      <c r="N818" s="235"/>
      <c r="O818" s="235"/>
      <c r="P818" s="235"/>
      <c r="Q818" s="235"/>
      <c r="R818" s="235"/>
      <c r="S818" s="235"/>
      <c r="T818" s="236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7" t="s">
        <v>165</v>
      </c>
      <c r="AU818" s="237" t="s">
        <v>82</v>
      </c>
      <c r="AV818" s="13" t="s">
        <v>82</v>
      </c>
      <c r="AW818" s="13" t="s">
        <v>33</v>
      </c>
      <c r="AX818" s="13" t="s">
        <v>72</v>
      </c>
      <c r="AY818" s="237" t="s">
        <v>142</v>
      </c>
    </row>
    <row r="819" spans="1:51" s="14" customFormat="1" ht="12">
      <c r="A819" s="14"/>
      <c r="B819" s="238"/>
      <c r="C819" s="239"/>
      <c r="D819" s="220" t="s">
        <v>165</v>
      </c>
      <c r="E819" s="240" t="s">
        <v>19</v>
      </c>
      <c r="F819" s="241" t="s">
        <v>168</v>
      </c>
      <c r="G819" s="239"/>
      <c r="H819" s="242">
        <v>13</v>
      </c>
      <c r="I819" s="243"/>
      <c r="J819" s="239"/>
      <c r="K819" s="239"/>
      <c r="L819" s="244"/>
      <c r="M819" s="245"/>
      <c r="N819" s="246"/>
      <c r="O819" s="246"/>
      <c r="P819" s="246"/>
      <c r="Q819" s="246"/>
      <c r="R819" s="246"/>
      <c r="S819" s="246"/>
      <c r="T819" s="24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8" t="s">
        <v>165</v>
      </c>
      <c r="AU819" s="248" t="s">
        <v>82</v>
      </c>
      <c r="AV819" s="14" t="s">
        <v>149</v>
      </c>
      <c r="AW819" s="14" t="s">
        <v>33</v>
      </c>
      <c r="AX819" s="14" t="s">
        <v>80</v>
      </c>
      <c r="AY819" s="248" t="s">
        <v>142</v>
      </c>
    </row>
    <row r="820" spans="1:65" s="2" customFormat="1" ht="16.5" customHeight="1">
      <c r="A820" s="41"/>
      <c r="B820" s="42"/>
      <c r="C820" s="260" t="s">
        <v>566</v>
      </c>
      <c r="D820" s="260" t="s">
        <v>237</v>
      </c>
      <c r="E820" s="261" t="s">
        <v>973</v>
      </c>
      <c r="F820" s="262" t="s">
        <v>974</v>
      </c>
      <c r="G820" s="263" t="s">
        <v>317</v>
      </c>
      <c r="H820" s="264">
        <v>2</v>
      </c>
      <c r="I820" s="265"/>
      <c r="J820" s="266">
        <f>ROUND(I820*H820,2)</f>
        <v>0</v>
      </c>
      <c r="K820" s="262" t="s">
        <v>19</v>
      </c>
      <c r="L820" s="267"/>
      <c r="M820" s="268" t="s">
        <v>19</v>
      </c>
      <c r="N820" s="269" t="s">
        <v>43</v>
      </c>
      <c r="O820" s="87"/>
      <c r="P820" s="216">
        <f>O820*H820</f>
        <v>0</v>
      </c>
      <c r="Q820" s="216">
        <v>0</v>
      </c>
      <c r="R820" s="216">
        <f>Q820*H820</f>
        <v>0</v>
      </c>
      <c r="S820" s="216">
        <v>0</v>
      </c>
      <c r="T820" s="217">
        <f>S820*H820</f>
        <v>0</v>
      </c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R820" s="218" t="s">
        <v>245</v>
      </c>
      <c r="AT820" s="218" t="s">
        <v>237</v>
      </c>
      <c r="AU820" s="218" t="s">
        <v>82</v>
      </c>
      <c r="AY820" s="20" t="s">
        <v>142</v>
      </c>
      <c r="BE820" s="219">
        <f>IF(N820="základní",J820,0)</f>
        <v>0</v>
      </c>
      <c r="BF820" s="219">
        <f>IF(N820="snížená",J820,0)</f>
        <v>0</v>
      </c>
      <c r="BG820" s="219">
        <f>IF(N820="zákl. přenesená",J820,0)</f>
        <v>0</v>
      </c>
      <c r="BH820" s="219">
        <f>IF(N820="sníž. přenesená",J820,0)</f>
        <v>0</v>
      </c>
      <c r="BI820" s="219">
        <f>IF(N820="nulová",J820,0)</f>
        <v>0</v>
      </c>
      <c r="BJ820" s="20" t="s">
        <v>80</v>
      </c>
      <c r="BK820" s="219">
        <f>ROUND(I820*H820,2)</f>
        <v>0</v>
      </c>
      <c r="BL820" s="20" t="s">
        <v>198</v>
      </c>
      <c r="BM820" s="218" t="s">
        <v>975</v>
      </c>
    </row>
    <row r="821" spans="1:47" s="2" customFormat="1" ht="12">
      <c r="A821" s="41"/>
      <c r="B821" s="42"/>
      <c r="C821" s="43"/>
      <c r="D821" s="220" t="s">
        <v>150</v>
      </c>
      <c r="E821" s="43"/>
      <c r="F821" s="221" t="s">
        <v>974</v>
      </c>
      <c r="G821" s="43"/>
      <c r="H821" s="43"/>
      <c r="I821" s="222"/>
      <c r="J821" s="43"/>
      <c r="K821" s="43"/>
      <c r="L821" s="47"/>
      <c r="M821" s="223"/>
      <c r="N821" s="224"/>
      <c r="O821" s="87"/>
      <c r="P821" s="87"/>
      <c r="Q821" s="87"/>
      <c r="R821" s="87"/>
      <c r="S821" s="87"/>
      <c r="T821" s="88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T821" s="20" t="s">
        <v>150</v>
      </c>
      <c r="AU821" s="20" t="s">
        <v>82</v>
      </c>
    </row>
    <row r="822" spans="1:51" s="13" customFormat="1" ht="12">
      <c r="A822" s="13"/>
      <c r="B822" s="227"/>
      <c r="C822" s="228"/>
      <c r="D822" s="220" t="s">
        <v>165</v>
      </c>
      <c r="E822" s="229" t="s">
        <v>19</v>
      </c>
      <c r="F822" s="230" t="s">
        <v>971</v>
      </c>
      <c r="G822" s="228"/>
      <c r="H822" s="231">
        <v>2</v>
      </c>
      <c r="I822" s="232"/>
      <c r="J822" s="228"/>
      <c r="K822" s="228"/>
      <c r="L822" s="233"/>
      <c r="M822" s="234"/>
      <c r="N822" s="235"/>
      <c r="O822" s="235"/>
      <c r="P822" s="235"/>
      <c r="Q822" s="235"/>
      <c r="R822" s="235"/>
      <c r="S822" s="235"/>
      <c r="T822" s="23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7" t="s">
        <v>165</v>
      </c>
      <c r="AU822" s="237" t="s">
        <v>82</v>
      </c>
      <c r="AV822" s="13" t="s">
        <v>82</v>
      </c>
      <c r="AW822" s="13" t="s">
        <v>33</v>
      </c>
      <c r="AX822" s="13" t="s">
        <v>72</v>
      </c>
      <c r="AY822" s="237" t="s">
        <v>142</v>
      </c>
    </row>
    <row r="823" spans="1:51" s="14" customFormat="1" ht="12">
      <c r="A823" s="14"/>
      <c r="B823" s="238"/>
      <c r="C823" s="239"/>
      <c r="D823" s="220" t="s">
        <v>165</v>
      </c>
      <c r="E823" s="240" t="s">
        <v>19</v>
      </c>
      <c r="F823" s="241" t="s">
        <v>168</v>
      </c>
      <c r="G823" s="239"/>
      <c r="H823" s="242">
        <v>2</v>
      </c>
      <c r="I823" s="243"/>
      <c r="J823" s="239"/>
      <c r="K823" s="239"/>
      <c r="L823" s="244"/>
      <c r="M823" s="245"/>
      <c r="N823" s="246"/>
      <c r="O823" s="246"/>
      <c r="P823" s="246"/>
      <c r="Q823" s="246"/>
      <c r="R823" s="246"/>
      <c r="S823" s="246"/>
      <c r="T823" s="24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8" t="s">
        <v>165</v>
      </c>
      <c r="AU823" s="248" t="s">
        <v>82</v>
      </c>
      <c r="AV823" s="14" t="s">
        <v>149</v>
      </c>
      <c r="AW823" s="14" t="s">
        <v>33</v>
      </c>
      <c r="AX823" s="14" t="s">
        <v>80</v>
      </c>
      <c r="AY823" s="248" t="s">
        <v>142</v>
      </c>
    </row>
    <row r="824" spans="1:65" s="2" customFormat="1" ht="16.5" customHeight="1">
      <c r="A824" s="41"/>
      <c r="B824" s="42"/>
      <c r="C824" s="260" t="s">
        <v>976</v>
      </c>
      <c r="D824" s="260" t="s">
        <v>237</v>
      </c>
      <c r="E824" s="261" t="s">
        <v>977</v>
      </c>
      <c r="F824" s="262" t="s">
        <v>978</v>
      </c>
      <c r="G824" s="263" t="s">
        <v>317</v>
      </c>
      <c r="H824" s="264">
        <v>11</v>
      </c>
      <c r="I824" s="265"/>
      <c r="J824" s="266">
        <f>ROUND(I824*H824,2)</f>
        <v>0</v>
      </c>
      <c r="K824" s="262" t="s">
        <v>19</v>
      </c>
      <c r="L824" s="267"/>
      <c r="M824" s="268" t="s">
        <v>19</v>
      </c>
      <c r="N824" s="269" t="s">
        <v>43</v>
      </c>
      <c r="O824" s="87"/>
      <c r="P824" s="216">
        <f>O824*H824</f>
        <v>0</v>
      </c>
      <c r="Q824" s="216">
        <v>0</v>
      </c>
      <c r="R824" s="216">
        <f>Q824*H824</f>
        <v>0</v>
      </c>
      <c r="S824" s="216">
        <v>0</v>
      </c>
      <c r="T824" s="217">
        <f>S824*H824</f>
        <v>0</v>
      </c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R824" s="218" t="s">
        <v>245</v>
      </c>
      <c r="AT824" s="218" t="s">
        <v>237</v>
      </c>
      <c r="AU824" s="218" t="s">
        <v>82</v>
      </c>
      <c r="AY824" s="20" t="s">
        <v>142</v>
      </c>
      <c r="BE824" s="219">
        <f>IF(N824="základní",J824,0)</f>
        <v>0</v>
      </c>
      <c r="BF824" s="219">
        <f>IF(N824="snížená",J824,0)</f>
        <v>0</v>
      </c>
      <c r="BG824" s="219">
        <f>IF(N824="zákl. přenesená",J824,0)</f>
        <v>0</v>
      </c>
      <c r="BH824" s="219">
        <f>IF(N824="sníž. přenesená",J824,0)</f>
        <v>0</v>
      </c>
      <c r="BI824" s="219">
        <f>IF(N824="nulová",J824,0)</f>
        <v>0</v>
      </c>
      <c r="BJ824" s="20" t="s">
        <v>80</v>
      </c>
      <c r="BK824" s="219">
        <f>ROUND(I824*H824,2)</f>
        <v>0</v>
      </c>
      <c r="BL824" s="20" t="s">
        <v>198</v>
      </c>
      <c r="BM824" s="218" t="s">
        <v>979</v>
      </c>
    </row>
    <row r="825" spans="1:47" s="2" customFormat="1" ht="12">
      <c r="A825" s="41"/>
      <c r="B825" s="42"/>
      <c r="C825" s="43"/>
      <c r="D825" s="220" t="s">
        <v>150</v>
      </c>
      <c r="E825" s="43"/>
      <c r="F825" s="221" t="s">
        <v>978</v>
      </c>
      <c r="G825" s="43"/>
      <c r="H825" s="43"/>
      <c r="I825" s="222"/>
      <c r="J825" s="43"/>
      <c r="K825" s="43"/>
      <c r="L825" s="47"/>
      <c r="M825" s="223"/>
      <c r="N825" s="224"/>
      <c r="O825" s="87"/>
      <c r="P825" s="87"/>
      <c r="Q825" s="87"/>
      <c r="R825" s="87"/>
      <c r="S825" s="87"/>
      <c r="T825" s="88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T825" s="20" t="s">
        <v>150</v>
      </c>
      <c r="AU825" s="20" t="s">
        <v>82</v>
      </c>
    </row>
    <row r="826" spans="1:51" s="13" customFormat="1" ht="12">
      <c r="A826" s="13"/>
      <c r="B826" s="227"/>
      <c r="C826" s="228"/>
      <c r="D826" s="220" t="s">
        <v>165</v>
      </c>
      <c r="E826" s="229" t="s">
        <v>19</v>
      </c>
      <c r="F826" s="230" t="s">
        <v>972</v>
      </c>
      <c r="G826" s="228"/>
      <c r="H826" s="231">
        <v>11</v>
      </c>
      <c r="I826" s="232"/>
      <c r="J826" s="228"/>
      <c r="K826" s="228"/>
      <c r="L826" s="233"/>
      <c r="M826" s="234"/>
      <c r="N826" s="235"/>
      <c r="O826" s="235"/>
      <c r="P826" s="235"/>
      <c r="Q826" s="235"/>
      <c r="R826" s="235"/>
      <c r="S826" s="235"/>
      <c r="T826" s="236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7" t="s">
        <v>165</v>
      </c>
      <c r="AU826" s="237" t="s">
        <v>82</v>
      </c>
      <c r="AV826" s="13" t="s">
        <v>82</v>
      </c>
      <c r="AW826" s="13" t="s">
        <v>33</v>
      </c>
      <c r="AX826" s="13" t="s">
        <v>72</v>
      </c>
      <c r="AY826" s="237" t="s">
        <v>142</v>
      </c>
    </row>
    <row r="827" spans="1:51" s="14" customFormat="1" ht="12">
      <c r="A827" s="14"/>
      <c r="B827" s="238"/>
      <c r="C827" s="239"/>
      <c r="D827" s="220" t="s">
        <v>165</v>
      </c>
      <c r="E827" s="240" t="s">
        <v>19</v>
      </c>
      <c r="F827" s="241" t="s">
        <v>168</v>
      </c>
      <c r="G827" s="239"/>
      <c r="H827" s="242">
        <v>11</v>
      </c>
      <c r="I827" s="243"/>
      <c r="J827" s="239"/>
      <c r="K827" s="239"/>
      <c r="L827" s="244"/>
      <c r="M827" s="245"/>
      <c r="N827" s="246"/>
      <c r="O827" s="246"/>
      <c r="P827" s="246"/>
      <c r="Q827" s="246"/>
      <c r="R827" s="246"/>
      <c r="S827" s="246"/>
      <c r="T827" s="24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8" t="s">
        <v>165</v>
      </c>
      <c r="AU827" s="248" t="s">
        <v>82</v>
      </c>
      <c r="AV827" s="14" t="s">
        <v>149</v>
      </c>
      <c r="AW827" s="14" t="s">
        <v>33</v>
      </c>
      <c r="AX827" s="14" t="s">
        <v>80</v>
      </c>
      <c r="AY827" s="248" t="s">
        <v>142</v>
      </c>
    </row>
    <row r="828" spans="1:65" s="2" customFormat="1" ht="24.15" customHeight="1">
      <c r="A828" s="41"/>
      <c r="B828" s="42"/>
      <c r="C828" s="207" t="s">
        <v>572</v>
      </c>
      <c r="D828" s="207" t="s">
        <v>144</v>
      </c>
      <c r="E828" s="208" t="s">
        <v>980</v>
      </c>
      <c r="F828" s="209" t="s">
        <v>981</v>
      </c>
      <c r="G828" s="210" t="s">
        <v>206</v>
      </c>
      <c r="H828" s="211">
        <v>0.007</v>
      </c>
      <c r="I828" s="212"/>
      <c r="J828" s="213">
        <f>ROUND(I828*H828,2)</f>
        <v>0</v>
      </c>
      <c r="K828" s="209" t="s">
        <v>148</v>
      </c>
      <c r="L828" s="47"/>
      <c r="M828" s="214" t="s">
        <v>19</v>
      </c>
      <c r="N828" s="215" t="s">
        <v>43</v>
      </c>
      <c r="O828" s="87"/>
      <c r="P828" s="216">
        <f>O828*H828</f>
        <v>0</v>
      </c>
      <c r="Q828" s="216">
        <v>0</v>
      </c>
      <c r="R828" s="216">
        <f>Q828*H828</f>
        <v>0</v>
      </c>
      <c r="S828" s="216">
        <v>0</v>
      </c>
      <c r="T828" s="217">
        <f>S828*H828</f>
        <v>0</v>
      </c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R828" s="218" t="s">
        <v>198</v>
      </c>
      <c r="AT828" s="218" t="s">
        <v>144</v>
      </c>
      <c r="AU828" s="218" t="s">
        <v>82</v>
      </c>
      <c r="AY828" s="20" t="s">
        <v>142</v>
      </c>
      <c r="BE828" s="219">
        <f>IF(N828="základní",J828,0)</f>
        <v>0</v>
      </c>
      <c r="BF828" s="219">
        <f>IF(N828="snížená",J828,0)</f>
        <v>0</v>
      </c>
      <c r="BG828" s="219">
        <f>IF(N828="zákl. přenesená",J828,0)</f>
        <v>0</v>
      </c>
      <c r="BH828" s="219">
        <f>IF(N828="sníž. přenesená",J828,0)</f>
        <v>0</v>
      </c>
      <c r="BI828" s="219">
        <f>IF(N828="nulová",J828,0)</f>
        <v>0</v>
      </c>
      <c r="BJ828" s="20" t="s">
        <v>80</v>
      </c>
      <c r="BK828" s="219">
        <f>ROUND(I828*H828,2)</f>
        <v>0</v>
      </c>
      <c r="BL828" s="20" t="s">
        <v>198</v>
      </c>
      <c r="BM828" s="218" t="s">
        <v>982</v>
      </c>
    </row>
    <row r="829" spans="1:47" s="2" customFormat="1" ht="12">
      <c r="A829" s="41"/>
      <c r="B829" s="42"/>
      <c r="C829" s="43"/>
      <c r="D829" s="220" t="s">
        <v>150</v>
      </c>
      <c r="E829" s="43"/>
      <c r="F829" s="221" t="s">
        <v>983</v>
      </c>
      <c r="G829" s="43"/>
      <c r="H829" s="43"/>
      <c r="I829" s="222"/>
      <c r="J829" s="43"/>
      <c r="K829" s="43"/>
      <c r="L829" s="47"/>
      <c r="M829" s="223"/>
      <c r="N829" s="224"/>
      <c r="O829" s="87"/>
      <c r="P829" s="87"/>
      <c r="Q829" s="87"/>
      <c r="R829" s="87"/>
      <c r="S829" s="87"/>
      <c r="T829" s="88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T829" s="20" t="s">
        <v>150</v>
      </c>
      <c r="AU829" s="20" t="s">
        <v>82</v>
      </c>
    </row>
    <row r="830" spans="1:47" s="2" customFormat="1" ht="12">
      <c r="A830" s="41"/>
      <c r="B830" s="42"/>
      <c r="C830" s="43"/>
      <c r="D830" s="225" t="s">
        <v>152</v>
      </c>
      <c r="E830" s="43"/>
      <c r="F830" s="226" t="s">
        <v>984</v>
      </c>
      <c r="G830" s="43"/>
      <c r="H830" s="43"/>
      <c r="I830" s="222"/>
      <c r="J830" s="43"/>
      <c r="K830" s="43"/>
      <c r="L830" s="47"/>
      <c r="M830" s="223"/>
      <c r="N830" s="224"/>
      <c r="O830" s="87"/>
      <c r="P830" s="87"/>
      <c r="Q830" s="87"/>
      <c r="R830" s="87"/>
      <c r="S830" s="87"/>
      <c r="T830" s="88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T830" s="20" t="s">
        <v>152</v>
      </c>
      <c r="AU830" s="20" t="s">
        <v>82</v>
      </c>
    </row>
    <row r="831" spans="1:63" s="12" customFormat="1" ht="22.8" customHeight="1">
      <c r="A831" s="12"/>
      <c r="B831" s="191"/>
      <c r="C831" s="192"/>
      <c r="D831" s="193" t="s">
        <v>71</v>
      </c>
      <c r="E831" s="205" t="s">
        <v>985</v>
      </c>
      <c r="F831" s="205" t="s">
        <v>986</v>
      </c>
      <c r="G831" s="192"/>
      <c r="H831" s="192"/>
      <c r="I831" s="195"/>
      <c r="J831" s="206">
        <f>BK831</f>
        <v>0</v>
      </c>
      <c r="K831" s="192"/>
      <c r="L831" s="197"/>
      <c r="M831" s="198"/>
      <c r="N831" s="199"/>
      <c r="O831" s="199"/>
      <c r="P831" s="200">
        <f>SUM(P832:P991)</f>
        <v>0</v>
      </c>
      <c r="Q831" s="199"/>
      <c r="R831" s="200">
        <f>SUM(R832:R991)</f>
        <v>0</v>
      </c>
      <c r="S831" s="199"/>
      <c r="T831" s="201">
        <f>SUM(T832:T991)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02" t="s">
        <v>82</v>
      </c>
      <c r="AT831" s="203" t="s">
        <v>71</v>
      </c>
      <c r="AU831" s="203" t="s">
        <v>80</v>
      </c>
      <c r="AY831" s="202" t="s">
        <v>142</v>
      </c>
      <c r="BK831" s="204">
        <f>SUM(BK832:BK991)</f>
        <v>0</v>
      </c>
    </row>
    <row r="832" spans="1:65" s="2" customFormat="1" ht="24.15" customHeight="1">
      <c r="A832" s="41"/>
      <c r="B832" s="42"/>
      <c r="C832" s="207" t="s">
        <v>987</v>
      </c>
      <c r="D832" s="207" t="s">
        <v>144</v>
      </c>
      <c r="E832" s="208" t="s">
        <v>988</v>
      </c>
      <c r="F832" s="209" t="s">
        <v>989</v>
      </c>
      <c r="G832" s="210" t="s">
        <v>219</v>
      </c>
      <c r="H832" s="211">
        <v>302.39</v>
      </c>
      <c r="I832" s="212"/>
      <c r="J832" s="213">
        <f>ROUND(I832*H832,2)</f>
        <v>0</v>
      </c>
      <c r="K832" s="209" t="s">
        <v>148</v>
      </c>
      <c r="L832" s="47"/>
      <c r="M832" s="214" t="s">
        <v>19</v>
      </c>
      <c r="N832" s="215" t="s">
        <v>43</v>
      </c>
      <c r="O832" s="87"/>
      <c r="P832" s="216">
        <f>O832*H832</f>
        <v>0</v>
      </c>
      <c r="Q832" s="216">
        <v>0</v>
      </c>
      <c r="R832" s="216">
        <f>Q832*H832</f>
        <v>0</v>
      </c>
      <c r="S832" s="216">
        <v>0</v>
      </c>
      <c r="T832" s="217">
        <f>S832*H832</f>
        <v>0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18" t="s">
        <v>198</v>
      </c>
      <c r="AT832" s="218" t="s">
        <v>144</v>
      </c>
      <c r="AU832" s="218" t="s">
        <v>82</v>
      </c>
      <c r="AY832" s="20" t="s">
        <v>142</v>
      </c>
      <c r="BE832" s="219">
        <f>IF(N832="základní",J832,0)</f>
        <v>0</v>
      </c>
      <c r="BF832" s="219">
        <f>IF(N832="snížená",J832,0)</f>
        <v>0</v>
      </c>
      <c r="BG832" s="219">
        <f>IF(N832="zákl. přenesená",J832,0)</f>
        <v>0</v>
      </c>
      <c r="BH832" s="219">
        <f>IF(N832="sníž. přenesená",J832,0)</f>
        <v>0</v>
      </c>
      <c r="BI832" s="219">
        <f>IF(N832="nulová",J832,0)</f>
        <v>0</v>
      </c>
      <c r="BJ832" s="20" t="s">
        <v>80</v>
      </c>
      <c r="BK832" s="219">
        <f>ROUND(I832*H832,2)</f>
        <v>0</v>
      </c>
      <c r="BL832" s="20" t="s">
        <v>198</v>
      </c>
      <c r="BM832" s="218" t="s">
        <v>990</v>
      </c>
    </row>
    <row r="833" spans="1:47" s="2" customFormat="1" ht="12">
      <c r="A833" s="41"/>
      <c r="B833" s="42"/>
      <c r="C833" s="43"/>
      <c r="D833" s="220" t="s">
        <v>150</v>
      </c>
      <c r="E833" s="43"/>
      <c r="F833" s="221" t="s">
        <v>991</v>
      </c>
      <c r="G833" s="43"/>
      <c r="H833" s="43"/>
      <c r="I833" s="222"/>
      <c r="J833" s="43"/>
      <c r="K833" s="43"/>
      <c r="L833" s="47"/>
      <c r="M833" s="223"/>
      <c r="N833" s="224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20" t="s">
        <v>150</v>
      </c>
      <c r="AU833" s="20" t="s">
        <v>82</v>
      </c>
    </row>
    <row r="834" spans="1:47" s="2" customFormat="1" ht="12">
      <c r="A834" s="41"/>
      <c r="B834" s="42"/>
      <c r="C834" s="43"/>
      <c r="D834" s="225" t="s">
        <v>152</v>
      </c>
      <c r="E834" s="43"/>
      <c r="F834" s="226" t="s">
        <v>992</v>
      </c>
      <c r="G834" s="43"/>
      <c r="H834" s="43"/>
      <c r="I834" s="222"/>
      <c r="J834" s="43"/>
      <c r="K834" s="43"/>
      <c r="L834" s="47"/>
      <c r="M834" s="223"/>
      <c r="N834" s="224"/>
      <c r="O834" s="87"/>
      <c r="P834" s="87"/>
      <c r="Q834" s="87"/>
      <c r="R834" s="87"/>
      <c r="S834" s="87"/>
      <c r="T834" s="88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T834" s="20" t="s">
        <v>152</v>
      </c>
      <c r="AU834" s="20" t="s">
        <v>82</v>
      </c>
    </row>
    <row r="835" spans="1:51" s="16" customFormat="1" ht="12">
      <c r="A835" s="16"/>
      <c r="B835" s="271"/>
      <c r="C835" s="272"/>
      <c r="D835" s="220" t="s">
        <v>165</v>
      </c>
      <c r="E835" s="273" t="s">
        <v>19</v>
      </c>
      <c r="F835" s="274" t="s">
        <v>993</v>
      </c>
      <c r="G835" s="272"/>
      <c r="H835" s="273" t="s">
        <v>19</v>
      </c>
      <c r="I835" s="275"/>
      <c r="J835" s="272"/>
      <c r="K835" s="272"/>
      <c r="L835" s="276"/>
      <c r="M835" s="277"/>
      <c r="N835" s="278"/>
      <c r="O835" s="278"/>
      <c r="P835" s="278"/>
      <c r="Q835" s="278"/>
      <c r="R835" s="278"/>
      <c r="S835" s="278"/>
      <c r="T835" s="279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T835" s="280" t="s">
        <v>165</v>
      </c>
      <c r="AU835" s="280" t="s">
        <v>82</v>
      </c>
      <c r="AV835" s="16" t="s">
        <v>80</v>
      </c>
      <c r="AW835" s="16" t="s">
        <v>33</v>
      </c>
      <c r="AX835" s="16" t="s">
        <v>72</v>
      </c>
      <c r="AY835" s="280" t="s">
        <v>142</v>
      </c>
    </row>
    <row r="836" spans="1:51" s="13" customFormat="1" ht="12">
      <c r="A836" s="13"/>
      <c r="B836" s="227"/>
      <c r="C836" s="228"/>
      <c r="D836" s="220" t="s">
        <v>165</v>
      </c>
      <c r="E836" s="229" t="s">
        <v>19</v>
      </c>
      <c r="F836" s="230" t="s">
        <v>994</v>
      </c>
      <c r="G836" s="228"/>
      <c r="H836" s="231">
        <v>38.5</v>
      </c>
      <c r="I836" s="232"/>
      <c r="J836" s="228"/>
      <c r="K836" s="228"/>
      <c r="L836" s="233"/>
      <c r="M836" s="234"/>
      <c r="N836" s="235"/>
      <c r="O836" s="235"/>
      <c r="P836" s="235"/>
      <c r="Q836" s="235"/>
      <c r="R836" s="235"/>
      <c r="S836" s="235"/>
      <c r="T836" s="236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7" t="s">
        <v>165</v>
      </c>
      <c r="AU836" s="237" t="s">
        <v>82</v>
      </c>
      <c r="AV836" s="13" t="s">
        <v>82</v>
      </c>
      <c r="AW836" s="13" t="s">
        <v>33</v>
      </c>
      <c r="AX836" s="13" t="s">
        <v>72</v>
      </c>
      <c r="AY836" s="237" t="s">
        <v>142</v>
      </c>
    </row>
    <row r="837" spans="1:51" s="13" customFormat="1" ht="12">
      <c r="A837" s="13"/>
      <c r="B837" s="227"/>
      <c r="C837" s="228"/>
      <c r="D837" s="220" t="s">
        <v>165</v>
      </c>
      <c r="E837" s="229" t="s">
        <v>19</v>
      </c>
      <c r="F837" s="230" t="s">
        <v>995</v>
      </c>
      <c r="G837" s="228"/>
      <c r="H837" s="231">
        <v>41.61</v>
      </c>
      <c r="I837" s="232"/>
      <c r="J837" s="228"/>
      <c r="K837" s="228"/>
      <c r="L837" s="233"/>
      <c r="M837" s="234"/>
      <c r="N837" s="235"/>
      <c r="O837" s="235"/>
      <c r="P837" s="235"/>
      <c r="Q837" s="235"/>
      <c r="R837" s="235"/>
      <c r="S837" s="235"/>
      <c r="T837" s="236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7" t="s">
        <v>165</v>
      </c>
      <c r="AU837" s="237" t="s">
        <v>82</v>
      </c>
      <c r="AV837" s="13" t="s">
        <v>82</v>
      </c>
      <c r="AW837" s="13" t="s">
        <v>33</v>
      </c>
      <c r="AX837" s="13" t="s">
        <v>72</v>
      </c>
      <c r="AY837" s="237" t="s">
        <v>142</v>
      </c>
    </row>
    <row r="838" spans="1:51" s="13" customFormat="1" ht="12">
      <c r="A838" s="13"/>
      <c r="B838" s="227"/>
      <c r="C838" s="228"/>
      <c r="D838" s="220" t="s">
        <v>165</v>
      </c>
      <c r="E838" s="229" t="s">
        <v>19</v>
      </c>
      <c r="F838" s="230" t="s">
        <v>996</v>
      </c>
      <c r="G838" s="228"/>
      <c r="H838" s="231">
        <v>206.04</v>
      </c>
      <c r="I838" s="232"/>
      <c r="J838" s="228"/>
      <c r="K838" s="228"/>
      <c r="L838" s="233"/>
      <c r="M838" s="234"/>
      <c r="N838" s="235"/>
      <c r="O838" s="235"/>
      <c r="P838" s="235"/>
      <c r="Q838" s="235"/>
      <c r="R838" s="235"/>
      <c r="S838" s="235"/>
      <c r="T838" s="236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7" t="s">
        <v>165</v>
      </c>
      <c r="AU838" s="237" t="s">
        <v>82</v>
      </c>
      <c r="AV838" s="13" t="s">
        <v>82</v>
      </c>
      <c r="AW838" s="13" t="s">
        <v>33</v>
      </c>
      <c r="AX838" s="13" t="s">
        <v>72</v>
      </c>
      <c r="AY838" s="237" t="s">
        <v>142</v>
      </c>
    </row>
    <row r="839" spans="1:51" s="13" customFormat="1" ht="12">
      <c r="A839" s="13"/>
      <c r="B839" s="227"/>
      <c r="C839" s="228"/>
      <c r="D839" s="220" t="s">
        <v>165</v>
      </c>
      <c r="E839" s="229" t="s">
        <v>19</v>
      </c>
      <c r="F839" s="230" t="s">
        <v>997</v>
      </c>
      <c r="G839" s="228"/>
      <c r="H839" s="231">
        <v>16.24</v>
      </c>
      <c r="I839" s="232"/>
      <c r="J839" s="228"/>
      <c r="K839" s="228"/>
      <c r="L839" s="233"/>
      <c r="M839" s="234"/>
      <c r="N839" s="235"/>
      <c r="O839" s="235"/>
      <c r="P839" s="235"/>
      <c r="Q839" s="235"/>
      <c r="R839" s="235"/>
      <c r="S839" s="235"/>
      <c r="T839" s="23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7" t="s">
        <v>165</v>
      </c>
      <c r="AU839" s="237" t="s">
        <v>82</v>
      </c>
      <c r="AV839" s="13" t="s">
        <v>82</v>
      </c>
      <c r="AW839" s="13" t="s">
        <v>33</v>
      </c>
      <c r="AX839" s="13" t="s">
        <v>72</v>
      </c>
      <c r="AY839" s="237" t="s">
        <v>142</v>
      </c>
    </row>
    <row r="840" spans="1:51" s="15" customFormat="1" ht="12">
      <c r="A840" s="15"/>
      <c r="B840" s="249"/>
      <c r="C840" s="250"/>
      <c r="D840" s="220" t="s">
        <v>165</v>
      </c>
      <c r="E840" s="251" t="s">
        <v>19</v>
      </c>
      <c r="F840" s="252" t="s">
        <v>183</v>
      </c>
      <c r="G840" s="250"/>
      <c r="H840" s="253">
        <v>302.39</v>
      </c>
      <c r="I840" s="254"/>
      <c r="J840" s="250"/>
      <c r="K840" s="250"/>
      <c r="L840" s="255"/>
      <c r="M840" s="256"/>
      <c r="N840" s="257"/>
      <c r="O840" s="257"/>
      <c r="P840" s="257"/>
      <c r="Q840" s="257"/>
      <c r="R840" s="257"/>
      <c r="S840" s="257"/>
      <c r="T840" s="258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59" t="s">
        <v>165</v>
      </c>
      <c r="AU840" s="259" t="s">
        <v>82</v>
      </c>
      <c r="AV840" s="15" t="s">
        <v>158</v>
      </c>
      <c r="AW840" s="15" t="s">
        <v>33</v>
      </c>
      <c r="AX840" s="15" t="s">
        <v>72</v>
      </c>
      <c r="AY840" s="259" t="s">
        <v>142</v>
      </c>
    </row>
    <row r="841" spans="1:51" s="14" customFormat="1" ht="12">
      <c r="A841" s="14"/>
      <c r="B841" s="238"/>
      <c r="C841" s="239"/>
      <c r="D841" s="220" t="s">
        <v>165</v>
      </c>
      <c r="E841" s="240" t="s">
        <v>19</v>
      </c>
      <c r="F841" s="241" t="s">
        <v>168</v>
      </c>
      <c r="G841" s="239"/>
      <c r="H841" s="242">
        <v>302.39</v>
      </c>
      <c r="I841" s="243"/>
      <c r="J841" s="239"/>
      <c r="K841" s="239"/>
      <c r="L841" s="244"/>
      <c r="M841" s="245"/>
      <c r="N841" s="246"/>
      <c r="O841" s="246"/>
      <c r="P841" s="246"/>
      <c r="Q841" s="246"/>
      <c r="R841" s="246"/>
      <c r="S841" s="246"/>
      <c r="T841" s="247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8" t="s">
        <v>165</v>
      </c>
      <c r="AU841" s="248" t="s">
        <v>82</v>
      </c>
      <c r="AV841" s="14" t="s">
        <v>149</v>
      </c>
      <c r="AW841" s="14" t="s">
        <v>33</v>
      </c>
      <c r="AX841" s="14" t="s">
        <v>80</v>
      </c>
      <c r="AY841" s="248" t="s">
        <v>142</v>
      </c>
    </row>
    <row r="842" spans="1:65" s="2" customFormat="1" ht="24.15" customHeight="1">
      <c r="A842" s="41"/>
      <c r="B842" s="42"/>
      <c r="C842" s="207" t="s">
        <v>580</v>
      </c>
      <c r="D842" s="207" t="s">
        <v>144</v>
      </c>
      <c r="E842" s="208" t="s">
        <v>998</v>
      </c>
      <c r="F842" s="209" t="s">
        <v>999</v>
      </c>
      <c r="G842" s="210" t="s">
        <v>147</v>
      </c>
      <c r="H842" s="211">
        <v>87</v>
      </c>
      <c r="I842" s="212"/>
      <c r="J842" s="213">
        <f>ROUND(I842*H842,2)</f>
        <v>0</v>
      </c>
      <c r="K842" s="209" t="s">
        <v>148</v>
      </c>
      <c r="L842" s="47"/>
      <c r="M842" s="214" t="s">
        <v>19</v>
      </c>
      <c r="N842" s="215" t="s">
        <v>43</v>
      </c>
      <c r="O842" s="87"/>
      <c r="P842" s="216">
        <f>O842*H842</f>
        <v>0</v>
      </c>
      <c r="Q842" s="216">
        <v>0</v>
      </c>
      <c r="R842" s="216">
        <f>Q842*H842</f>
        <v>0</v>
      </c>
      <c r="S842" s="216">
        <v>0</v>
      </c>
      <c r="T842" s="217">
        <f>S842*H842</f>
        <v>0</v>
      </c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R842" s="218" t="s">
        <v>198</v>
      </c>
      <c r="AT842" s="218" t="s">
        <v>144</v>
      </c>
      <c r="AU842" s="218" t="s">
        <v>82</v>
      </c>
      <c r="AY842" s="20" t="s">
        <v>142</v>
      </c>
      <c r="BE842" s="219">
        <f>IF(N842="základní",J842,0)</f>
        <v>0</v>
      </c>
      <c r="BF842" s="219">
        <f>IF(N842="snížená",J842,0)</f>
        <v>0</v>
      </c>
      <c r="BG842" s="219">
        <f>IF(N842="zákl. přenesená",J842,0)</f>
        <v>0</v>
      </c>
      <c r="BH842" s="219">
        <f>IF(N842="sníž. přenesená",J842,0)</f>
        <v>0</v>
      </c>
      <c r="BI842" s="219">
        <f>IF(N842="nulová",J842,0)</f>
        <v>0</v>
      </c>
      <c r="BJ842" s="20" t="s">
        <v>80</v>
      </c>
      <c r="BK842" s="219">
        <f>ROUND(I842*H842,2)</f>
        <v>0</v>
      </c>
      <c r="BL842" s="20" t="s">
        <v>198</v>
      </c>
      <c r="BM842" s="218" t="s">
        <v>1000</v>
      </c>
    </row>
    <row r="843" spans="1:47" s="2" customFormat="1" ht="12">
      <c r="A843" s="41"/>
      <c r="B843" s="42"/>
      <c r="C843" s="43"/>
      <c r="D843" s="220" t="s">
        <v>150</v>
      </c>
      <c r="E843" s="43"/>
      <c r="F843" s="221" t="s">
        <v>1001</v>
      </c>
      <c r="G843" s="43"/>
      <c r="H843" s="43"/>
      <c r="I843" s="222"/>
      <c r="J843" s="43"/>
      <c r="K843" s="43"/>
      <c r="L843" s="47"/>
      <c r="M843" s="223"/>
      <c r="N843" s="224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20" t="s">
        <v>150</v>
      </c>
      <c r="AU843" s="20" t="s">
        <v>82</v>
      </c>
    </row>
    <row r="844" spans="1:47" s="2" customFormat="1" ht="12">
      <c r="A844" s="41"/>
      <c r="B844" s="42"/>
      <c r="C844" s="43"/>
      <c r="D844" s="225" t="s">
        <v>152</v>
      </c>
      <c r="E844" s="43"/>
      <c r="F844" s="226" t="s">
        <v>1002</v>
      </c>
      <c r="G844" s="43"/>
      <c r="H844" s="43"/>
      <c r="I844" s="222"/>
      <c r="J844" s="43"/>
      <c r="K844" s="43"/>
      <c r="L844" s="47"/>
      <c r="M844" s="223"/>
      <c r="N844" s="224"/>
      <c r="O844" s="87"/>
      <c r="P844" s="87"/>
      <c r="Q844" s="87"/>
      <c r="R844" s="87"/>
      <c r="S844" s="87"/>
      <c r="T844" s="88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T844" s="20" t="s">
        <v>152</v>
      </c>
      <c r="AU844" s="20" t="s">
        <v>82</v>
      </c>
    </row>
    <row r="845" spans="1:51" s="16" customFormat="1" ht="12">
      <c r="A845" s="16"/>
      <c r="B845" s="271"/>
      <c r="C845" s="272"/>
      <c r="D845" s="220" t="s">
        <v>165</v>
      </c>
      <c r="E845" s="273" t="s">
        <v>19</v>
      </c>
      <c r="F845" s="274" t="s">
        <v>1003</v>
      </c>
      <c r="G845" s="272"/>
      <c r="H845" s="273" t="s">
        <v>19</v>
      </c>
      <c r="I845" s="275"/>
      <c r="J845" s="272"/>
      <c r="K845" s="272"/>
      <c r="L845" s="276"/>
      <c r="M845" s="277"/>
      <c r="N845" s="278"/>
      <c r="O845" s="278"/>
      <c r="P845" s="278"/>
      <c r="Q845" s="278"/>
      <c r="R845" s="278"/>
      <c r="S845" s="278"/>
      <c r="T845" s="279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T845" s="280" t="s">
        <v>165</v>
      </c>
      <c r="AU845" s="280" t="s">
        <v>82</v>
      </c>
      <c r="AV845" s="16" t="s">
        <v>80</v>
      </c>
      <c r="AW845" s="16" t="s">
        <v>33</v>
      </c>
      <c r="AX845" s="16" t="s">
        <v>72</v>
      </c>
      <c r="AY845" s="280" t="s">
        <v>142</v>
      </c>
    </row>
    <row r="846" spans="1:51" s="13" customFormat="1" ht="12">
      <c r="A846" s="13"/>
      <c r="B846" s="227"/>
      <c r="C846" s="228"/>
      <c r="D846" s="220" t="s">
        <v>165</v>
      </c>
      <c r="E846" s="229" t="s">
        <v>19</v>
      </c>
      <c r="F846" s="230" t="s">
        <v>1004</v>
      </c>
      <c r="G846" s="228"/>
      <c r="H846" s="231">
        <v>27</v>
      </c>
      <c r="I846" s="232"/>
      <c r="J846" s="228"/>
      <c r="K846" s="228"/>
      <c r="L846" s="233"/>
      <c r="M846" s="234"/>
      <c r="N846" s="235"/>
      <c r="O846" s="235"/>
      <c r="P846" s="235"/>
      <c r="Q846" s="235"/>
      <c r="R846" s="235"/>
      <c r="S846" s="235"/>
      <c r="T846" s="236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7" t="s">
        <v>165</v>
      </c>
      <c r="AU846" s="237" t="s">
        <v>82</v>
      </c>
      <c r="AV846" s="13" t="s">
        <v>82</v>
      </c>
      <c r="AW846" s="13" t="s">
        <v>33</v>
      </c>
      <c r="AX846" s="13" t="s">
        <v>72</v>
      </c>
      <c r="AY846" s="237" t="s">
        <v>142</v>
      </c>
    </row>
    <row r="847" spans="1:51" s="13" customFormat="1" ht="12">
      <c r="A847" s="13"/>
      <c r="B847" s="227"/>
      <c r="C847" s="228"/>
      <c r="D847" s="220" t="s">
        <v>165</v>
      </c>
      <c r="E847" s="229" t="s">
        <v>19</v>
      </c>
      <c r="F847" s="230" t="s">
        <v>1005</v>
      </c>
      <c r="G847" s="228"/>
      <c r="H847" s="231">
        <v>17.4</v>
      </c>
      <c r="I847" s="232"/>
      <c r="J847" s="228"/>
      <c r="K847" s="228"/>
      <c r="L847" s="233"/>
      <c r="M847" s="234"/>
      <c r="N847" s="235"/>
      <c r="O847" s="235"/>
      <c r="P847" s="235"/>
      <c r="Q847" s="235"/>
      <c r="R847" s="235"/>
      <c r="S847" s="235"/>
      <c r="T847" s="236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7" t="s">
        <v>165</v>
      </c>
      <c r="AU847" s="237" t="s">
        <v>82</v>
      </c>
      <c r="AV847" s="13" t="s">
        <v>82</v>
      </c>
      <c r="AW847" s="13" t="s">
        <v>33</v>
      </c>
      <c r="AX847" s="13" t="s">
        <v>72</v>
      </c>
      <c r="AY847" s="237" t="s">
        <v>142</v>
      </c>
    </row>
    <row r="848" spans="1:51" s="13" customFormat="1" ht="12">
      <c r="A848" s="13"/>
      <c r="B848" s="227"/>
      <c r="C848" s="228"/>
      <c r="D848" s="220" t="s">
        <v>165</v>
      </c>
      <c r="E848" s="229" t="s">
        <v>19</v>
      </c>
      <c r="F848" s="230" t="s">
        <v>1006</v>
      </c>
      <c r="G848" s="228"/>
      <c r="H848" s="231">
        <v>22.4</v>
      </c>
      <c r="I848" s="232"/>
      <c r="J848" s="228"/>
      <c r="K848" s="228"/>
      <c r="L848" s="233"/>
      <c r="M848" s="234"/>
      <c r="N848" s="235"/>
      <c r="O848" s="235"/>
      <c r="P848" s="235"/>
      <c r="Q848" s="235"/>
      <c r="R848" s="235"/>
      <c r="S848" s="235"/>
      <c r="T848" s="236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7" t="s">
        <v>165</v>
      </c>
      <c r="AU848" s="237" t="s">
        <v>82</v>
      </c>
      <c r="AV848" s="13" t="s">
        <v>82</v>
      </c>
      <c r="AW848" s="13" t="s">
        <v>33</v>
      </c>
      <c r="AX848" s="13" t="s">
        <v>72</v>
      </c>
      <c r="AY848" s="237" t="s">
        <v>142</v>
      </c>
    </row>
    <row r="849" spans="1:51" s="13" customFormat="1" ht="12">
      <c r="A849" s="13"/>
      <c r="B849" s="227"/>
      <c r="C849" s="228"/>
      <c r="D849" s="220" t="s">
        <v>165</v>
      </c>
      <c r="E849" s="229" t="s">
        <v>19</v>
      </c>
      <c r="F849" s="230" t="s">
        <v>1007</v>
      </c>
      <c r="G849" s="228"/>
      <c r="H849" s="231">
        <v>20.2</v>
      </c>
      <c r="I849" s="232"/>
      <c r="J849" s="228"/>
      <c r="K849" s="228"/>
      <c r="L849" s="233"/>
      <c r="M849" s="234"/>
      <c r="N849" s="235"/>
      <c r="O849" s="235"/>
      <c r="P849" s="235"/>
      <c r="Q849" s="235"/>
      <c r="R849" s="235"/>
      <c r="S849" s="235"/>
      <c r="T849" s="236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7" t="s">
        <v>165</v>
      </c>
      <c r="AU849" s="237" t="s">
        <v>82</v>
      </c>
      <c r="AV849" s="13" t="s">
        <v>82</v>
      </c>
      <c r="AW849" s="13" t="s">
        <v>33</v>
      </c>
      <c r="AX849" s="13" t="s">
        <v>72</v>
      </c>
      <c r="AY849" s="237" t="s">
        <v>142</v>
      </c>
    </row>
    <row r="850" spans="1:51" s="15" customFormat="1" ht="12">
      <c r="A850" s="15"/>
      <c r="B850" s="249"/>
      <c r="C850" s="250"/>
      <c r="D850" s="220" t="s">
        <v>165</v>
      </c>
      <c r="E850" s="251" t="s">
        <v>19</v>
      </c>
      <c r="F850" s="252" t="s">
        <v>183</v>
      </c>
      <c r="G850" s="250"/>
      <c r="H850" s="253">
        <v>87</v>
      </c>
      <c r="I850" s="254"/>
      <c r="J850" s="250"/>
      <c r="K850" s="250"/>
      <c r="L850" s="255"/>
      <c r="M850" s="256"/>
      <c r="N850" s="257"/>
      <c r="O850" s="257"/>
      <c r="P850" s="257"/>
      <c r="Q850" s="257"/>
      <c r="R850" s="257"/>
      <c r="S850" s="257"/>
      <c r="T850" s="258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59" t="s">
        <v>165</v>
      </c>
      <c r="AU850" s="259" t="s">
        <v>82</v>
      </c>
      <c r="AV850" s="15" t="s">
        <v>158</v>
      </c>
      <c r="AW850" s="15" t="s">
        <v>33</v>
      </c>
      <c r="AX850" s="15" t="s">
        <v>72</v>
      </c>
      <c r="AY850" s="259" t="s">
        <v>142</v>
      </c>
    </row>
    <row r="851" spans="1:51" s="14" customFormat="1" ht="12">
      <c r="A851" s="14"/>
      <c r="B851" s="238"/>
      <c r="C851" s="239"/>
      <c r="D851" s="220" t="s">
        <v>165</v>
      </c>
      <c r="E851" s="240" t="s">
        <v>19</v>
      </c>
      <c r="F851" s="241" t="s">
        <v>168</v>
      </c>
      <c r="G851" s="239"/>
      <c r="H851" s="242">
        <v>87</v>
      </c>
      <c r="I851" s="243"/>
      <c r="J851" s="239"/>
      <c r="K851" s="239"/>
      <c r="L851" s="244"/>
      <c r="M851" s="245"/>
      <c r="N851" s="246"/>
      <c r="O851" s="246"/>
      <c r="P851" s="246"/>
      <c r="Q851" s="246"/>
      <c r="R851" s="246"/>
      <c r="S851" s="246"/>
      <c r="T851" s="24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8" t="s">
        <v>165</v>
      </c>
      <c r="AU851" s="248" t="s">
        <v>82</v>
      </c>
      <c r="AV851" s="14" t="s">
        <v>149</v>
      </c>
      <c r="AW851" s="14" t="s">
        <v>33</v>
      </c>
      <c r="AX851" s="14" t="s">
        <v>80</v>
      </c>
      <c r="AY851" s="248" t="s">
        <v>142</v>
      </c>
    </row>
    <row r="852" spans="1:65" s="2" customFormat="1" ht="24.15" customHeight="1">
      <c r="A852" s="41"/>
      <c r="B852" s="42"/>
      <c r="C852" s="207" t="s">
        <v>1008</v>
      </c>
      <c r="D852" s="207" t="s">
        <v>144</v>
      </c>
      <c r="E852" s="208" t="s">
        <v>1009</v>
      </c>
      <c r="F852" s="209" t="s">
        <v>1010</v>
      </c>
      <c r="G852" s="210" t="s">
        <v>219</v>
      </c>
      <c r="H852" s="211">
        <v>10.1</v>
      </c>
      <c r="I852" s="212"/>
      <c r="J852" s="213">
        <f>ROUND(I852*H852,2)</f>
        <v>0</v>
      </c>
      <c r="K852" s="209" t="s">
        <v>148</v>
      </c>
      <c r="L852" s="47"/>
      <c r="M852" s="214" t="s">
        <v>19</v>
      </c>
      <c r="N852" s="215" t="s">
        <v>43</v>
      </c>
      <c r="O852" s="87"/>
      <c r="P852" s="216">
        <f>O852*H852</f>
        <v>0</v>
      </c>
      <c r="Q852" s="216">
        <v>0</v>
      </c>
      <c r="R852" s="216">
        <f>Q852*H852</f>
        <v>0</v>
      </c>
      <c r="S852" s="216">
        <v>0</v>
      </c>
      <c r="T852" s="217">
        <f>S852*H852</f>
        <v>0</v>
      </c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R852" s="218" t="s">
        <v>198</v>
      </c>
      <c r="AT852" s="218" t="s">
        <v>144</v>
      </c>
      <c r="AU852" s="218" t="s">
        <v>82</v>
      </c>
      <c r="AY852" s="20" t="s">
        <v>142</v>
      </c>
      <c r="BE852" s="219">
        <f>IF(N852="základní",J852,0)</f>
        <v>0</v>
      </c>
      <c r="BF852" s="219">
        <f>IF(N852="snížená",J852,0)</f>
        <v>0</v>
      </c>
      <c r="BG852" s="219">
        <f>IF(N852="zákl. přenesená",J852,0)</f>
        <v>0</v>
      </c>
      <c r="BH852" s="219">
        <f>IF(N852="sníž. přenesená",J852,0)</f>
        <v>0</v>
      </c>
      <c r="BI852" s="219">
        <f>IF(N852="nulová",J852,0)</f>
        <v>0</v>
      </c>
      <c r="BJ852" s="20" t="s">
        <v>80</v>
      </c>
      <c r="BK852" s="219">
        <f>ROUND(I852*H852,2)</f>
        <v>0</v>
      </c>
      <c r="BL852" s="20" t="s">
        <v>198</v>
      </c>
      <c r="BM852" s="218" t="s">
        <v>1011</v>
      </c>
    </row>
    <row r="853" spans="1:47" s="2" customFormat="1" ht="12">
      <c r="A853" s="41"/>
      <c r="B853" s="42"/>
      <c r="C853" s="43"/>
      <c r="D853" s="220" t="s">
        <v>150</v>
      </c>
      <c r="E853" s="43"/>
      <c r="F853" s="221" t="s">
        <v>1012</v>
      </c>
      <c r="G853" s="43"/>
      <c r="H853" s="43"/>
      <c r="I853" s="222"/>
      <c r="J853" s="43"/>
      <c r="K853" s="43"/>
      <c r="L853" s="47"/>
      <c r="M853" s="223"/>
      <c r="N853" s="224"/>
      <c r="O853" s="87"/>
      <c r="P853" s="87"/>
      <c r="Q853" s="87"/>
      <c r="R853" s="87"/>
      <c r="S853" s="87"/>
      <c r="T853" s="88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T853" s="20" t="s">
        <v>150</v>
      </c>
      <c r="AU853" s="20" t="s">
        <v>82</v>
      </c>
    </row>
    <row r="854" spans="1:47" s="2" customFormat="1" ht="12">
      <c r="A854" s="41"/>
      <c r="B854" s="42"/>
      <c r="C854" s="43"/>
      <c r="D854" s="225" t="s">
        <v>152</v>
      </c>
      <c r="E854" s="43"/>
      <c r="F854" s="226" t="s">
        <v>1013</v>
      </c>
      <c r="G854" s="43"/>
      <c r="H854" s="43"/>
      <c r="I854" s="222"/>
      <c r="J854" s="43"/>
      <c r="K854" s="43"/>
      <c r="L854" s="47"/>
      <c r="M854" s="223"/>
      <c r="N854" s="224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20" t="s">
        <v>152</v>
      </c>
      <c r="AU854" s="20" t="s">
        <v>82</v>
      </c>
    </row>
    <row r="855" spans="1:51" s="13" customFormat="1" ht="12">
      <c r="A855" s="13"/>
      <c r="B855" s="227"/>
      <c r="C855" s="228"/>
      <c r="D855" s="220" t="s">
        <v>165</v>
      </c>
      <c r="E855" s="229" t="s">
        <v>19</v>
      </c>
      <c r="F855" s="230" t="s">
        <v>1014</v>
      </c>
      <c r="G855" s="228"/>
      <c r="H855" s="231">
        <v>10.1</v>
      </c>
      <c r="I855" s="232"/>
      <c r="J855" s="228"/>
      <c r="K855" s="228"/>
      <c r="L855" s="233"/>
      <c r="M855" s="234"/>
      <c r="N855" s="235"/>
      <c r="O855" s="235"/>
      <c r="P855" s="235"/>
      <c r="Q855" s="235"/>
      <c r="R855" s="235"/>
      <c r="S855" s="235"/>
      <c r="T855" s="236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7" t="s">
        <v>165</v>
      </c>
      <c r="AU855" s="237" t="s">
        <v>82</v>
      </c>
      <c r="AV855" s="13" t="s">
        <v>82</v>
      </c>
      <c r="AW855" s="13" t="s">
        <v>33</v>
      </c>
      <c r="AX855" s="13" t="s">
        <v>72</v>
      </c>
      <c r="AY855" s="237" t="s">
        <v>142</v>
      </c>
    </row>
    <row r="856" spans="1:51" s="14" customFormat="1" ht="12">
      <c r="A856" s="14"/>
      <c r="B856" s="238"/>
      <c r="C856" s="239"/>
      <c r="D856" s="220" t="s">
        <v>165</v>
      </c>
      <c r="E856" s="240" t="s">
        <v>19</v>
      </c>
      <c r="F856" s="241" t="s">
        <v>168</v>
      </c>
      <c r="G856" s="239"/>
      <c r="H856" s="242">
        <v>10.1</v>
      </c>
      <c r="I856" s="243"/>
      <c r="J856" s="239"/>
      <c r="K856" s="239"/>
      <c r="L856" s="244"/>
      <c r="M856" s="245"/>
      <c r="N856" s="246"/>
      <c r="O856" s="246"/>
      <c r="P856" s="246"/>
      <c r="Q856" s="246"/>
      <c r="R856" s="246"/>
      <c r="S856" s="246"/>
      <c r="T856" s="247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8" t="s">
        <v>165</v>
      </c>
      <c r="AU856" s="248" t="s">
        <v>82</v>
      </c>
      <c r="AV856" s="14" t="s">
        <v>149</v>
      </c>
      <c r="AW856" s="14" t="s">
        <v>33</v>
      </c>
      <c r="AX856" s="14" t="s">
        <v>80</v>
      </c>
      <c r="AY856" s="248" t="s">
        <v>142</v>
      </c>
    </row>
    <row r="857" spans="1:65" s="2" customFormat="1" ht="21.75" customHeight="1">
      <c r="A857" s="41"/>
      <c r="B857" s="42"/>
      <c r="C857" s="207" t="s">
        <v>585</v>
      </c>
      <c r="D857" s="207" t="s">
        <v>144</v>
      </c>
      <c r="E857" s="208" t="s">
        <v>1015</v>
      </c>
      <c r="F857" s="209" t="s">
        <v>1016</v>
      </c>
      <c r="G857" s="210" t="s">
        <v>219</v>
      </c>
      <c r="H857" s="211">
        <v>71.98</v>
      </c>
      <c r="I857" s="212"/>
      <c r="J857" s="213">
        <f>ROUND(I857*H857,2)</f>
        <v>0</v>
      </c>
      <c r="K857" s="209" t="s">
        <v>148</v>
      </c>
      <c r="L857" s="47"/>
      <c r="M857" s="214" t="s">
        <v>19</v>
      </c>
      <c r="N857" s="215" t="s">
        <v>43</v>
      </c>
      <c r="O857" s="87"/>
      <c r="P857" s="216">
        <f>O857*H857</f>
        <v>0</v>
      </c>
      <c r="Q857" s="216">
        <v>0</v>
      </c>
      <c r="R857" s="216">
        <f>Q857*H857</f>
        <v>0</v>
      </c>
      <c r="S857" s="216">
        <v>0</v>
      </c>
      <c r="T857" s="217">
        <f>S857*H857</f>
        <v>0</v>
      </c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R857" s="218" t="s">
        <v>198</v>
      </c>
      <c r="AT857" s="218" t="s">
        <v>144</v>
      </c>
      <c r="AU857" s="218" t="s">
        <v>82</v>
      </c>
      <c r="AY857" s="20" t="s">
        <v>142</v>
      </c>
      <c r="BE857" s="219">
        <f>IF(N857="základní",J857,0)</f>
        <v>0</v>
      </c>
      <c r="BF857" s="219">
        <f>IF(N857="snížená",J857,0)</f>
        <v>0</v>
      </c>
      <c r="BG857" s="219">
        <f>IF(N857="zákl. přenesená",J857,0)</f>
        <v>0</v>
      </c>
      <c r="BH857" s="219">
        <f>IF(N857="sníž. přenesená",J857,0)</f>
        <v>0</v>
      </c>
      <c r="BI857" s="219">
        <f>IF(N857="nulová",J857,0)</f>
        <v>0</v>
      </c>
      <c r="BJ857" s="20" t="s">
        <v>80</v>
      </c>
      <c r="BK857" s="219">
        <f>ROUND(I857*H857,2)</f>
        <v>0</v>
      </c>
      <c r="BL857" s="20" t="s">
        <v>198</v>
      </c>
      <c r="BM857" s="218" t="s">
        <v>1017</v>
      </c>
    </row>
    <row r="858" spans="1:47" s="2" customFormat="1" ht="12">
      <c r="A858" s="41"/>
      <c r="B858" s="42"/>
      <c r="C858" s="43"/>
      <c r="D858" s="220" t="s">
        <v>150</v>
      </c>
      <c r="E858" s="43"/>
      <c r="F858" s="221" t="s">
        <v>1018</v>
      </c>
      <c r="G858" s="43"/>
      <c r="H858" s="43"/>
      <c r="I858" s="222"/>
      <c r="J858" s="43"/>
      <c r="K858" s="43"/>
      <c r="L858" s="47"/>
      <c r="M858" s="223"/>
      <c r="N858" s="224"/>
      <c r="O858" s="87"/>
      <c r="P858" s="87"/>
      <c r="Q858" s="87"/>
      <c r="R858" s="87"/>
      <c r="S858" s="87"/>
      <c r="T858" s="88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T858" s="20" t="s">
        <v>150</v>
      </c>
      <c r="AU858" s="20" t="s">
        <v>82</v>
      </c>
    </row>
    <row r="859" spans="1:47" s="2" customFormat="1" ht="12">
      <c r="A859" s="41"/>
      <c r="B859" s="42"/>
      <c r="C859" s="43"/>
      <c r="D859" s="225" t="s">
        <v>152</v>
      </c>
      <c r="E859" s="43"/>
      <c r="F859" s="226" t="s">
        <v>1019</v>
      </c>
      <c r="G859" s="43"/>
      <c r="H859" s="43"/>
      <c r="I859" s="222"/>
      <c r="J859" s="43"/>
      <c r="K859" s="43"/>
      <c r="L859" s="47"/>
      <c r="M859" s="223"/>
      <c r="N859" s="224"/>
      <c r="O859" s="87"/>
      <c r="P859" s="87"/>
      <c r="Q859" s="87"/>
      <c r="R859" s="87"/>
      <c r="S859" s="87"/>
      <c r="T859" s="88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T859" s="20" t="s">
        <v>152</v>
      </c>
      <c r="AU859" s="20" t="s">
        <v>82</v>
      </c>
    </row>
    <row r="860" spans="1:51" s="16" customFormat="1" ht="12">
      <c r="A860" s="16"/>
      <c r="B860" s="271"/>
      <c r="C860" s="272"/>
      <c r="D860" s="220" t="s">
        <v>165</v>
      </c>
      <c r="E860" s="273" t="s">
        <v>19</v>
      </c>
      <c r="F860" s="274" t="s">
        <v>1020</v>
      </c>
      <c r="G860" s="272"/>
      <c r="H860" s="273" t="s">
        <v>19</v>
      </c>
      <c r="I860" s="275"/>
      <c r="J860" s="272"/>
      <c r="K860" s="272"/>
      <c r="L860" s="276"/>
      <c r="M860" s="277"/>
      <c r="N860" s="278"/>
      <c r="O860" s="278"/>
      <c r="P860" s="278"/>
      <c r="Q860" s="278"/>
      <c r="R860" s="278"/>
      <c r="S860" s="278"/>
      <c r="T860" s="279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T860" s="280" t="s">
        <v>165</v>
      </c>
      <c r="AU860" s="280" t="s">
        <v>82</v>
      </c>
      <c r="AV860" s="16" t="s">
        <v>80</v>
      </c>
      <c r="AW860" s="16" t="s">
        <v>33</v>
      </c>
      <c r="AX860" s="16" t="s">
        <v>72</v>
      </c>
      <c r="AY860" s="280" t="s">
        <v>142</v>
      </c>
    </row>
    <row r="861" spans="1:51" s="13" customFormat="1" ht="12">
      <c r="A861" s="13"/>
      <c r="B861" s="227"/>
      <c r="C861" s="228"/>
      <c r="D861" s="220" t="s">
        <v>165</v>
      </c>
      <c r="E861" s="229" t="s">
        <v>19</v>
      </c>
      <c r="F861" s="230" t="s">
        <v>1021</v>
      </c>
      <c r="G861" s="228"/>
      <c r="H861" s="231">
        <v>7.31</v>
      </c>
      <c r="I861" s="232"/>
      <c r="J861" s="228"/>
      <c r="K861" s="228"/>
      <c r="L861" s="233"/>
      <c r="M861" s="234"/>
      <c r="N861" s="235"/>
      <c r="O861" s="235"/>
      <c r="P861" s="235"/>
      <c r="Q861" s="235"/>
      <c r="R861" s="235"/>
      <c r="S861" s="235"/>
      <c r="T861" s="236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7" t="s">
        <v>165</v>
      </c>
      <c r="AU861" s="237" t="s">
        <v>82</v>
      </c>
      <c r="AV861" s="13" t="s">
        <v>82</v>
      </c>
      <c r="AW861" s="13" t="s">
        <v>33</v>
      </c>
      <c r="AX861" s="13" t="s">
        <v>72</v>
      </c>
      <c r="AY861" s="237" t="s">
        <v>142</v>
      </c>
    </row>
    <row r="862" spans="1:51" s="13" customFormat="1" ht="12">
      <c r="A862" s="13"/>
      <c r="B862" s="227"/>
      <c r="C862" s="228"/>
      <c r="D862" s="220" t="s">
        <v>165</v>
      </c>
      <c r="E862" s="229" t="s">
        <v>19</v>
      </c>
      <c r="F862" s="230" t="s">
        <v>1022</v>
      </c>
      <c r="G862" s="228"/>
      <c r="H862" s="231">
        <v>19.83</v>
      </c>
      <c r="I862" s="232"/>
      <c r="J862" s="228"/>
      <c r="K862" s="228"/>
      <c r="L862" s="233"/>
      <c r="M862" s="234"/>
      <c r="N862" s="235"/>
      <c r="O862" s="235"/>
      <c r="P862" s="235"/>
      <c r="Q862" s="235"/>
      <c r="R862" s="235"/>
      <c r="S862" s="235"/>
      <c r="T862" s="236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7" t="s">
        <v>165</v>
      </c>
      <c r="AU862" s="237" t="s">
        <v>82</v>
      </c>
      <c r="AV862" s="13" t="s">
        <v>82</v>
      </c>
      <c r="AW862" s="13" t="s">
        <v>33</v>
      </c>
      <c r="AX862" s="13" t="s">
        <v>72</v>
      </c>
      <c r="AY862" s="237" t="s">
        <v>142</v>
      </c>
    </row>
    <row r="863" spans="1:51" s="13" customFormat="1" ht="12">
      <c r="A863" s="13"/>
      <c r="B863" s="227"/>
      <c r="C863" s="228"/>
      <c r="D863" s="220" t="s">
        <v>165</v>
      </c>
      <c r="E863" s="229" t="s">
        <v>19</v>
      </c>
      <c r="F863" s="230" t="s">
        <v>1023</v>
      </c>
      <c r="G863" s="228"/>
      <c r="H863" s="231">
        <v>44.84</v>
      </c>
      <c r="I863" s="232"/>
      <c r="J863" s="228"/>
      <c r="K863" s="228"/>
      <c r="L863" s="233"/>
      <c r="M863" s="234"/>
      <c r="N863" s="235"/>
      <c r="O863" s="235"/>
      <c r="P863" s="235"/>
      <c r="Q863" s="235"/>
      <c r="R863" s="235"/>
      <c r="S863" s="235"/>
      <c r="T863" s="236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7" t="s">
        <v>165</v>
      </c>
      <c r="AU863" s="237" t="s">
        <v>82</v>
      </c>
      <c r="AV863" s="13" t="s">
        <v>82</v>
      </c>
      <c r="AW863" s="13" t="s">
        <v>33</v>
      </c>
      <c r="AX863" s="13" t="s">
        <v>72</v>
      </c>
      <c r="AY863" s="237" t="s">
        <v>142</v>
      </c>
    </row>
    <row r="864" spans="1:51" s="15" customFormat="1" ht="12">
      <c r="A864" s="15"/>
      <c r="B864" s="249"/>
      <c r="C864" s="250"/>
      <c r="D864" s="220" t="s">
        <v>165</v>
      </c>
      <c r="E864" s="251" t="s">
        <v>19</v>
      </c>
      <c r="F864" s="252" t="s">
        <v>183</v>
      </c>
      <c r="G864" s="250"/>
      <c r="H864" s="253">
        <v>71.98</v>
      </c>
      <c r="I864" s="254"/>
      <c r="J864" s="250"/>
      <c r="K864" s="250"/>
      <c r="L864" s="255"/>
      <c r="M864" s="256"/>
      <c r="N864" s="257"/>
      <c r="O864" s="257"/>
      <c r="P864" s="257"/>
      <c r="Q864" s="257"/>
      <c r="R864" s="257"/>
      <c r="S864" s="257"/>
      <c r="T864" s="258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59" t="s">
        <v>165</v>
      </c>
      <c r="AU864" s="259" t="s">
        <v>82</v>
      </c>
      <c r="AV864" s="15" t="s">
        <v>158</v>
      </c>
      <c r="AW864" s="15" t="s">
        <v>33</v>
      </c>
      <c r="AX864" s="15" t="s">
        <v>72</v>
      </c>
      <c r="AY864" s="259" t="s">
        <v>142</v>
      </c>
    </row>
    <row r="865" spans="1:51" s="14" customFormat="1" ht="12">
      <c r="A865" s="14"/>
      <c r="B865" s="238"/>
      <c r="C865" s="239"/>
      <c r="D865" s="220" t="s">
        <v>165</v>
      </c>
      <c r="E865" s="240" t="s">
        <v>19</v>
      </c>
      <c r="F865" s="241" t="s">
        <v>168</v>
      </c>
      <c r="G865" s="239"/>
      <c r="H865" s="242">
        <v>71.98</v>
      </c>
      <c r="I865" s="243"/>
      <c r="J865" s="239"/>
      <c r="K865" s="239"/>
      <c r="L865" s="244"/>
      <c r="M865" s="245"/>
      <c r="N865" s="246"/>
      <c r="O865" s="246"/>
      <c r="P865" s="246"/>
      <c r="Q865" s="246"/>
      <c r="R865" s="246"/>
      <c r="S865" s="246"/>
      <c r="T865" s="24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8" t="s">
        <v>165</v>
      </c>
      <c r="AU865" s="248" t="s">
        <v>82</v>
      </c>
      <c r="AV865" s="14" t="s">
        <v>149</v>
      </c>
      <c r="AW865" s="14" t="s">
        <v>33</v>
      </c>
      <c r="AX865" s="14" t="s">
        <v>80</v>
      </c>
      <c r="AY865" s="248" t="s">
        <v>142</v>
      </c>
    </row>
    <row r="866" spans="1:65" s="2" customFormat="1" ht="33" customHeight="1">
      <c r="A866" s="41"/>
      <c r="B866" s="42"/>
      <c r="C866" s="207" t="s">
        <v>1024</v>
      </c>
      <c r="D866" s="207" t="s">
        <v>144</v>
      </c>
      <c r="E866" s="208" t="s">
        <v>1025</v>
      </c>
      <c r="F866" s="209" t="s">
        <v>1026</v>
      </c>
      <c r="G866" s="210" t="s">
        <v>147</v>
      </c>
      <c r="H866" s="211">
        <v>273.5</v>
      </c>
      <c r="I866" s="212"/>
      <c r="J866" s="213">
        <f>ROUND(I866*H866,2)</f>
        <v>0</v>
      </c>
      <c r="K866" s="209" t="s">
        <v>19</v>
      </c>
      <c r="L866" s="47"/>
      <c r="M866" s="214" t="s">
        <v>19</v>
      </c>
      <c r="N866" s="215" t="s">
        <v>43</v>
      </c>
      <c r="O866" s="87"/>
      <c r="P866" s="216">
        <f>O866*H866</f>
        <v>0</v>
      </c>
      <c r="Q866" s="216">
        <v>0</v>
      </c>
      <c r="R866" s="216">
        <f>Q866*H866</f>
        <v>0</v>
      </c>
      <c r="S866" s="216">
        <v>0</v>
      </c>
      <c r="T866" s="217">
        <f>S866*H866</f>
        <v>0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18" t="s">
        <v>198</v>
      </c>
      <c r="AT866" s="218" t="s">
        <v>144</v>
      </c>
      <c r="AU866" s="218" t="s">
        <v>82</v>
      </c>
      <c r="AY866" s="20" t="s">
        <v>142</v>
      </c>
      <c r="BE866" s="219">
        <f>IF(N866="základní",J866,0)</f>
        <v>0</v>
      </c>
      <c r="BF866" s="219">
        <f>IF(N866="snížená",J866,0)</f>
        <v>0</v>
      </c>
      <c r="BG866" s="219">
        <f>IF(N866="zákl. přenesená",J866,0)</f>
        <v>0</v>
      </c>
      <c r="BH866" s="219">
        <f>IF(N866="sníž. přenesená",J866,0)</f>
        <v>0</v>
      </c>
      <c r="BI866" s="219">
        <f>IF(N866="nulová",J866,0)</f>
        <v>0</v>
      </c>
      <c r="BJ866" s="20" t="s">
        <v>80</v>
      </c>
      <c r="BK866" s="219">
        <f>ROUND(I866*H866,2)</f>
        <v>0</v>
      </c>
      <c r="BL866" s="20" t="s">
        <v>198</v>
      </c>
      <c r="BM866" s="218" t="s">
        <v>1027</v>
      </c>
    </row>
    <row r="867" spans="1:47" s="2" customFormat="1" ht="12">
      <c r="A867" s="41"/>
      <c r="B867" s="42"/>
      <c r="C867" s="43"/>
      <c r="D867" s="220" t="s">
        <v>150</v>
      </c>
      <c r="E867" s="43"/>
      <c r="F867" s="221" t="s">
        <v>1028</v>
      </c>
      <c r="G867" s="43"/>
      <c r="H867" s="43"/>
      <c r="I867" s="222"/>
      <c r="J867" s="43"/>
      <c r="K867" s="43"/>
      <c r="L867" s="47"/>
      <c r="M867" s="223"/>
      <c r="N867" s="224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T867" s="20" t="s">
        <v>150</v>
      </c>
      <c r="AU867" s="20" t="s">
        <v>82</v>
      </c>
    </row>
    <row r="868" spans="1:51" s="13" customFormat="1" ht="12">
      <c r="A868" s="13"/>
      <c r="B868" s="227"/>
      <c r="C868" s="228"/>
      <c r="D868" s="220" t="s">
        <v>165</v>
      </c>
      <c r="E868" s="229" t="s">
        <v>19</v>
      </c>
      <c r="F868" s="230" t="s">
        <v>1029</v>
      </c>
      <c r="G868" s="228"/>
      <c r="H868" s="231">
        <v>35</v>
      </c>
      <c r="I868" s="232"/>
      <c r="J868" s="228"/>
      <c r="K868" s="228"/>
      <c r="L868" s="233"/>
      <c r="M868" s="234"/>
      <c r="N868" s="235"/>
      <c r="O868" s="235"/>
      <c r="P868" s="235"/>
      <c r="Q868" s="235"/>
      <c r="R868" s="235"/>
      <c r="S868" s="235"/>
      <c r="T868" s="236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7" t="s">
        <v>165</v>
      </c>
      <c r="AU868" s="237" t="s">
        <v>82</v>
      </c>
      <c r="AV868" s="13" t="s">
        <v>82</v>
      </c>
      <c r="AW868" s="13" t="s">
        <v>33</v>
      </c>
      <c r="AX868" s="13" t="s">
        <v>72</v>
      </c>
      <c r="AY868" s="237" t="s">
        <v>142</v>
      </c>
    </row>
    <row r="869" spans="1:51" s="13" customFormat="1" ht="12">
      <c r="A869" s="13"/>
      <c r="B869" s="227"/>
      <c r="C869" s="228"/>
      <c r="D869" s="220" t="s">
        <v>165</v>
      </c>
      <c r="E869" s="229" t="s">
        <v>19</v>
      </c>
      <c r="F869" s="230" t="s">
        <v>1030</v>
      </c>
      <c r="G869" s="228"/>
      <c r="H869" s="231">
        <v>38.5</v>
      </c>
      <c r="I869" s="232"/>
      <c r="J869" s="228"/>
      <c r="K869" s="228"/>
      <c r="L869" s="233"/>
      <c r="M869" s="234"/>
      <c r="N869" s="235"/>
      <c r="O869" s="235"/>
      <c r="P869" s="235"/>
      <c r="Q869" s="235"/>
      <c r="R869" s="235"/>
      <c r="S869" s="235"/>
      <c r="T869" s="236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7" t="s">
        <v>165</v>
      </c>
      <c r="AU869" s="237" t="s">
        <v>82</v>
      </c>
      <c r="AV869" s="13" t="s">
        <v>82</v>
      </c>
      <c r="AW869" s="13" t="s">
        <v>33</v>
      </c>
      <c r="AX869" s="13" t="s">
        <v>72</v>
      </c>
      <c r="AY869" s="237" t="s">
        <v>142</v>
      </c>
    </row>
    <row r="870" spans="1:51" s="13" customFormat="1" ht="12">
      <c r="A870" s="13"/>
      <c r="B870" s="227"/>
      <c r="C870" s="228"/>
      <c r="D870" s="220" t="s">
        <v>165</v>
      </c>
      <c r="E870" s="229" t="s">
        <v>19</v>
      </c>
      <c r="F870" s="230" t="s">
        <v>1031</v>
      </c>
      <c r="G870" s="228"/>
      <c r="H870" s="231">
        <v>200</v>
      </c>
      <c r="I870" s="232"/>
      <c r="J870" s="228"/>
      <c r="K870" s="228"/>
      <c r="L870" s="233"/>
      <c r="M870" s="234"/>
      <c r="N870" s="235"/>
      <c r="O870" s="235"/>
      <c r="P870" s="235"/>
      <c r="Q870" s="235"/>
      <c r="R870" s="235"/>
      <c r="S870" s="235"/>
      <c r="T870" s="236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7" t="s">
        <v>165</v>
      </c>
      <c r="AU870" s="237" t="s">
        <v>82</v>
      </c>
      <c r="AV870" s="13" t="s">
        <v>82</v>
      </c>
      <c r="AW870" s="13" t="s">
        <v>33</v>
      </c>
      <c r="AX870" s="13" t="s">
        <v>72</v>
      </c>
      <c r="AY870" s="237" t="s">
        <v>142</v>
      </c>
    </row>
    <row r="871" spans="1:51" s="15" customFormat="1" ht="12">
      <c r="A871" s="15"/>
      <c r="B871" s="249"/>
      <c r="C871" s="250"/>
      <c r="D871" s="220" t="s">
        <v>165</v>
      </c>
      <c r="E871" s="251" t="s">
        <v>19</v>
      </c>
      <c r="F871" s="252" t="s">
        <v>183</v>
      </c>
      <c r="G871" s="250"/>
      <c r="H871" s="253">
        <v>273.5</v>
      </c>
      <c r="I871" s="254"/>
      <c r="J871" s="250"/>
      <c r="K871" s="250"/>
      <c r="L871" s="255"/>
      <c r="M871" s="256"/>
      <c r="N871" s="257"/>
      <c r="O871" s="257"/>
      <c r="P871" s="257"/>
      <c r="Q871" s="257"/>
      <c r="R871" s="257"/>
      <c r="S871" s="257"/>
      <c r="T871" s="258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59" t="s">
        <v>165</v>
      </c>
      <c r="AU871" s="259" t="s">
        <v>82</v>
      </c>
      <c r="AV871" s="15" t="s">
        <v>158</v>
      </c>
      <c r="AW871" s="15" t="s">
        <v>33</v>
      </c>
      <c r="AX871" s="15" t="s">
        <v>72</v>
      </c>
      <c r="AY871" s="259" t="s">
        <v>142</v>
      </c>
    </row>
    <row r="872" spans="1:51" s="14" customFormat="1" ht="12">
      <c r="A872" s="14"/>
      <c r="B872" s="238"/>
      <c r="C872" s="239"/>
      <c r="D872" s="220" t="s">
        <v>165</v>
      </c>
      <c r="E872" s="240" t="s">
        <v>19</v>
      </c>
      <c r="F872" s="241" t="s">
        <v>168</v>
      </c>
      <c r="G872" s="239"/>
      <c r="H872" s="242">
        <v>273.5</v>
      </c>
      <c r="I872" s="243"/>
      <c r="J872" s="239"/>
      <c r="K872" s="239"/>
      <c r="L872" s="244"/>
      <c r="M872" s="245"/>
      <c r="N872" s="246"/>
      <c r="O872" s="246"/>
      <c r="P872" s="246"/>
      <c r="Q872" s="246"/>
      <c r="R872" s="246"/>
      <c r="S872" s="246"/>
      <c r="T872" s="24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8" t="s">
        <v>165</v>
      </c>
      <c r="AU872" s="248" t="s">
        <v>82</v>
      </c>
      <c r="AV872" s="14" t="s">
        <v>149</v>
      </c>
      <c r="AW872" s="14" t="s">
        <v>33</v>
      </c>
      <c r="AX872" s="14" t="s">
        <v>80</v>
      </c>
      <c r="AY872" s="248" t="s">
        <v>142</v>
      </c>
    </row>
    <row r="873" spans="1:65" s="2" customFormat="1" ht="16.5" customHeight="1">
      <c r="A873" s="41"/>
      <c r="B873" s="42"/>
      <c r="C873" s="207" t="s">
        <v>591</v>
      </c>
      <c r="D873" s="207" t="s">
        <v>144</v>
      </c>
      <c r="E873" s="208" t="s">
        <v>1032</v>
      </c>
      <c r="F873" s="209" t="s">
        <v>1033</v>
      </c>
      <c r="G873" s="210" t="s">
        <v>660</v>
      </c>
      <c r="H873" s="211">
        <v>1</v>
      </c>
      <c r="I873" s="212"/>
      <c r="J873" s="213">
        <f>ROUND(I873*H873,2)</f>
        <v>0</v>
      </c>
      <c r="K873" s="209" t="s">
        <v>19</v>
      </c>
      <c r="L873" s="47"/>
      <c r="M873" s="214" t="s">
        <v>19</v>
      </c>
      <c r="N873" s="215" t="s">
        <v>43</v>
      </c>
      <c r="O873" s="87"/>
      <c r="P873" s="216">
        <f>O873*H873</f>
        <v>0</v>
      </c>
      <c r="Q873" s="216">
        <v>0</v>
      </c>
      <c r="R873" s="216">
        <f>Q873*H873</f>
        <v>0</v>
      </c>
      <c r="S873" s="216">
        <v>0</v>
      </c>
      <c r="T873" s="217">
        <f>S873*H873</f>
        <v>0</v>
      </c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R873" s="218" t="s">
        <v>198</v>
      </c>
      <c r="AT873" s="218" t="s">
        <v>144</v>
      </c>
      <c r="AU873" s="218" t="s">
        <v>82</v>
      </c>
      <c r="AY873" s="20" t="s">
        <v>142</v>
      </c>
      <c r="BE873" s="219">
        <f>IF(N873="základní",J873,0)</f>
        <v>0</v>
      </c>
      <c r="BF873" s="219">
        <f>IF(N873="snížená",J873,0)</f>
        <v>0</v>
      </c>
      <c r="BG873" s="219">
        <f>IF(N873="zákl. přenesená",J873,0)</f>
        <v>0</v>
      </c>
      <c r="BH873" s="219">
        <f>IF(N873="sníž. přenesená",J873,0)</f>
        <v>0</v>
      </c>
      <c r="BI873" s="219">
        <f>IF(N873="nulová",J873,0)</f>
        <v>0</v>
      </c>
      <c r="BJ873" s="20" t="s">
        <v>80</v>
      </c>
      <c r="BK873" s="219">
        <f>ROUND(I873*H873,2)</f>
        <v>0</v>
      </c>
      <c r="BL873" s="20" t="s">
        <v>198</v>
      </c>
      <c r="BM873" s="218" t="s">
        <v>1034</v>
      </c>
    </row>
    <row r="874" spans="1:47" s="2" customFormat="1" ht="12">
      <c r="A874" s="41"/>
      <c r="B874" s="42"/>
      <c r="C874" s="43"/>
      <c r="D874" s="220" t="s">
        <v>150</v>
      </c>
      <c r="E874" s="43"/>
      <c r="F874" s="221" t="s">
        <v>1033</v>
      </c>
      <c r="G874" s="43"/>
      <c r="H874" s="43"/>
      <c r="I874" s="222"/>
      <c r="J874" s="43"/>
      <c r="K874" s="43"/>
      <c r="L874" s="47"/>
      <c r="M874" s="223"/>
      <c r="N874" s="224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20" t="s">
        <v>150</v>
      </c>
      <c r="AU874" s="20" t="s">
        <v>82</v>
      </c>
    </row>
    <row r="875" spans="1:65" s="2" customFormat="1" ht="16.5" customHeight="1">
      <c r="A875" s="41"/>
      <c r="B875" s="42"/>
      <c r="C875" s="207" t="s">
        <v>1035</v>
      </c>
      <c r="D875" s="207" t="s">
        <v>144</v>
      </c>
      <c r="E875" s="208" t="s">
        <v>1036</v>
      </c>
      <c r="F875" s="209" t="s">
        <v>1037</v>
      </c>
      <c r="G875" s="210" t="s">
        <v>660</v>
      </c>
      <c r="H875" s="211">
        <v>1</v>
      </c>
      <c r="I875" s="212"/>
      <c r="J875" s="213">
        <f>ROUND(I875*H875,2)</f>
        <v>0</v>
      </c>
      <c r="K875" s="209" t="s">
        <v>19</v>
      </c>
      <c r="L875" s="47"/>
      <c r="M875" s="214" t="s">
        <v>19</v>
      </c>
      <c r="N875" s="215" t="s">
        <v>43</v>
      </c>
      <c r="O875" s="87"/>
      <c r="P875" s="216">
        <f>O875*H875</f>
        <v>0</v>
      </c>
      <c r="Q875" s="216">
        <v>0</v>
      </c>
      <c r="R875" s="216">
        <f>Q875*H875</f>
        <v>0</v>
      </c>
      <c r="S875" s="216">
        <v>0</v>
      </c>
      <c r="T875" s="217">
        <f>S875*H875</f>
        <v>0</v>
      </c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R875" s="218" t="s">
        <v>198</v>
      </c>
      <c r="AT875" s="218" t="s">
        <v>144</v>
      </c>
      <c r="AU875" s="218" t="s">
        <v>82</v>
      </c>
      <c r="AY875" s="20" t="s">
        <v>142</v>
      </c>
      <c r="BE875" s="219">
        <f>IF(N875="základní",J875,0)</f>
        <v>0</v>
      </c>
      <c r="BF875" s="219">
        <f>IF(N875="snížená",J875,0)</f>
        <v>0</v>
      </c>
      <c r="BG875" s="219">
        <f>IF(N875="zákl. přenesená",J875,0)</f>
        <v>0</v>
      </c>
      <c r="BH875" s="219">
        <f>IF(N875="sníž. přenesená",J875,0)</f>
        <v>0</v>
      </c>
      <c r="BI875" s="219">
        <f>IF(N875="nulová",J875,0)</f>
        <v>0</v>
      </c>
      <c r="BJ875" s="20" t="s">
        <v>80</v>
      </c>
      <c r="BK875" s="219">
        <f>ROUND(I875*H875,2)</f>
        <v>0</v>
      </c>
      <c r="BL875" s="20" t="s">
        <v>198</v>
      </c>
      <c r="BM875" s="218" t="s">
        <v>1038</v>
      </c>
    </row>
    <row r="876" spans="1:47" s="2" customFormat="1" ht="12">
      <c r="A876" s="41"/>
      <c r="B876" s="42"/>
      <c r="C876" s="43"/>
      <c r="D876" s="220" t="s">
        <v>150</v>
      </c>
      <c r="E876" s="43"/>
      <c r="F876" s="221" t="s">
        <v>1037</v>
      </c>
      <c r="G876" s="43"/>
      <c r="H876" s="43"/>
      <c r="I876" s="222"/>
      <c r="J876" s="43"/>
      <c r="K876" s="43"/>
      <c r="L876" s="47"/>
      <c r="M876" s="223"/>
      <c r="N876" s="224"/>
      <c r="O876" s="87"/>
      <c r="P876" s="87"/>
      <c r="Q876" s="87"/>
      <c r="R876" s="87"/>
      <c r="S876" s="87"/>
      <c r="T876" s="88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T876" s="20" t="s">
        <v>150</v>
      </c>
      <c r="AU876" s="20" t="s">
        <v>82</v>
      </c>
    </row>
    <row r="877" spans="1:65" s="2" customFormat="1" ht="16.5" customHeight="1">
      <c r="A877" s="41"/>
      <c r="B877" s="42"/>
      <c r="C877" s="207" t="s">
        <v>597</v>
      </c>
      <c r="D877" s="207" t="s">
        <v>144</v>
      </c>
      <c r="E877" s="208" t="s">
        <v>1039</v>
      </c>
      <c r="F877" s="209" t="s">
        <v>1040</v>
      </c>
      <c r="G877" s="210" t="s">
        <v>660</v>
      </c>
      <c r="H877" s="211">
        <v>1</v>
      </c>
      <c r="I877" s="212"/>
      <c r="J877" s="213">
        <f>ROUND(I877*H877,2)</f>
        <v>0</v>
      </c>
      <c r="K877" s="209" t="s">
        <v>19</v>
      </c>
      <c r="L877" s="47"/>
      <c r="M877" s="214" t="s">
        <v>19</v>
      </c>
      <c r="N877" s="215" t="s">
        <v>43</v>
      </c>
      <c r="O877" s="87"/>
      <c r="P877" s="216">
        <f>O877*H877</f>
        <v>0</v>
      </c>
      <c r="Q877" s="216">
        <v>0</v>
      </c>
      <c r="R877" s="216">
        <f>Q877*H877</f>
        <v>0</v>
      </c>
      <c r="S877" s="216">
        <v>0</v>
      </c>
      <c r="T877" s="217">
        <f>S877*H877</f>
        <v>0</v>
      </c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R877" s="218" t="s">
        <v>198</v>
      </c>
      <c r="AT877" s="218" t="s">
        <v>144</v>
      </c>
      <c r="AU877" s="218" t="s">
        <v>82</v>
      </c>
      <c r="AY877" s="20" t="s">
        <v>142</v>
      </c>
      <c r="BE877" s="219">
        <f>IF(N877="základní",J877,0)</f>
        <v>0</v>
      </c>
      <c r="BF877" s="219">
        <f>IF(N877="snížená",J877,0)</f>
        <v>0</v>
      </c>
      <c r="BG877" s="219">
        <f>IF(N877="zákl. přenesená",J877,0)</f>
        <v>0</v>
      </c>
      <c r="BH877" s="219">
        <f>IF(N877="sníž. přenesená",J877,0)</f>
        <v>0</v>
      </c>
      <c r="BI877" s="219">
        <f>IF(N877="nulová",J877,0)</f>
        <v>0</v>
      </c>
      <c r="BJ877" s="20" t="s">
        <v>80</v>
      </c>
      <c r="BK877" s="219">
        <f>ROUND(I877*H877,2)</f>
        <v>0</v>
      </c>
      <c r="BL877" s="20" t="s">
        <v>198</v>
      </c>
      <c r="BM877" s="218" t="s">
        <v>1041</v>
      </c>
    </row>
    <row r="878" spans="1:47" s="2" customFormat="1" ht="12">
      <c r="A878" s="41"/>
      <c r="B878" s="42"/>
      <c r="C878" s="43"/>
      <c r="D878" s="220" t="s">
        <v>150</v>
      </c>
      <c r="E878" s="43"/>
      <c r="F878" s="221" t="s">
        <v>1040</v>
      </c>
      <c r="G878" s="43"/>
      <c r="H878" s="43"/>
      <c r="I878" s="222"/>
      <c r="J878" s="43"/>
      <c r="K878" s="43"/>
      <c r="L878" s="47"/>
      <c r="M878" s="223"/>
      <c r="N878" s="224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20" t="s">
        <v>150</v>
      </c>
      <c r="AU878" s="20" t="s">
        <v>82</v>
      </c>
    </row>
    <row r="879" spans="1:65" s="2" customFormat="1" ht="33" customHeight="1">
      <c r="A879" s="41"/>
      <c r="B879" s="42"/>
      <c r="C879" s="207" t="s">
        <v>1042</v>
      </c>
      <c r="D879" s="207" t="s">
        <v>144</v>
      </c>
      <c r="E879" s="208" t="s">
        <v>1043</v>
      </c>
      <c r="F879" s="209" t="s">
        <v>1044</v>
      </c>
      <c r="G879" s="210" t="s">
        <v>219</v>
      </c>
      <c r="H879" s="211">
        <v>359.616</v>
      </c>
      <c r="I879" s="212"/>
      <c r="J879" s="213">
        <f>ROUND(I879*H879,2)</f>
        <v>0</v>
      </c>
      <c r="K879" s="209" t="s">
        <v>148</v>
      </c>
      <c r="L879" s="47"/>
      <c r="M879" s="214" t="s">
        <v>19</v>
      </c>
      <c r="N879" s="215" t="s">
        <v>43</v>
      </c>
      <c r="O879" s="87"/>
      <c r="P879" s="216">
        <f>O879*H879</f>
        <v>0</v>
      </c>
      <c r="Q879" s="216">
        <v>0</v>
      </c>
      <c r="R879" s="216">
        <f>Q879*H879</f>
        <v>0</v>
      </c>
      <c r="S879" s="216">
        <v>0</v>
      </c>
      <c r="T879" s="217">
        <f>S879*H879</f>
        <v>0</v>
      </c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R879" s="218" t="s">
        <v>198</v>
      </c>
      <c r="AT879" s="218" t="s">
        <v>144</v>
      </c>
      <c r="AU879" s="218" t="s">
        <v>82</v>
      </c>
      <c r="AY879" s="20" t="s">
        <v>142</v>
      </c>
      <c r="BE879" s="219">
        <f>IF(N879="základní",J879,0)</f>
        <v>0</v>
      </c>
      <c r="BF879" s="219">
        <f>IF(N879="snížená",J879,0)</f>
        <v>0</v>
      </c>
      <c r="BG879" s="219">
        <f>IF(N879="zákl. přenesená",J879,0)</f>
        <v>0</v>
      </c>
      <c r="BH879" s="219">
        <f>IF(N879="sníž. přenesená",J879,0)</f>
        <v>0</v>
      </c>
      <c r="BI879" s="219">
        <f>IF(N879="nulová",J879,0)</f>
        <v>0</v>
      </c>
      <c r="BJ879" s="20" t="s">
        <v>80</v>
      </c>
      <c r="BK879" s="219">
        <f>ROUND(I879*H879,2)</f>
        <v>0</v>
      </c>
      <c r="BL879" s="20" t="s">
        <v>198</v>
      </c>
      <c r="BM879" s="218" t="s">
        <v>1045</v>
      </c>
    </row>
    <row r="880" spans="1:47" s="2" customFormat="1" ht="12">
      <c r="A880" s="41"/>
      <c r="B880" s="42"/>
      <c r="C880" s="43"/>
      <c r="D880" s="220" t="s">
        <v>150</v>
      </c>
      <c r="E880" s="43"/>
      <c r="F880" s="221" t="s">
        <v>1046</v>
      </c>
      <c r="G880" s="43"/>
      <c r="H880" s="43"/>
      <c r="I880" s="222"/>
      <c r="J880" s="43"/>
      <c r="K880" s="43"/>
      <c r="L880" s="47"/>
      <c r="M880" s="223"/>
      <c r="N880" s="224"/>
      <c r="O880" s="87"/>
      <c r="P880" s="87"/>
      <c r="Q880" s="87"/>
      <c r="R880" s="87"/>
      <c r="S880" s="87"/>
      <c r="T880" s="88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T880" s="20" t="s">
        <v>150</v>
      </c>
      <c r="AU880" s="20" t="s">
        <v>82</v>
      </c>
    </row>
    <row r="881" spans="1:47" s="2" customFormat="1" ht="12">
      <c r="A881" s="41"/>
      <c r="B881" s="42"/>
      <c r="C881" s="43"/>
      <c r="D881" s="225" t="s">
        <v>152</v>
      </c>
      <c r="E881" s="43"/>
      <c r="F881" s="226" t="s">
        <v>1047</v>
      </c>
      <c r="G881" s="43"/>
      <c r="H881" s="43"/>
      <c r="I881" s="222"/>
      <c r="J881" s="43"/>
      <c r="K881" s="43"/>
      <c r="L881" s="47"/>
      <c r="M881" s="223"/>
      <c r="N881" s="224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T881" s="20" t="s">
        <v>152</v>
      </c>
      <c r="AU881" s="20" t="s">
        <v>82</v>
      </c>
    </row>
    <row r="882" spans="1:51" s="16" customFormat="1" ht="12">
      <c r="A882" s="16"/>
      <c r="B882" s="271"/>
      <c r="C882" s="272"/>
      <c r="D882" s="220" t="s">
        <v>165</v>
      </c>
      <c r="E882" s="273" t="s">
        <v>19</v>
      </c>
      <c r="F882" s="274" t="s">
        <v>1048</v>
      </c>
      <c r="G882" s="272"/>
      <c r="H882" s="273" t="s">
        <v>19</v>
      </c>
      <c r="I882" s="275"/>
      <c r="J882" s="272"/>
      <c r="K882" s="272"/>
      <c r="L882" s="276"/>
      <c r="M882" s="277"/>
      <c r="N882" s="278"/>
      <c r="O882" s="278"/>
      <c r="P882" s="278"/>
      <c r="Q882" s="278"/>
      <c r="R882" s="278"/>
      <c r="S882" s="278"/>
      <c r="T882" s="279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T882" s="280" t="s">
        <v>165</v>
      </c>
      <c r="AU882" s="280" t="s">
        <v>82</v>
      </c>
      <c r="AV882" s="16" t="s">
        <v>80</v>
      </c>
      <c r="AW882" s="16" t="s">
        <v>33</v>
      </c>
      <c r="AX882" s="16" t="s">
        <v>72</v>
      </c>
      <c r="AY882" s="280" t="s">
        <v>142</v>
      </c>
    </row>
    <row r="883" spans="1:51" s="13" customFormat="1" ht="12">
      <c r="A883" s="13"/>
      <c r="B883" s="227"/>
      <c r="C883" s="228"/>
      <c r="D883" s="220" t="s">
        <v>165</v>
      </c>
      <c r="E883" s="229" t="s">
        <v>19</v>
      </c>
      <c r="F883" s="230" t="s">
        <v>1049</v>
      </c>
      <c r="G883" s="228"/>
      <c r="H883" s="231">
        <v>42.126</v>
      </c>
      <c r="I883" s="232"/>
      <c r="J883" s="228"/>
      <c r="K883" s="228"/>
      <c r="L883" s="233"/>
      <c r="M883" s="234"/>
      <c r="N883" s="235"/>
      <c r="O883" s="235"/>
      <c r="P883" s="235"/>
      <c r="Q883" s="235"/>
      <c r="R883" s="235"/>
      <c r="S883" s="235"/>
      <c r="T883" s="236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7" t="s">
        <v>165</v>
      </c>
      <c r="AU883" s="237" t="s">
        <v>82</v>
      </c>
      <c r="AV883" s="13" t="s">
        <v>82</v>
      </c>
      <c r="AW883" s="13" t="s">
        <v>33</v>
      </c>
      <c r="AX883" s="13" t="s">
        <v>72</v>
      </c>
      <c r="AY883" s="237" t="s">
        <v>142</v>
      </c>
    </row>
    <row r="884" spans="1:51" s="13" customFormat="1" ht="12">
      <c r="A884" s="13"/>
      <c r="B884" s="227"/>
      <c r="C884" s="228"/>
      <c r="D884" s="220" t="s">
        <v>165</v>
      </c>
      <c r="E884" s="229" t="s">
        <v>19</v>
      </c>
      <c r="F884" s="230" t="s">
        <v>1050</v>
      </c>
      <c r="G884" s="228"/>
      <c r="H884" s="231">
        <v>61.6</v>
      </c>
      <c r="I884" s="232"/>
      <c r="J884" s="228"/>
      <c r="K884" s="228"/>
      <c r="L884" s="233"/>
      <c r="M884" s="234"/>
      <c r="N884" s="235"/>
      <c r="O884" s="235"/>
      <c r="P884" s="235"/>
      <c r="Q884" s="235"/>
      <c r="R884" s="235"/>
      <c r="S884" s="235"/>
      <c r="T884" s="236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7" t="s">
        <v>165</v>
      </c>
      <c r="AU884" s="237" t="s">
        <v>82</v>
      </c>
      <c r="AV884" s="13" t="s">
        <v>82</v>
      </c>
      <c r="AW884" s="13" t="s">
        <v>33</v>
      </c>
      <c r="AX884" s="13" t="s">
        <v>72</v>
      </c>
      <c r="AY884" s="237" t="s">
        <v>142</v>
      </c>
    </row>
    <row r="885" spans="1:51" s="13" customFormat="1" ht="12">
      <c r="A885" s="13"/>
      <c r="B885" s="227"/>
      <c r="C885" s="228"/>
      <c r="D885" s="220" t="s">
        <v>165</v>
      </c>
      <c r="E885" s="229" t="s">
        <v>19</v>
      </c>
      <c r="F885" s="230" t="s">
        <v>1051</v>
      </c>
      <c r="G885" s="228"/>
      <c r="H885" s="231">
        <v>231.93</v>
      </c>
      <c r="I885" s="232"/>
      <c r="J885" s="228"/>
      <c r="K885" s="228"/>
      <c r="L885" s="233"/>
      <c r="M885" s="234"/>
      <c r="N885" s="235"/>
      <c r="O885" s="235"/>
      <c r="P885" s="235"/>
      <c r="Q885" s="235"/>
      <c r="R885" s="235"/>
      <c r="S885" s="235"/>
      <c r="T885" s="236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7" t="s">
        <v>165</v>
      </c>
      <c r="AU885" s="237" t="s">
        <v>82</v>
      </c>
      <c r="AV885" s="13" t="s">
        <v>82</v>
      </c>
      <c r="AW885" s="13" t="s">
        <v>33</v>
      </c>
      <c r="AX885" s="13" t="s">
        <v>72</v>
      </c>
      <c r="AY885" s="237" t="s">
        <v>142</v>
      </c>
    </row>
    <row r="886" spans="1:51" s="13" customFormat="1" ht="12">
      <c r="A886" s="13"/>
      <c r="B886" s="227"/>
      <c r="C886" s="228"/>
      <c r="D886" s="220" t="s">
        <v>165</v>
      </c>
      <c r="E886" s="229" t="s">
        <v>19</v>
      </c>
      <c r="F886" s="230" t="s">
        <v>1052</v>
      </c>
      <c r="G886" s="228"/>
      <c r="H886" s="231">
        <v>5.4</v>
      </c>
      <c r="I886" s="232"/>
      <c r="J886" s="228"/>
      <c r="K886" s="228"/>
      <c r="L886" s="233"/>
      <c r="M886" s="234"/>
      <c r="N886" s="235"/>
      <c r="O886" s="235"/>
      <c r="P886" s="235"/>
      <c r="Q886" s="235"/>
      <c r="R886" s="235"/>
      <c r="S886" s="235"/>
      <c r="T886" s="236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7" t="s">
        <v>165</v>
      </c>
      <c r="AU886" s="237" t="s">
        <v>82</v>
      </c>
      <c r="AV886" s="13" t="s">
        <v>82</v>
      </c>
      <c r="AW886" s="13" t="s">
        <v>33</v>
      </c>
      <c r="AX886" s="13" t="s">
        <v>72</v>
      </c>
      <c r="AY886" s="237" t="s">
        <v>142</v>
      </c>
    </row>
    <row r="887" spans="1:51" s="13" customFormat="1" ht="12">
      <c r="A887" s="13"/>
      <c r="B887" s="227"/>
      <c r="C887" s="228"/>
      <c r="D887" s="220" t="s">
        <v>165</v>
      </c>
      <c r="E887" s="229" t="s">
        <v>19</v>
      </c>
      <c r="F887" s="230" t="s">
        <v>921</v>
      </c>
      <c r="G887" s="228"/>
      <c r="H887" s="231">
        <v>18.56</v>
      </c>
      <c r="I887" s="232"/>
      <c r="J887" s="228"/>
      <c r="K887" s="228"/>
      <c r="L887" s="233"/>
      <c r="M887" s="234"/>
      <c r="N887" s="235"/>
      <c r="O887" s="235"/>
      <c r="P887" s="235"/>
      <c r="Q887" s="235"/>
      <c r="R887" s="235"/>
      <c r="S887" s="235"/>
      <c r="T887" s="236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7" t="s">
        <v>165</v>
      </c>
      <c r="AU887" s="237" t="s">
        <v>82</v>
      </c>
      <c r="AV887" s="13" t="s">
        <v>82</v>
      </c>
      <c r="AW887" s="13" t="s">
        <v>33</v>
      </c>
      <c r="AX887" s="13" t="s">
        <v>72</v>
      </c>
      <c r="AY887" s="237" t="s">
        <v>142</v>
      </c>
    </row>
    <row r="888" spans="1:51" s="15" customFormat="1" ht="12">
      <c r="A888" s="15"/>
      <c r="B888" s="249"/>
      <c r="C888" s="250"/>
      <c r="D888" s="220" t="s">
        <v>165</v>
      </c>
      <c r="E888" s="251" t="s">
        <v>19</v>
      </c>
      <c r="F888" s="252" t="s">
        <v>183</v>
      </c>
      <c r="G888" s="250"/>
      <c r="H888" s="253">
        <v>359.616</v>
      </c>
      <c r="I888" s="254"/>
      <c r="J888" s="250"/>
      <c r="K888" s="250"/>
      <c r="L888" s="255"/>
      <c r="M888" s="256"/>
      <c r="N888" s="257"/>
      <c r="O888" s="257"/>
      <c r="P888" s="257"/>
      <c r="Q888" s="257"/>
      <c r="R888" s="257"/>
      <c r="S888" s="257"/>
      <c r="T888" s="258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T888" s="259" t="s">
        <v>165</v>
      </c>
      <c r="AU888" s="259" t="s">
        <v>82</v>
      </c>
      <c r="AV888" s="15" t="s">
        <v>158</v>
      </c>
      <c r="AW888" s="15" t="s">
        <v>33</v>
      </c>
      <c r="AX888" s="15" t="s">
        <v>72</v>
      </c>
      <c r="AY888" s="259" t="s">
        <v>142</v>
      </c>
    </row>
    <row r="889" spans="1:51" s="14" customFormat="1" ht="12">
      <c r="A889" s="14"/>
      <c r="B889" s="238"/>
      <c r="C889" s="239"/>
      <c r="D889" s="220" t="s">
        <v>165</v>
      </c>
      <c r="E889" s="240" t="s">
        <v>19</v>
      </c>
      <c r="F889" s="241" t="s">
        <v>168</v>
      </c>
      <c r="G889" s="239"/>
      <c r="H889" s="242">
        <v>359.616</v>
      </c>
      <c r="I889" s="243"/>
      <c r="J889" s="239"/>
      <c r="K889" s="239"/>
      <c r="L889" s="244"/>
      <c r="M889" s="245"/>
      <c r="N889" s="246"/>
      <c r="O889" s="246"/>
      <c r="P889" s="246"/>
      <c r="Q889" s="246"/>
      <c r="R889" s="246"/>
      <c r="S889" s="246"/>
      <c r="T889" s="24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8" t="s">
        <v>165</v>
      </c>
      <c r="AU889" s="248" t="s">
        <v>82</v>
      </c>
      <c r="AV889" s="14" t="s">
        <v>149</v>
      </c>
      <c r="AW889" s="14" t="s">
        <v>33</v>
      </c>
      <c r="AX889" s="14" t="s">
        <v>80</v>
      </c>
      <c r="AY889" s="248" t="s">
        <v>142</v>
      </c>
    </row>
    <row r="890" spans="1:65" s="2" customFormat="1" ht="24.15" customHeight="1">
      <c r="A890" s="41"/>
      <c r="B890" s="42"/>
      <c r="C890" s="207" t="s">
        <v>607</v>
      </c>
      <c r="D890" s="207" t="s">
        <v>144</v>
      </c>
      <c r="E890" s="208" t="s">
        <v>1053</v>
      </c>
      <c r="F890" s="209" t="s">
        <v>1054</v>
      </c>
      <c r="G890" s="210" t="s">
        <v>161</v>
      </c>
      <c r="H890" s="211">
        <v>2.66</v>
      </c>
      <c r="I890" s="212"/>
      <c r="J890" s="213">
        <f>ROUND(I890*H890,2)</f>
        <v>0</v>
      </c>
      <c r="K890" s="209" t="s">
        <v>148</v>
      </c>
      <c r="L890" s="47"/>
      <c r="M890" s="214" t="s">
        <v>19</v>
      </c>
      <c r="N890" s="215" t="s">
        <v>43</v>
      </c>
      <c r="O890" s="87"/>
      <c r="P890" s="216">
        <f>O890*H890</f>
        <v>0</v>
      </c>
      <c r="Q890" s="216">
        <v>0</v>
      </c>
      <c r="R890" s="216">
        <f>Q890*H890</f>
        <v>0</v>
      </c>
      <c r="S890" s="216">
        <v>0</v>
      </c>
      <c r="T890" s="217">
        <f>S890*H890</f>
        <v>0</v>
      </c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R890" s="218" t="s">
        <v>198</v>
      </c>
      <c r="AT890" s="218" t="s">
        <v>144</v>
      </c>
      <c r="AU890" s="218" t="s">
        <v>82</v>
      </c>
      <c r="AY890" s="20" t="s">
        <v>142</v>
      </c>
      <c r="BE890" s="219">
        <f>IF(N890="základní",J890,0)</f>
        <v>0</v>
      </c>
      <c r="BF890" s="219">
        <f>IF(N890="snížená",J890,0)</f>
        <v>0</v>
      </c>
      <c r="BG890" s="219">
        <f>IF(N890="zákl. přenesená",J890,0)</f>
        <v>0</v>
      </c>
      <c r="BH890" s="219">
        <f>IF(N890="sníž. přenesená",J890,0)</f>
        <v>0</v>
      </c>
      <c r="BI890" s="219">
        <f>IF(N890="nulová",J890,0)</f>
        <v>0</v>
      </c>
      <c r="BJ890" s="20" t="s">
        <v>80</v>
      </c>
      <c r="BK890" s="219">
        <f>ROUND(I890*H890,2)</f>
        <v>0</v>
      </c>
      <c r="BL890" s="20" t="s">
        <v>198</v>
      </c>
      <c r="BM890" s="218" t="s">
        <v>1055</v>
      </c>
    </row>
    <row r="891" spans="1:47" s="2" customFormat="1" ht="12">
      <c r="A891" s="41"/>
      <c r="B891" s="42"/>
      <c r="C891" s="43"/>
      <c r="D891" s="220" t="s">
        <v>150</v>
      </c>
      <c r="E891" s="43"/>
      <c r="F891" s="221" t="s">
        <v>1056</v>
      </c>
      <c r="G891" s="43"/>
      <c r="H891" s="43"/>
      <c r="I891" s="222"/>
      <c r="J891" s="43"/>
      <c r="K891" s="43"/>
      <c r="L891" s="47"/>
      <c r="M891" s="223"/>
      <c r="N891" s="224"/>
      <c r="O891" s="87"/>
      <c r="P891" s="87"/>
      <c r="Q891" s="87"/>
      <c r="R891" s="87"/>
      <c r="S891" s="87"/>
      <c r="T891" s="88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T891" s="20" t="s">
        <v>150</v>
      </c>
      <c r="AU891" s="20" t="s">
        <v>82</v>
      </c>
    </row>
    <row r="892" spans="1:47" s="2" customFormat="1" ht="12">
      <c r="A892" s="41"/>
      <c r="B892" s="42"/>
      <c r="C892" s="43"/>
      <c r="D892" s="225" t="s">
        <v>152</v>
      </c>
      <c r="E892" s="43"/>
      <c r="F892" s="226" t="s">
        <v>1057</v>
      </c>
      <c r="G892" s="43"/>
      <c r="H892" s="43"/>
      <c r="I892" s="222"/>
      <c r="J892" s="43"/>
      <c r="K892" s="43"/>
      <c r="L892" s="47"/>
      <c r="M892" s="223"/>
      <c r="N892" s="224"/>
      <c r="O892" s="87"/>
      <c r="P892" s="87"/>
      <c r="Q892" s="87"/>
      <c r="R892" s="87"/>
      <c r="S892" s="87"/>
      <c r="T892" s="88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T892" s="20" t="s">
        <v>152</v>
      </c>
      <c r="AU892" s="20" t="s">
        <v>82</v>
      </c>
    </row>
    <row r="893" spans="1:51" s="13" customFormat="1" ht="12">
      <c r="A893" s="13"/>
      <c r="B893" s="227"/>
      <c r="C893" s="228"/>
      <c r="D893" s="220" t="s">
        <v>165</v>
      </c>
      <c r="E893" s="229" t="s">
        <v>19</v>
      </c>
      <c r="F893" s="230" t="s">
        <v>1058</v>
      </c>
      <c r="G893" s="228"/>
      <c r="H893" s="231">
        <v>2.135</v>
      </c>
      <c r="I893" s="232"/>
      <c r="J893" s="228"/>
      <c r="K893" s="228"/>
      <c r="L893" s="233"/>
      <c r="M893" s="234"/>
      <c r="N893" s="235"/>
      <c r="O893" s="235"/>
      <c r="P893" s="235"/>
      <c r="Q893" s="235"/>
      <c r="R893" s="235"/>
      <c r="S893" s="235"/>
      <c r="T893" s="236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7" t="s">
        <v>165</v>
      </c>
      <c r="AU893" s="237" t="s">
        <v>82</v>
      </c>
      <c r="AV893" s="13" t="s">
        <v>82</v>
      </c>
      <c r="AW893" s="13" t="s">
        <v>33</v>
      </c>
      <c r="AX893" s="13" t="s">
        <v>72</v>
      </c>
      <c r="AY893" s="237" t="s">
        <v>142</v>
      </c>
    </row>
    <row r="894" spans="1:51" s="13" customFormat="1" ht="12">
      <c r="A894" s="13"/>
      <c r="B894" s="227"/>
      <c r="C894" s="228"/>
      <c r="D894" s="220" t="s">
        <v>165</v>
      </c>
      <c r="E894" s="229" t="s">
        <v>19</v>
      </c>
      <c r="F894" s="230" t="s">
        <v>1059</v>
      </c>
      <c r="G894" s="228"/>
      <c r="H894" s="231">
        <v>0.223</v>
      </c>
      <c r="I894" s="232"/>
      <c r="J894" s="228"/>
      <c r="K894" s="228"/>
      <c r="L894" s="233"/>
      <c r="M894" s="234"/>
      <c r="N894" s="235"/>
      <c r="O894" s="235"/>
      <c r="P894" s="235"/>
      <c r="Q894" s="235"/>
      <c r="R894" s="235"/>
      <c r="S894" s="235"/>
      <c r="T894" s="23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7" t="s">
        <v>165</v>
      </c>
      <c r="AU894" s="237" t="s">
        <v>82</v>
      </c>
      <c r="AV894" s="13" t="s">
        <v>82</v>
      </c>
      <c r="AW894" s="13" t="s">
        <v>33</v>
      </c>
      <c r="AX894" s="13" t="s">
        <v>72</v>
      </c>
      <c r="AY894" s="237" t="s">
        <v>142</v>
      </c>
    </row>
    <row r="895" spans="1:51" s="13" customFormat="1" ht="12">
      <c r="A895" s="13"/>
      <c r="B895" s="227"/>
      <c r="C895" s="228"/>
      <c r="D895" s="220" t="s">
        <v>165</v>
      </c>
      <c r="E895" s="229" t="s">
        <v>19</v>
      </c>
      <c r="F895" s="230" t="s">
        <v>1060</v>
      </c>
      <c r="G895" s="228"/>
      <c r="H895" s="231">
        <v>0.302</v>
      </c>
      <c r="I895" s="232"/>
      <c r="J895" s="228"/>
      <c r="K895" s="228"/>
      <c r="L895" s="233"/>
      <c r="M895" s="234"/>
      <c r="N895" s="235"/>
      <c r="O895" s="235"/>
      <c r="P895" s="235"/>
      <c r="Q895" s="235"/>
      <c r="R895" s="235"/>
      <c r="S895" s="235"/>
      <c r="T895" s="236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7" t="s">
        <v>165</v>
      </c>
      <c r="AU895" s="237" t="s">
        <v>82</v>
      </c>
      <c r="AV895" s="13" t="s">
        <v>82</v>
      </c>
      <c r="AW895" s="13" t="s">
        <v>33</v>
      </c>
      <c r="AX895" s="13" t="s">
        <v>72</v>
      </c>
      <c r="AY895" s="237" t="s">
        <v>142</v>
      </c>
    </row>
    <row r="896" spans="1:51" s="14" customFormat="1" ht="12">
      <c r="A896" s="14"/>
      <c r="B896" s="238"/>
      <c r="C896" s="239"/>
      <c r="D896" s="220" t="s">
        <v>165</v>
      </c>
      <c r="E896" s="240" t="s">
        <v>19</v>
      </c>
      <c r="F896" s="241" t="s">
        <v>168</v>
      </c>
      <c r="G896" s="239"/>
      <c r="H896" s="242">
        <v>2.6599999999999997</v>
      </c>
      <c r="I896" s="243"/>
      <c r="J896" s="239"/>
      <c r="K896" s="239"/>
      <c r="L896" s="244"/>
      <c r="M896" s="245"/>
      <c r="N896" s="246"/>
      <c r="O896" s="246"/>
      <c r="P896" s="246"/>
      <c r="Q896" s="246"/>
      <c r="R896" s="246"/>
      <c r="S896" s="246"/>
      <c r="T896" s="247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8" t="s">
        <v>165</v>
      </c>
      <c r="AU896" s="248" t="s">
        <v>82</v>
      </c>
      <c r="AV896" s="14" t="s">
        <v>149</v>
      </c>
      <c r="AW896" s="14" t="s">
        <v>33</v>
      </c>
      <c r="AX896" s="14" t="s">
        <v>80</v>
      </c>
      <c r="AY896" s="248" t="s">
        <v>142</v>
      </c>
    </row>
    <row r="897" spans="1:65" s="2" customFormat="1" ht="16.5" customHeight="1">
      <c r="A897" s="41"/>
      <c r="B897" s="42"/>
      <c r="C897" s="207" t="s">
        <v>1061</v>
      </c>
      <c r="D897" s="207" t="s">
        <v>144</v>
      </c>
      <c r="E897" s="208" t="s">
        <v>1062</v>
      </c>
      <c r="F897" s="209" t="s">
        <v>1063</v>
      </c>
      <c r="G897" s="210" t="s">
        <v>219</v>
      </c>
      <c r="H897" s="211">
        <v>61</v>
      </c>
      <c r="I897" s="212"/>
      <c r="J897" s="213">
        <f>ROUND(I897*H897,2)</f>
        <v>0</v>
      </c>
      <c r="K897" s="209" t="s">
        <v>148</v>
      </c>
      <c r="L897" s="47"/>
      <c r="M897" s="214" t="s">
        <v>19</v>
      </c>
      <c r="N897" s="215" t="s">
        <v>43</v>
      </c>
      <c r="O897" s="87"/>
      <c r="P897" s="216">
        <f>O897*H897</f>
        <v>0</v>
      </c>
      <c r="Q897" s="216">
        <v>0</v>
      </c>
      <c r="R897" s="216">
        <f>Q897*H897</f>
        <v>0</v>
      </c>
      <c r="S897" s="216">
        <v>0</v>
      </c>
      <c r="T897" s="217">
        <f>S897*H897</f>
        <v>0</v>
      </c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R897" s="218" t="s">
        <v>198</v>
      </c>
      <c r="AT897" s="218" t="s">
        <v>144</v>
      </c>
      <c r="AU897" s="218" t="s">
        <v>82</v>
      </c>
      <c r="AY897" s="20" t="s">
        <v>142</v>
      </c>
      <c r="BE897" s="219">
        <f>IF(N897="základní",J897,0)</f>
        <v>0</v>
      </c>
      <c r="BF897" s="219">
        <f>IF(N897="snížená",J897,0)</f>
        <v>0</v>
      </c>
      <c r="BG897" s="219">
        <f>IF(N897="zákl. přenesená",J897,0)</f>
        <v>0</v>
      </c>
      <c r="BH897" s="219">
        <f>IF(N897="sníž. přenesená",J897,0)</f>
        <v>0</v>
      </c>
      <c r="BI897" s="219">
        <f>IF(N897="nulová",J897,0)</f>
        <v>0</v>
      </c>
      <c r="BJ897" s="20" t="s">
        <v>80</v>
      </c>
      <c r="BK897" s="219">
        <f>ROUND(I897*H897,2)</f>
        <v>0</v>
      </c>
      <c r="BL897" s="20" t="s">
        <v>198</v>
      </c>
      <c r="BM897" s="218" t="s">
        <v>1064</v>
      </c>
    </row>
    <row r="898" spans="1:47" s="2" customFormat="1" ht="12">
      <c r="A898" s="41"/>
      <c r="B898" s="42"/>
      <c r="C898" s="43"/>
      <c r="D898" s="220" t="s">
        <v>150</v>
      </c>
      <c r="E898" s="43"/>
      <c r="F898" s="221" t="s">
        <v>1065</v>
      </c>
      <c r="G898" s="43"/>
      <c r="H898" s="43"/>
      <c r="I898" s="222"/>
      <c r="J898" s="43"/>
      <c r="K898" s="43"/>
      <c r="L898" s="47"/>
      <c r="M898" s="223"/>
      <c r="N898" s="224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20" t="s">
        <v>150</v>
      </c>
      <c r="AU898" s="20" t="s">
        <v>82</v>
      </c>
    </row>
    <row r="899" spans="1:47" s="2" customFormat="1" ht="12">
      <c r="A899" s="41"/>
      <c r="B899" s="42"/>
      <c r="C899" s="43"/>
      <c r="D899" s="225" t="s">
        <v>152</v>
      </c>
      <c r="E899" s="43"/>
      <c r="F899" s="226" t="s">
        <v>1066</v>
      </c>
      <c r="G899" s="43"/>
      <c r="H899" s="43"/>
      <c r="I899" s="222"/>
      <c r="J899" s="43"/>
      <c r="K899" s="43"/>
      <c r="L899" s="47"/>
      <c r="M899" s="223"/>
      <c r="N899" s="224"/>
      <c r="O899" s="87"/>
      <c r="P899" s="87"/>
      <c r="Q899" s="87"/>
      <c r="R899" s="87"/>
      <c r="S899" s="87"/>
      <c r="T899" s="88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T899" s="20" t="s">
        <v>152</v>
      </c>
      <c r="AU899" s="20" t="s">
        <v>82</v>
      </c>
    </row>
    <row r="900" spans="1:51" s="13" customFormat="1" ht="12">
      <c r="A900" s="13"/>
      <c r="B900" s="227"/>
      <c r="C900" s="228"/>
      <c r="D900" s="220" t="s">
        <v>165</v>
      </c>
      <c r="E900" s="229" t="s">
        <v>19</v>
      </c>
      <c r="F900" s="230" t="s">
        <v>1067</v>
      </c>
      <c r="G900" s="228"/>
      <c r="H900" s="231">
        <v>61</v>
      </c>
      <c r="I900" s="232"/>
      <c r="J900" s="228"/>
      <c r="K900" s="228"/>
      <c r="L900" s="233"/>
      <c r="M900" s="234"/>
      <c r="N900" s="235"/>
      <c r="O900" s="235"/>
      <c r="P900" s="235"/>
      <c r="Q900" s="235"/>
      <c r="R900" s="235"/>
      <c r="S900" s="235"/>
      <c r="T900" s="236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7" t="s">
        <v>165</v>
      </c>
      <c r="AU900" s="237" t="s">
        <v>82</v>
      </c>
      <c r="AV900" s="13" t="s">
        <v>82</v>
      </c>
      <c r="AW900" s="13" t="s">
        <v>33</v>
      </c>
      <c r="AX900" s="13" t="s">
        <v>72</v>
      </c>
      <c r="AY900" s="237" t="s">
        <v>142</v>
      </c>
    </row>
    <row r="901" spans="1:51" s="14" customFormat="1" ht="12">
      <c r="A901" s="14"/>
      <c r="B901" s="238"/>
      <c r="C901" s="239"/>
      <c r="D901" s="220" t="s">
        <v>165</v>
      </c>
      <c r="E901" s="240" t="s">
        <v>19</v>
      </c>
      <c r="F901" s="241" t="s">
        <v>168</v>
      </c>
      <c r="G901" s="239"/>
      <c r="H901" s="242">
        <v>61</v>
      </c>
      <c r="I901" s="243"/>
      <c r="J901" s="239"/>
      <c r="K901" s="239"/>
      <c r="L901" s="244"/>
      <c r="M901" s="245"/>
      <c r="N901" s="246"/>
      <c r="O901" s="246"/>
      <c r="P901" s="246"/>
      <c r="Q901" s="246"/>
      <c r="R901" s="246"/>
      <c r="S901" s="246"/>
      <c r="T901" s="24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8" t="s">
        <v>165</v>
      </c>
      <c r="AU901" s="248" t="s">
        <v>82</v>
      </c>
      <c r="AV901" s="14" t="s">
        <v>149</v>
      </c>
      <c r="AW901" s="14" t="s">
        <v>33</v>
      </c>
      <c r="AX901" s="14" t="s">
        <v>80</v>
      </c>
      <c r="AY901" s="248" t="s">
        <v>142</v>
      </c>
    </row>
    <row r="902" spans="1:65" s="2" customFormat="1" ht="24.15" customHeight="1">
      <c r="A902" s="41"/>
      <c r="B902" s="42"/>
      <c r="C902" s="260" t="s">
        <v>616</v>
      </c>
      <c r="D902" s="260" t="s">
        <v>237</v>
      </c>
      <c r="E902" s="261" t="s">
        <v>1068</v>
      </c>
      <c r="F902" s="262" t="s">
        <v>1069</v>
      </c>
      <c r="G902" s="263" t="s">
        <v>161</v>
      </c>
      <c r="H902" s="264">
        <v>2.242</v>
      </c>
      <c r="I902" s="265"/>
      <c r="J902" s="266">
        <f>ROUND(I902*H902,2)</f>
        <v>0</v>
      </c>
      <c r="K902" s="262" t="s">
        <v>148</v>
      </c>
      <c r="L902" s="267"/>
      <c r="M902" s="268" t="s">
        <v>19</v>
      </c>
      <c r="N902" s="269" t="s">
        <v>43</v>
      </c>
      <c r="O902" s="87"/>
      <c r="P902" s="216">
        <f>O902*H902</f>
        <v>0</v>
      </c>
      <c r="Q902" s="216">
        <v>0</v>
      </c>
      <c r="R902" s="216">
        <f>Q902*H902</f>
        <v>0</v>
      </c>
      <c r="S902" s="216">
        <v>0</v>
      </c>
      <c r="T902" s="217">
        <f>S902*H902</f>
        <v>0</v>
      </c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R902" s="218" t="s">
        <v>245</v>
      </c>
      <c r="AT902" s="218" t="s">
        <v>237</v>
      </c>
      <c r="AU902" s="218" t="s">
        <v>82</v>
      </c>
      <c r="AY902" s="20" t="s">
        <v>142</v>
      </c>
      <c r="BE902" s="219">
        <f>IF(N902="základní",J902,0)</f>
        <v>0</v>
      </c>
      <c r="BF902" s="219">
        <f>IF(N902="snížená",J902,0)</f>
        <v>0</v>
      </c>
      <c r="BG902" s="219">
        <f>IF(N902="zákl. přenesená",J902,0)</f>
        <v>0</v>
      </c>
      <c r="BH902" s="219">
        <f>IF(N902="sníž. přenesená",J902,0)</f>
        <v>0</v>
      </c>
      <c r="BI902" s="219">
        <f>IF(N902="nulová",J902,0)</f>
        <v>0</v>
      </c>
      <c r="BJ902" s="20" t="s">
        <v>80</v>
      </c>
      <c r="BK902" s="219">
        <f>ROUND(I902*H902,2)</f>
        <v>0</v>
      </c>
      <c r="BL902" s="20" t="s">
        <v>198</v>
      </c>
      <c r="BM902" s="218" t="s">
        <v>1070</v>
      </c>
    </row>
    <row r="903" spans="1:47" s="2" customFormat="1" ht="12">
      <c r="A903" s="41"/>
      <c r="B903" s="42"/>
      <c r="C903" s="43"/>
      <c r="D903" s="220" t="s">
        <v>150</v>
      </c>
      <c r="E903" s="43"/>
      <c r="F903" s="221" t="s">
        <v>1069</v>
      </c>
      <c r="G903" s="43"/>
      <c r="H903" s="43"/>
      <c r="I903" s="222"/>
      <c r="J903" s="43"/>
      <c r="K903" s="43"/>
      <c r="L903" s="47"/>
      <c r="M903" s="223"/>
      <c r="N903" s="224"/>
      <c r="O903" s="87"/>
      <c r="P903" s="87"/>
      <c r="Q903" s="87"/>
      <c r="R903" s="87"/>
      <c r="S903" s="87"/>
      <c r="T903" s="88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T903" s="20" t="s">
        <v>150</v>
      </c>
      <c r="AU903" s="20" t="s">
        <v>82</v>
      </c>
    </row>
    <row r="904" spans="1:51" s="13" customFormat="1" ht="12">
      <c r="A904" s="13"/>
      <c r="B904" s="227"/>
      <c r="C904" s="228"/>
      <c r="D904" s="220" t="s">
        <v>165</v>
      </c>
      <c r="E904" s="229" t="s">
        <v>19</v>
      </c>
      <c r="F904" s="230" t="s">
        <v>1071</v>
      </c>
      <c r="G904" s="228"/>
      <c r="H904" s="231">
        <v>2.242</v>
      </c>
      <c r="I904" s="232"/>
      <c r="J904" s="228"/>
      <c r="K904" s="228"/>
      <c r="L904" s="233"/>
      <c r="M904" s="234"/>
      <c r="N904" s="235"/>
      <c r="O904" s="235"/>
      <c r="P904" s="235"/>
      <c r="Q904" s="235"/>
      <c r="R904" s="235"/>
      <c r="S904" s="235"/>
      <c r="T904" s="23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7" t="s">
        <v>165</v>
      </c>
      <c r="AU904" s="237" t="s">
        <v>82</v>
      </c>
      <c r="AV904" s="13" t="s">
        <v>82</v>
      </c>
      <c r="AW904" s="13" t="s">
        <v>33</v>
      </c>
      <c r="AX904" s="13" t="s">
        <v>72</v>
      </c>
      <c r="AY904" s="237" t="s">
        <v>142</v>
      </c>
    </row>
    <row r="905" spans="1:51" s="14" customFormat="1" ht="12">
      <c r="A905" s="14"/>
      <c r="B905" s="238"/>
      <c r="C905" s="239"/>
      <c r="D905" s="220" t="s">
        <v>165</v>
      </c>
      <c r="E905" s="240" t="s">
        <v>19</v>
      </c>
      <c r="F905" s="241" t="s">
        <v>168</v>
      </c>
      <c r="G905" s="239"/>
      <c r="H905" s="242">
        <v>2.242</v>
      </c>
      <c r="I905" s="243"/>
      <c r="J905" s="239"/>
      <c r="K905" s="239"/>
      <c r="L905" s="244"/>
      <c r="M905" s="245"/>
      <c r="N905" s="246"/>
      <c r="O905" s="246"/>
      <c r="P905" s="246"/>
      <c r="Q905" s="246"/>
      <c r="R905" s="246"/>
      <c r="S905" s="246"/>
      <c r="T905" s="24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8" t="s">
        <v>165</v>
      </c>
      <c r="AU905" s="248" t="s">
        <v>82</v>
      </c>
      <c r="AV905" s="14" t="s">
        <v>149</v>
      </c>
      <c r="AW905" s="14" t="s">
        <v>33</v>
      </c>
      <c r="AX905" s="14" t="s">
        <v>80</v>
      </c>
      <c r="AY905" s="248" t="s">
        <v>142</v>
      </c>
    </row>
    <row r="906" spans="1:65" s="2" customFormat="1" ht="24.15" customHeight="1">
      <c r="A906" s="41"/>
      <c r="B906" s="42"/>
      <c r="C906" s="207" t="s">
        <v>1072</v>
      </c>
      <c r="D906" s="207" t="s">
        <v>144</v>
      </c>
      <c r="E906" s="208" t="s">
        <v>1073</v>
      </c>
      <c r="F906" s="209" t="s">
        <v>1074</v>
      </c>
      <c r="G906" s="210" t="s">
        <v>219</v>
      </c>
      <c r="H906" s="211">
        <v>61</v>
      </c>
      <c r="I906" s="212"/>
      <c r="J906" s="213">
        <f>ROUND(I906*H906,2)</f>
        <v>0</v>
      </c>
      <c r="K906" s="209" t="s">
        <v>148</v>
      </c>
      <c r="L906" s="47"/>
      <c r="M906" s="214" t="s">
        <v>19</v>
      </c>
      <c r="N906" s="215" t="s">
        <v>43</v>
      </c>
      <c r="O906" s="87"/>
      <c r="P906" s="216">
        <f>O906*H906</f>
        <v>0</v>
      </c>
      <c r="Q906" s="216">
        <v>0</v>
      </c>
      <c r="R906" s="216">
        <f>Q906*H906</f>
        <v>0</v>
      </c>
      <c r="S906" s="216">
        <v>0</v>
      </c>
      <c r="T906" s="217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18" t="s">
        <v>198</v>
      </c>
      <c r="AT906" s="218" t="s">
        <v>144</v>
      </c>
      <c r="AU906" s="218" t="s">
        <v>82</v>
      </c>
      <c r="AY906" s="20" t="s">
        <v>142</v>
      </c>
      <c r="BE906" s="219">
        <f>IF(N906="základní",J906,0)</f>
        <v>0</v>
      </c>
      <c r="BF906" s="219">
        <f>IF(N906="snížená",J906,0)</f>
        <v>0</v>
      </c>
      <c r="BG906" s="219">
        <f>IF(N906="zákl. přenesená",J906,0)</f>
        <v>0</v>
      </c>
      <c r="BH906" s="219">
        <f>IF(N906="sníž. přenesená",J906,0)</f>
        <v>0</v>
      </c>
      <c r="BI906" s="219">
        <f>IF(N906="nulová",J906,0)</f>
        <v>0</v>
      </c>
      <c r="BJ906" s="20" t="s">
        <v>80</v>
      </c>
      <c r="BK906" s="219">
        <f>ROUND(I906*H906,2)</f>
        <v>0</v>
      </c>
      <c r="BL906" s="20" t="s">
        <v>198</v>
      </c>
      <c r="BM906" s="218" t="s">
        <v>1075</v>
      </c>
    </row>
    <row r="907" spans="1:47" s="2" customFormat="1" ht="12">
      <c r="A907" s="41"/>
      <c r="B907" s="42"/>
      <c r="C907" s="43"/>
      <c r="D907" s="220" t="s">
        <v>150</v>
      </c>
      <c r="E907" s="43"/>
      <c r="F907" s="221" t="s">
        <v>1076</v>
      </c>
      <c r="G907" s="43"/>
      <c r="H907" s="43"/>
      <c r="I907" s="222"/>
      <c r="J907" s="43"/>
      <c r="K907" s="43"/>
      <c r="L907" s="47"/>
      <c r="M907" s="223"/>
      <c r="N907" s="224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150</v>
      </c>
      <c r="AU907" s="20" t="s">
        <v>82</v>
      </c>
    </row>
    <row r="908" spans="1:47" s="2" customFormat="1" ht="12">
      <c r="A908" s="41"/>
      <c r="B908" s="42"/>
      <c r="C908" s="43"/>
      <c r="D908" s="225" t="s">
        <v>152</v>
      </c>
      <c r="E908" s="43"/>
      <c r="F908" s="226" t="s">
        <v>1077</v>
      </c>
      <c r="G908" s="43"/>
      <c r="H908" s="43"/>
      <c r="I908" s="222"/>
      <c r="J908" s="43"/>
      <c r="K908" s="43"/>
      <c r="L908" s="47"/>
      <c r="M908" s="223"/>
      <c r="N908" s="224"/>
      <c r="O908" s="87"/>
      <c r="P908" s="87"/>
      <c r="Q908" s="87"/>
      <c r="R908" s="87"/>
      <c r="S908" s="87"/>
      <c r="T908" s="88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T908" s="20" t="s">
        <v>152</v>
      </c>
      <c r="AU908" s="20" t="s">
        <v>82</v>
      </c>
    </row>
    <row r="909" spans="1:51" s="13" customFormat="1" ht="12">
      <c r="A909" s="13"/>
      <c r="B909" s="227"/>
      <c r="C909" s="228"/>
      <c r="D909" s="220" t="s">
        <v>165</v>
      </c>
      <c r="E909" s="229" t="s">
        <v>19</v>
      </c>
      <c r="F909" s="230" t="s">
        <v>1067</v>
      </c>
      <c r="G909" s="228"/>
      <c r="H909" s="231">
        <v>61</v>
      </c>
      <c r="I909" s="232"/>
      <c r="J909" s="228"/>
      <c r="K909" s="228"/>
      <c r="L909" s="233"/>
      <c r="M909" s="234"/>
      <c r="N909" s="235"/>
      <c r="O909" s="235"/>
      <c r="P909" s="235"/>
      <c r="Q909" s="235"/>
      <c r="R909" s="235"/>
      <c r="S909" s="235"/>
      <c r="T909" s="236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7" t="s">
        <v>165</v>
      </c>
      <c r="AU909" s="237" t="s">
        <v>82</v>
      </c>
      <c r="AV909" s="13" t="s">
        <v>82</v>
      </c>
      <c r="AW909" s="13" t="s">
        <v>33</v>
      </c>
      <c r="AX909" s="13" t="s">
        <v>72</v>
      </c>
      <c r="AY909" s="237" t="s">
        <v>142</v>
      </c>
    </row>
    <row r="910" spans="1:51" s="14" customFormat="1" ht="12">
      <c r="A910" s="14"/>
      <c r="B910" s="238"/>
      <c r="C910" s="239"/>
      <c r="D910" s="220" t="s">
        <v>165</v>
      </c>
      <c r="E910" s="240" t="s">
        <v>19</v>
      </c>
      <c r="F910" s="241" t="s">
        <v>168</v>
      </c>
      <c r="G910" s="239"/>
      <c r="H910" s="242">
        <v>61</v>
      </c>
      <c r="I910" s="243"/>
      <c r="J910" s="239"/>
      <c r="K910" s="239"/>
      <c r="L910" s="244"/>
      <c r="M910" s="245"/>
      <c r="N910" s="246"/>
      <c r="O910" s="246"/>
      <c r="P910" s="246"/>
      <c r="Q910" s="246"/>
      <c r="R910" s="246"/>
      <c r="S910" s="246"/>
      <c r="T910" s="247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8" t="s">
        <v>165</v>
      </c>
      <c r="AU910" s="248" t="s">
        <v>82</v>
      </c>
      <c r="AV910" s="14" t="s">
        <v>149</v>
      </c>
      <c r="AW910" s="14" t="s">
        <v>33</v>
      </c>
      <c r="AX910" s="14" t="s">
        <v>80</v>
      </c>
      <c r="AY910" s="248" t="s">
        <v>142</v>
      </c>
    </row>
    <row r="911" spans="1:65" s="2" customFormat="1" ht="33" customHeight="1">
      <c r="A911" s="41"/>
      <c r="B911" s="42"/>
      <c r="C911" s="207" t="s">
        <v>623</v>
      </c>
      <c r="D911" s="207" t="s">
        <v>144</v>
      </c>
      <c r="E911" s="208" t="s">
        <v>1078</v>
      </c>
      <c r="F911" s="209" t="s">
        <v>1079</v>
      </c>
      <c r="G911" s="210" t="s">
        <v>147</v>
      </c>
      <c r="H911" s="211">
        <v>32.6</v>
      </c>
      <c r="I911" s="212"/>
      <c r="J911" s="213">
        <f>ROUND(I911*H911,2)</f>
        <v>0</v>
      </c>
      <c r="K911" s="209" t="s">
        <v>148</v>
      </c>
      <c r="L911" s="47"/>
      <c r="M911" s="214" t="s">
        <v>19</v>
      </c>
      <c r="N911" s="215" t="s">
        <v>43</v>
      </c>
      <c r="O911" s="87"/>
      <c r="P911" s="216">
        <f>O911*H911</f>
        <v>0</v>
      </c>
      <c r="Q911" s="216">
        <v>0</v>
      </c>
      <c r="R911" s="216">
        <f>Q911*H911</f>
        <v>0</v>
      </c>
      <c r="S911" s="216">
        <v>0</v>
      </c>
      <c r="T911" s="217">
        <f>S911*H911</f>
        <v>0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18" t="s">
        <v>198</v>
      </c>
      <c r="AT911" s="218" t="s">
        <v>144</v>
      </c>
      <c r="AU911" s="218" t="s">
        <v>82</v>
      </c>
      <c r="AY911" s="20" t="s">
        <v>142</v>
      </c>
      <c r="BE911" s="219">
        <f>IF(N911="základní",J911,0)</f>
        <v>0</v>
      </c>
      <c r="BF911" s="219">
        <f>IF(N911="snížená",J911,0)</f>
        <v>0</v>
      </c>
      <c r="BG911" s="219">
        <f>IF(N911="zákl. přenesená",J911,0)</f>
        <v>0</v>
      </c>
      <c r="BH911" s="219">
        <f>IF(N911="sníž. přenesená",J911,0)</f>
        <v>0</v>
      </c>
      <c r="BI911" s="219">
        <f>IF(N911="nulová",J911,0)</f>
        <v>0</v>
      </c>
      <c r="BJ911" s="20" t="s">
        <v>80</v>
      </c>
      <c r="BK911" s="219">
        <f>ROUND(I911*H911,2)</f>
        <v>0</v>
      </c>
      <c r="BL911" s="20" t="s">
        <v>198</v>
      </c>
      <c r="BM911" s="218" t="s">
        <v>1080</v>
      </c>
    </row>
    <row r="912" spans="1:47" s="2" customFormat="1" ht="12">
      <c r="A912" s="41"/>
      <c r="B912" s="42"/>
      <c r="C912" s="43"/>
      <c r="D912" s="220" t="s">
        <v>150</v>
      </c>
      <c r="E912" s="43"/>
      <c r="F912" s="221" t="s">
        <v>1081</v>
      </c>
      <c r="G912" s="43"/>
      <c r="H912" s="43"/>
      <c r="I912" s="222"/>
      <c r="J912" s="43"/>
      <c r="K912" s="43"/>
      <c r="L912" s="47"/>
      <c r="M912" s="223"/>
      <c r="N912" s="224"/>
      <c r="O912" s="87"/>
      <c r="P912" s="87"/>
      <c r="Q912" s="87"/>
      <c r="R912" s="87"/>
      <c r="S912" s="87"/>
      <c r="T912" s="88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T912" s="20" t="s">
        <v>150</v>
      </c>
      <c r="AU912" s="20" t="s">
        <v>82</v>
      </c>
    </row>
    <row r="913" spans="1:47" s="2" customFormat="1" ht="12">
      <c r="A913" s="41"/>
      <c r="B913" s="42"/>
      <c r="C913" s="43"/>
      <c r="D913" s="225" t="s">
        <v>152</v>
      </c>
      <c r="E913" s="43"/>
      <c r="F913" s="226" t="s">
        <v>1082</v>
      </c>
      <c r="G913" s="43"/>
      <c r="H913" s="43"/>
      <c r="I913" s="222"/>
      <c r="J913" s="43"/>
      <c r="K913" s="43"/>
      <c r="L913" s="47"/>
      <c r="M913" s="223"/>
      <c r="N913" s="224"/>
      <c r="O913" s="87"/>
      <c r="P913" s="87"/>
      <c r="Q913" s="87"/>
      <c r="R913" s="87"/>
      <c r="S913" s="87"/>
      <c r="T913" s="88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T913" s="20" t="s">
        <v>152</v>
      </c>
      <c r="AU913" s="20" t="s">
        <v>82</v>
      </c>
    </row>
    <row r="914" spans="1:51" s="13" customFormat="1" ht="12">
      <c r="A914" s="13"/>
      <c r="B914" s="227"/>
      <c r="C914" s="228"/>
      <c r="D914" s="220" t="s">
        <v>165</v>
      </c>
      <c r="E914" s="229" t="s">
        <v>19</v>
      </c>
      <c r="F914" s="230" t="s">
        <v>1083</v>
      </c>
      <c r="G914" s="228"/>
      <c r="H914" s="231">
        <v>11.6</v>
      </c>
      <c r="I914" s="232"/>
      <c r="J914" s="228"/>
      <c r="K914" s="228"/>
      <c r="L914" s="233"/>
      <c r="M914" s="234"/>
      <c r="N914" s="235"/>
      <c r="O914" s="235"/>
      <c r="P914" s="235"/>
      <c r="Q914" s="235"/>
      <c r="R914" s="235"/>
      <c r="S914" s="235"/>
      <c r="T914" s="236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7" t="s">
        <v>165</v>
      </c>
      <c r="AU914" s="237" t="s">
        <v>82</v>
      </c>
      <c r="AV914" s="13" t="s">
        <v>82</v>
      </c>
      <c r="AW914" s="13" t="s">
        <v>33</v>
      </c>
      <c r="AX914" s="13" t="s">
        <v>72</v>
      </c>
      <c r="AY914" s="237" t="s">
        <v>142</v>
      </c>
    </row>
    <row r="915" spans="1:51" s="13" customFormat="1" ht="12">
      <c r="A915" s="13"/>
      <c r="B915" s="227"/>
      <c r="C915" s="228"/>
      <c r="D915" s="220" t="s">
        <v>165</v>
      </c>
      <c r="E915" s="229" t="s">
        <v>19</v>
      </c>
      <c r="F915" s="230" t="s">
        <v>1084</v>
      </c>
      <c r="G915" s="228"/>
      <c r="H915" s="231">
        <v>21</v>
      </c>
      <c r="I915" s="232"/>
      <c r="J915" s="228"/>
      <c r="K915" s="228"/>
      <c r="L915" s="233"/>
      <c r="M915" s="234"/>
      <c r="N915" s="235"/>
      <c r="O915" s="235"/>
      <c r="P915" s="235"/>
      <c r="Q915" s="235"/>
      <c r="R915" s="235"/>
      <c r="S915" s="235"/>
      <c r="T915" s="236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7" t="s">
        <v>165</v>
      </c>
      <c r="AU915" s="237" t="s">
        <v>82</v>
      </c>
      <c r="AV915" s="13" t="s">
        <v>82</v>
      </c>
      <c r="AW915" s="13" t="s">
        <v>33</v>
      </c>
      <c r="AX915" s="13" t="s">
        <v>72</v>
      </c>
      <c r="AY915" s="237" t="s">
        <v>142</v>
      </c>
    </row>
    <row r="916" spans="1:51" s="14" customFormat="1" ht="12">
      <c r="A916" s="14"/>
      <c r="B916" s="238"/>
      <c r="C916" s="239"/>
      <c r="D916" s="220" t="s">
        <v>165</v>
      </c>
      <c r="E916" s="240" t="s">
        <v>19</v>
      </c>
      <c r="F916" s="241" t="s">
        <v>168</v>
      </c>
      <c r="G916" s="239"/>
      <c r="H916" s="242">
        <v>32.6</v>
      </c>
      <c r="I916" s="243"/>
      <c r="J916" s="239"/>
      <c r="K916" s="239"/>
      <c r="L916" s="244"/>
      <c r="M916" s="245"/>
      <c r="N916" s="246"/>
      <c r="O916" s="246"/>
      <c r="P916" s="246"/>
      <c r="Q916" s="246"/>
      <c r="R916" s="246"/>
      <c r="S916" s="246"/>
      <c r="T916" s="24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8" t="s">
        <v>165</v>
      </c>
      <c r="AU916" s="248" t="s">
        <v>82</v>
      </c>
      <c r="AV916" s="14" t="s">
        <v>149</v>
      </c>
      <c r="AW916" s="14" t="s">
        <v>33</v>
      </c>
      <c r="AX916" s="14" t="s">
        <v>80</v>
      </c>
      <c r="AY916" s="248" t="s">
        <v>142</v>
      </c>
    </row>
    <row r="917" spans="1:65" s="2" customFormat="1" ht="21.75" customHeight="1">
      <c r="A917" s="41"/>
      <c r="B917" s="42"/>
      <c r="C917" s="260" t="s">
        <v>1085</v>
      </c>
      <c r="D917" s="260" t="s">
        <v>237</v>
      </c>
      <c r="E917" s="261" t="s">
        <v>1086</v>
      </c>
      <c r="F917" s="262" t="s">
        <v>1087</v>
      </c>
      <c r="G917" s="263" t="s">
        <v>161</v>
      </c>
      <c r="H917" s="264">
        <v>0.578</v>
      </c>
      <c r="I917" s="265"/>
      <c r="J917" s="266">
        <f>ROUND(I917*H917,2)</f>
        <v>0</v>
      </c>
      <c r="K917" s="262" t="s">
        <v>1088</v>
      </c>
      <c r="L917" s="267"/>
      <c r="M917" s="268" t="s">
        <v>19</v>
      </c>
      <c r="N917" s="269" t="s">
        <v>43</v>
      </c>
      <c r="O917" s="87"/>
      <c r="P917" s="216">
        <f>O917*H917</f>
        <v>0</v>
      </c>
      <c r="Q917" s="216">
        <v>0</v>
      </c>
      <c r="R917" s="216">
        <f>Q917*H917</f>
        <v>0</v>
      </c>
      <c r="S917" s="216">
        <v>0</v>
      </c>
      <c r="T917" s="217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18" t="s">
        <v>245</v>
      </c>
      <c r="AT917" s="218" t="s">
        <v>237</v>
      </c>
      <c r="AU917" s="218" t="s">
        <v>82</v>
      </c>
      <c r="AY917" s="20" t="s">
        <v>142</v>
      </c>
      <c r="BE917" s="219">
        <f>IF(N917="základní",J917,0)</f>
        <v>0</v>
      </c>
      <c r="BF917" s="219">
        <f>IF(N917="snížená",J917,0)</f>
        <v>0</v>
      </c>
      <c r="BG917" s="219">
        <f>IF(N917="zákl. přenesená",J917,0)</f>
        <v>0</v>
      </c>
      <c r="BH917" s="219">
        <f>IF(N917="sníž. přenesená",J917,0)</f>
        <v>0</v>
      </c>
      <c r="BI917" s="219">
        <f>IF(N917="nulová",J917,0)</f>
        <v>0</v>
      </c>
      <c r="BJ917" s="20" t="s">
        <v>80</v>
      </c>
      <c r="BK917" s="219">
        <f>ROUND(I917*H917,2)</f>
        <v>0</v>
      </c>
      <c r="BL917" s="20" t="s">
        <v>198</v>
      </c>
      <c r="BM917" s="218" t="s">
        <v>1089</v>
      </c>
    </row>
    <row r="918" spans="1:47" s="2" customFormat="1" ht="12">
      <c r="A918" s="41"/>
      <c r="B918" s="42"/>
      <c r="C918" s="43"/>
      <c r="D918" s="220" t="s">
        <v>150</v>
      </c>
      <c r="E918" s="43"/>
      <c r="F918" s="221" t="s">
        <v>1087</v>
      </c>
      <c r="G918" s="43"/>
      <c r="H918" s="43"/>
      <c r="I918" s="222"/>
      <c r="J918" s="43"/>
      <c r="K918" s="43"/>
      <c r="L918" s="47"/>
      <c r="M918" s="223"/>
      <c r="N918" s="224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150</v>
      </c>
      <c r="AU918" s="20" t="s">
        <v>82</v>
      </c>
    </row>
    <row r="919" spans="1:51" s="13" customFormat="1" ht="12">
      <c r="A919" s="13"/>
      <c r="B919" s="227"/>
      <c r="C919" s="228"/>
      <c r="D919" s="220" t="s">
        <v>165</v>
      </c>
      <c r="E919" s="229" t="s">
        <v>19</v>
      </c>
      <c r="F919" s="230" t="s">
        <v>1090</v>
      </c>
      <c r="G919" s="228"/>
      <c r="H919" s="231">
        <v>0.245</v>
      </c>
      <c r="I919" s="232"/>
      <c r="J919" s="228"/>
      <c r="K919" s="228"/>
      <c r="L919" s="233"/>
      <c r="M919" s="234"/>
      <c r="N919" s="235"/>
      <c r="O919" s="235"/>
      <c r="P919" s="235"/>
      <c r="Q919" s="235"/>
      <c r="R919" s="235"/>
      <c r="S919" s="235"/>
      <c r="T919" s="236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7" t="s">
        <v>165</v>
      </c>
      <c r="AU919" s="237" t="s">
        <v>82</v>
      </c>
      <c r="AV919" s="13" t="s">
        <v>82</v>
      </c>
      <c r="AW919" s="13" t="s">
        <v>33</v>
      </c>
      <c r="AX919" s="13" t="s">
        <v>72</v>
      </c>
      <c r="AY919" s="237" t="s">
        <v>142</v>
      </c>
    </row>
    <row r="920" spans="1:51" s="13" customFormat="1" ht="12">
      <c r="A920" s="13"/>
      <c r="B920" s="227"/>
      <c r="C920" s="228"/>
      <c r="D920" s="220" t="s">
        <v>165</v>
      </c>
      <c r="E920" s="229" t="s">
        <v>19</v>
      </c>
      <c r="F920" s="230" t="s">
        <v>1091</v>
      </c>
      <c r="G920" s="228"/>
      <c r="H920" s="231">
        <v>0.333</v>
      </c>
      <c r="I920" s="232"/>
      <c r="J920" s="228"/>
      <c r="K920" s="228"/>
      <c r="L920" s="233"/>
      <c r="M920" s="234"/>
      <c r="N920" s="235"/>
      <c r="O920" s="235"/>
      <c r="P920" s="235"/>
      <c r="Q920" s="235"/>
      <c r="R920" s="235"/>
      <c r="S920" s="235"/>
      <c r="T920" s="236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7" t="s">
        <v>165</v>
      </c>
      <c r="AU920" s="237" t="s">
        <v>82</v>
      </c>
      <c r="AV920" s="13" t="s">
        <v>82</v>
      </c>
      <c r="AW920" s="13" t="s">
        <v>33</v>
      </c>
      <c r="AX920" s="13" t="s">
        <v>72</v>
      </c>
      <c r="AY920" s="237" t="s">
        <v>142</v>
      </c>
    </row>
    <row r="921" spans="1:51" s="14" customFormat="1" ht="12">
      <c r="A921" s="14"/>
      <c r="B921" s="238"/>
      <c r="C921" s="239"/>
      <c r="D921" s="220" t="s">
        <v>165</v>
      </c>
      <c r="E921" s="240" t="s">
        <v>19</v>
      </c>
      <c r="F921" s="241" t="s">
        <v>168</v>
      </c>
      <c r="G921" s="239"/>
      <c r="H921" s="242">
        <v>0.5780000000000001</v>
      </c>
      <c r="I921" s="243"/>
      <c r="J921" s="239"/>
      <c r="K921" s="239"/>
      <c r="L921" s="244"/>
      <c r="M921" s="245"/>
      <c r="N921" s="246"/>
      <c r="O921" s="246"/>
      <c r="P921" s="246"/>
      <c r="Q921" s="246"/>
      <c r="R921" s="246"/>
      <c r="S921" s="246"/>
      <c r="T921" s="247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8" t="s">
        <v>165</v>
      </c>
      <c r="AU921" s="248" t="s">
        <v>82</v>
      </c>
      <c r="AV921" s="14" t="s">
        <v>149</v>
      </c>
      <c r="AW921" s="14" t="s">
        <v>33</v>
      </c>
      <c r="AX921" s="14" t="s">
        <v>80</v>
      </c>
      <c r="AY921" s="248" t="s">
        <v>142</v>
      </c>
    </row>
    <row r="922" spans="1:65" s="2" customFormat="1" ht="16.5" customHeight="1">
      <c r="A922" s="41"/>
      <c r="B922" s="42"/>
      <c r="C922" s="207" t="s">
        <v>630</v>
      </c>
      <c r="D922" s="207" t="s">
        <v>144</v>
      </c>
      <c r="E922" s="208" t="s">
        <v>1092</v>
      </c>
      <c r="F922" s="209" t="s">
        <v>1093</v>
      </c>
      <c r="G922" s="210" t="s">
        <v>147</v>
      </c>
      <c r="H922" s="211">
        <v>21</v>
      </c>
      <c r="I922" s="212"/>
      <c r="J922" s="213">
        <f>ROUND(I922*H922,2)</f>
        <v>0</v>
      </c>
      <c r="K922" s="209" t="s">
        <v>148</v>
      </c>
      <c r="L922" s="47"/>
      <c r="M922" s="214" t="s">
        <v>19</v>
      </c>
      <c r="N922" s="215" t="s">
        <v>43</v>
      </c>
      <c r="O922" s="87"/>
      <c r="P922" s="216">
        <f>O922*H922</f>
        <v>0</v>
      </c>
      <c r="Q922" s="216">
        <v>0</v>
      </c>
      <c r="R922" s="216">
        <f>Q922*H922</f>
        <v>0</v>
      </c>
      <c r="S922" s="216">
        <v>0</v>
      </c>
      <c r="T922" s="217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18" t="s">
        <v>198</v>
      </c>
      <c r="AT922" s="218" t="s">
        <v>144</v>
      </c>
      <c r="AU922" s="218" t="s">
        <v>82</v>
      </c>
      <c r="AY922" s="20" t="s">
        <v>142</v>
      </c>
      <c r="BE922" s="219">
        <f>IF(N922="základní",J922,0)</f>
        <v>0</v>
      </c>
      <c r="BF922" s="219">
        <f>IF(N922="snížená",J922,0)</f>
        <v>0</v>
      </c>
      <c r="BG922" s="219">
        <f>IF(N922="zákl. přenesená",J922,0)</f>
        <v>0</v>
      </c>
      <c r="BH922" s="219">
        <f>IF(N922="sníž. přenesená",J922,0)</f>
        <v>0</v>
      </c>
      <c r="BI922" s="219">
        <f>IF(N922="nulová",J922,0)</f>
        <v>0</v>
      </c>
      <c r="BJ922" s="20" t="s">
        <v>80</v>
      </c>
      <c r="BK922" s="219">
        <f>ROUND(I922*H922,2)</f>
        <v>0</v>
      </c>
      <c r="BL922" s="20" t="s">
        <v>198</v>
      </c>
      <c r="BM922" s="218" t="s">
        <v>1094</v>
      </c>
    </row>
    <row r="923" spans="1:47" s="2" customFormat="1" ht="12">
      <c r="A923" s="41"/>
      <c r="B923" s="42"/>
      <c r="C923" s="43"/>
      <c r="D923" s="220" t="s">
        <v>150</v>
      </c>
      <c r="E923" s="43"/>
      <c r="F923" s="221" t="s">
        <v>1095</v>
      </c>
      <c r="G923" s="43"/>
      <c r="H923" s="43"/>
      <c r="I923" s="222"/>
      <c r="J923" s="43"/>
      <c r="K923" s="43"/>
      <c r="L923" s="47"/>
      <c r="M923" s="223"/>
      <c r="N923" s="224"/>
      <c r="O923" s="87"/>
      <c r="P923" s="87"/>
      <c r="Q923" s="87"/>
      <c r="R923" s="87"/>
      <c r="S923" s="87"/>
      <c r="T923" s="88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T923" s="20" t="s">
        <v>150</v>
      </c>
      <c r="AU923" s="20" t="s">
        <v>82</v>
      </c>
    </row>
    <row r="924" spans="1:47" s="2" customFormat="1" ht="12">
      <c r="A924" s="41"/>
      <c r="B924" s="42"/>
      <c r="C924" s="43"/>
      <c r="D924" s="225" t="s">
        <v>152</v>
      </c>
      <c r="E924" s="43"/>
      <c r="F924" s="226" t="s">
        <v>1096</v>
      </c>
      <c r="G924" s="43"/>
      <c r="H924" s="43"/>
      <c r="I924" s="222"/>
      <c r="J924" s="43"/>
      <c r="K924" s="43"/>
      <c r="L924" s="47"/>
      <c r="M924" s="223"/>
      <c r="N924" s="22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152</v>
      </c>
      <c r="AU924" s="20" t="s">
        <v>82</v>
      </c>
    </row>
    <row r="925" spans="1:51" s="13" customFormat="1" ht="12">
      <c r="A925" s="13"/>
      <c r="B925" s="227"/>
      <c r="C925" s="228"/>
      <c r="D925" s="220" t="s">
        <v>165</v>
      </c>
      <c r="E925" s="229" t="s">
        <v>19</v>
      </c>
      <c r="F925" s="230" t="s">
        <v>1097</v>
      </c>
      <c r="G925" s="228"/>
      <c r="H925" s="231">
        <v>21</v>
      </c>
      <c r="I925" s="232"/>
      <c r="J925" s="228"/>
      <c r="K925" s="228"/>
      <c r="L925" s="233"/>
      <c r="M925" s="234"/>
      <c r="N925" s="235"/>
      <c r="O925" s="235"/>
      <c r="P925" s="235"/>
      <c r="Q925" s="235"/>
      <c r="R925" s="235"/>
      <c r="S925" s="235"/>
      <c r="T925" s="236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7" t="s">
        <v>165</v>
      </c>
      <c r="AU925" s="237" t="s">
        <v>82</v>
      </c>
      <c r="AV925" s="13" t="s">
        <v>82</v>
      </c>
      <c r="AW925" s="13" t="s">
        <v>33</v>
      </c>
      <c r="AX925" s="13" t="s">
        <v>72</v>
      </c>
      <c r="AY925" s="237" t="s">
        <v>142</v>
      </c>
    </row>
    <row r="926" spans="1:51" s="14" customFormat="1" ht="12">
      <c r="A926" s="14"/>
      <c r="B926" s="238"/>
      <c r="C926" s="239"/>
      <c r="D926" s="220" t="s">
        <v>165</v>
      </c>
      <c r="E926" s="240" t="s">
        <v>19</v>
      </c>
      <c r="F926" s="241" t="s">
        <v>168</v>
      </c>
      <c r="G926" s="239"/>
      <c r="H926" s="242">
        <v>21</v>
      </c>
      <c r="I926" s="243"/>
      <c r="J926" s="239"/>
      <c r="K926" s="239"/>
      <c r="L926" s="244"/>
      <c r="M926" s="245"/>
      <c r="N926" s="246"/>
      <c r="O926" s="246"/>
      <c r="P926" s="246"/>
      <c r="Q926" s="246"/>
      <c r="R926" s="246"/>
      <c r="S926" s="246"/>
      <c r="T926" s="24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8" t="s">
        <v>165</v>
      </c>
      <c r="AU926" s="248" t="s">
        <v>82</v>
      </c>
      <c r="AV926" s="14" t="s">
        <v>149</v>
      </c>
      <c r="AW926" s="14" t="s">
        <v>33</v>
      </c>
      <c r="AX926" s="14" t="s">
        <v>80</v>
      </c>
      <c r="AY926" s="248" t="s">
        <v>142</v>
      </c>
    </row>
    <row r="927" spans="1:65" s="2" customFormat="1" ht="16.5" customHeight="1">
      <c r="A927" s="41"/>
      <c r="B927" s="42"/>
      <c r="C927" s="260" t="s">
        <v>1098</v>
      </c>
      <c r="D927" s="260" t="s">
        <v>237</v>
      </c>
      <c r="E927" s="261" t="s">
        <v>1099</v>
      </c>
      <c r="F927" s="262" t="s">
        <v>1100</v>
      </c>
      <c r="G927" s="263" t="s">
        <v>161</v>
      </c>
      <c r="H927" s="264">
        <v>0.046</v>
      </c>
      <c r="I927" s="265"/>
      <c r="J927" s="266">
        <f>ROUND(I927*H927,2)</f>
        <v>0</v>
      </c>
      <c r="K927" s="262" t="s">
        <v>148</v>
      </c>
      <c r="L927" s="267"/>
      <c r="M927" s="268" t="s">
        <v>19</v>
      </c>
      <c r="N927" s="269" t="s">
        <v>43</v>
      </c>
      <c r="O927" s="87"/>
      <c r="P927" s="216">
        <f>O927*H927</f>
        <v>0</v>
      </c>
      <c r="Q927" s="216">
        <v>0</v>
      </c>
      <c r="R927" s="216">
        <f>Q927*H927</f>
        <v>0</v>
      </c>
      <c r="S927" s="216">
        <v>0</v>
      </c>
      <c r="T927" s="217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18" t="s">
        <v>245</v>
      </c>
      <c r="AT927" s="218" t="s">
        <v>237</v>
      </c>
      <c r="AU927" s="218" t="s">
        <v>82</v>
      </c>
      <c r="AY927" s="20" t="s">
        <v>142</v>
      </c>
      <c r="BE927" s="219">
        <f>IF(N927="základní",J927,0)</f>
        <v>0</v>
      </c>
      <c r="BF927" s="219">
        <f>IF(N927="snížená",J927,0)</f>
        <v>0</v>
      </c>
      <c r="BG927" s="219">
        <f>IF(N927="zákl. přenesená",J927,0)</f>
        <v>0</v>
      </c>
      <c r="BH927" s="219">
        <f>IF(N927="sníž. přenesená",J927,0)</f>
        <v>0</v>
      </c>
      <c r="BI927" s="219">
        <f>IF(N927="nulová",J927,0)</f>
        <v>0</v>
      </c>
      <c r="BJ927" s="20" t="s">
        <v>80</v>
      </c>
      <c r="BK927" s="219">
        <f>ROUND(I927*H927,2)</f>
        <v>0</v>
      </c>
      <c r="BL927" s="20" t="s">
        <v>198</v>
      </c>
      <c r="BM927" s="218" t="s">
        <v>1101</v>
      </c>
    </row>
    <row r="928" spans="1:47" s="2" customFormat="1" ht="12">
      <c r="A928" s="41"/>
      <c r="B928" s="42"/>
      <c r="C928" s="43"/>
      <c r="D928" s="220" t="s">
        <v>150</v>
      </c>
      <c r="E928" s="43"/>
      <c r="F928" s="221" t="s">
        <v>1100</v>
      </c>
      <c r="G928" s="43"/>
      <c r="H928" s="43"/>
      <c r="I928" s="222"/>
      <c r="J928" s="43"/>
      <c r="K928" s="43"/>
      <c r="L928" s="47"/>
      <c r="M928" s="223"/>
      <c r="N928" s="224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150</v>
      </c>
      <c r="AU928" s="20" t="s">
        <v>82</v>
      </c>
    </row>
    <row r="929" spans="1:51" s="13" customFormat="1" ht="12">
      <c r="A929" s="13"/>
      <c r="B929" s="227"/>
      <c r="C929" s="228"/>
      <c r="D929" s="220" t="s">
        <v>165</v>
      </c>
      <c r="E929" s="229" t="s">
        <v>19</v>
      </c>
      <c r="F929" s="230" t="s">
        <v>1102</v>
      </c>
      <c r="G929" s="228"/>
      <c r="H929" s="231">
        <v>0.046</v>
      </c>
      <c r="I929" s="232"/>
      <c r="J929" s="228"/>
      <c r="K929" s="228"/>
      <c r="L929" s="233"/>
      <c r="M929" s="234"/>
      <c r="N929" s="235"/>
      <c r="O929" s="235"/>
      <c r="P929" s="235"/>
      <c r="Q929" s="235"/>
      <c r="R929" s="235"/>
      <c r="S929" s="235"/>
      <c r="T929" s="236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37" t="s">
        <v>165</v>
      </c>
      <c r="AU929" s="237" t="s">
        <v>82</v>
      </c>
      <c r="AV929" s="13" t="s">
        <v>82</v>
      </c>
      <c r="AW929" s="13" t="s">
        <v>33</v>
      </c>
      <c r="AX929" s="13" t="s">
        <v>72</v>
      </c>
      <c r="AY929" s="237" t="s">
        <v>142</v>
      </c>
    </row>
    <row r="930" spans="1:51" s="14" customFormat="1" ht="12">
      <c r="A930" s="14"/>
      <c r="B930" s="238"/>
      <c r="C930" s="239"/>
      <c r="D930" s="220" t="s">
        <v>165</v>
      </c>
      <c r="E930" s="240" t="s">
        <v>19</v>
      </c>
      <c r="F930" s="241" t="s">
        <v>168</v>
      </c>
      <c r="G930" s="239"/>
      <c r="H930" s="242">
        <v>0.046</v>
      </c>
      <c r="I930" s="243"/>
      <c r="J930" s="239"/>
      <c r="K930" s="239"/>
      <c r="L930" s="244"/>
      <c r="M930" s="245"/>
      <c r="N930" s="246"/>
      <c r="O930" s="246"/>
      <c r="P930" s="246"/>
      <c r="Q930" s="246"/>
      <c r="R930" s="246"/>
      <c r="S930" s="246"/>
      <c r="T930" s="24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8" t="s">
        <v>165</v>
      </c>
      <c r="AU930" s="248" t="s">
        <v>82</v>
      </c>
      <c r="AV930" s="14" t="s">
        <v>149</v>
      </c>
      <c r="AW930" s="14" t="s">
        <v>33</v>
      </c>
      <c r="AX930" s="14" t="s">
        <v>80</v>
      </c>
      <c r="AY930" s="248" t="s">
        <v>142</v>
      </c>
    </row>
    <row r="931" spans="1:65" s="2" customFormat="1" ht="24.15" customHeight="1">
      <c r="A931" s="41"/>
      <c r="B931" s="42"/>
      <c r="C931" s="207" t="s">
        <v>638</v>
      </c>
      <c r="D931" s="207" t="s">
        <v>144</v>
      </c>
      <c r="E931" s="208" t="s">
        <v>1103</v>
      </c>
      <c r="F931" s="209" t="s">
        <v>1104</v>
      </c>
      <c r="G931" s="210" t="s">
        <v>161</v>
      </c>
      <c r="H931" s="211">
        <v>0.525</v>
      </c>
      <c r="I931" s="212"/>
      <c r="J931" s="213">
        <f>ROUND(I931*H931,2)</f>
        <v>0</v>
      </c>
      <c r="K931" s="209" t="s">
        <v>148</v>
      </c>
      <c r="L931" s="47"/>
      <c r="M931" s="214" t="s">
        <v>19</v>
      </c>
      <c r="N931" s="215" t="s">
        <v>43</v>
      </c>
      <c r="O931" s="87"/>
      <c r="P931" s="216">
        <f>O931*H931</f>
        <v>0</v>
      </c>
      <c r="Q931" s="216">
        <v>0</v>
      </c>
      <c r="R931" s="216">
        <f>Q931*H931</f>
        <v>0</v>
      </c>
      <c r="S931" s="216">
        <v>0</v>
      </c>
      <c r="T931" s="217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18" t="s">
        <v>198</v>
      </c>
      <c r="AT931" s="218" t="s">
        <v>144</v>
      </c>
      <c r="AU931" s="218" t="s">
        <v>82</v>
      </c>
      <c r="AY931" s="20" t="s">
        <v>142</v>
      </c>
      <c r="BE931" s="219">
        <f>IF(N931="základní",J931,0)</f>
        <v>0</v>
      </c>
      <c r="BF931" s="219">
        <f>IF(N931="snížená",J931,0)</f>
        <v>0</v>
      </c>
      <c r="BG931" s="219">
        <f>IF(N931="zákl. přenesená",J931,0)</f>
        <v>0</v>
      </c>
      <c r="BH931" s="219">
        <f>IF(N931="sníž. přenesená",J931,0)</f>
        <v>0</v>
      </c>
      <c r="BI931" s="219">
        <f>IF(N931="nulová",J931,0)</f>
        <v>0</v>
      </c>
      <c r="BJ931" s="20" t="s">
        <v>80</v>
      </c>
      <c r="BK931" s="219">
        <f>ROUND(I931*H931,2)</f>
        <v>0</v>
      </c>
      <c r="BL931" s="20" t="s">
        <v>198</v>
      </c>
      <c r="BM931" s="218" t="s">
        <v>1105</v>
      </c>
    </row>
    <row r="932" spans="1:47" s="2" customFormat="1" ht="12">
      <c r="A932" s="41"/>
      <c r="B932" s="42"/>
      <c r="C932" s="43"/>
      <c r="D932" s="220" t="s">
        <v>150</v>
      </c>
      <c r="E932" s="43"/>
      <c r="F932" s="221" t="s">
        <v>1106</v>
      </c>
      <c r="G932" s="43"/>
      <c r="H932" s="43"/>
      <c r="I932" s="222"/>
      <c r="J932" s="43"/>
      <c r="K932" s="43"/>
      <c r="L932" s="47"/>
      <c r="M932" s="223"/>
      <c r="N932" s="224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150</v>
      </c>
      <c r="AU932" s="20" t="s">
        <v>82</v>
      </c>
    </row>
    <row r="933" spans="1:47" s="2" customFormat="1" ht="12">
      <c r="A933" s="41"/>
      <c r="B933" s="42"/>
      <c r="C933" s="43"/>
      <c r="D933" s="225" t="s">
        <v>152</v>
      </c>
      <c r="E933" s="43"/>
      <c r="F933" s="226" t="s">
        <v>1107</v>
      </c>
      <c r="G933" s="43"/>
      <c r="H933" s="43"/>
      <c r="I933" s="222"/>
      <c r="J933" s="43"/>
      <c r="K933" s="43"/>
      <c r="L933" s="47"/>
      <c r="M933" s="223"/>
      <c r="N933" s="224"/>
      <c r="O933" s="87"/>
      <c r="P933" s="87"/>
      <c r="Q933" s="87"/>
      <c r="R933" s="87"/>
      <c r="S933" s="87"/>
      <c r="T933" s="88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T933" s="20" t="s">
        <v>152</v>
      </c>
      <c r="AU933" s="20" t="s">
        <v>82</v>
      </c>
    </row>
    <row r="934" spans="1:51" s="13" customFormat="1" ht="12">
      <c r="A934" s="13"/>
      <c r="B934" s="227"/>
      <c r="C934" s="228"/>
      <c r="D934" s="220" t="s">
        <v>165</v>
      </c>
      <c r="E934" s="229" t="s">
        <v>19</v>
      </c>
      <c r="F934" s="230" t="s">
        <v>1059</v>
      </c>
      <c r="G934" s="228"/>
      <c r="H934" s="231">
        <v>0.223</v>
      </c>
      <c r="I934" s="232"/>
      <c r="J934" s="228"/>
      <c r="K934" s="228"/>
      <c r="L934" s="233"/>
      <c r="M934" s="234"/>
      <c r="N934" s="235"/>
      <c r="O934" s="235"/>
      <c r="P934" s="235"/>
      <c r="Q934" s="235"/>
      <c r="R934" s="235"/>
      <c r="S934" s="235"/>
      <c r="T934" s="23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7" t="s">
        <v>165</v>
      </c>
      <c r="AU934" s="237" t="s">
        <v>82</v>
      </c>
      <c r="AV934" s="13" t="s">
        <v>82</v>
      </c>
      <c r="AW934" s="13" t="s">
        <v>33</v>
      </c>
      <c r="AX934" s="13" t="s">
        <v>72</v>
      </c>
      <c r="AY934" s="237" t="s">
        <v>142</v>
      </c>
    </row>
    <row r="935" spans="1:51" s="13" customFormat="1" ht="12">
      <c r="A935" s="13"/>
      <c r="B935" s="227"/>
      <c r="C935" s="228"/>
      <c r="D935" s="220" t="s">
        <v>165</v>
      </c>
      <c r="E935" s="229" t="s">
        <v>19</v>
      </c>
      <c r="F935" s="230" t="s">
        <v>1060</v>
      </c>
      <c r="G935" s="228"/>
      <c r="H935" s="231">
        <v>0.302</v>
      </c>
      <c r="I935" s="232"/>
      <c r="J935" s="228"/>
      <c r="K935" s="228"/>
      <c r="L935" s="233"/>
      <c r="M935" s="234"/>
      <c r="N935" s="235"/>
      <c r="O935" s="235"/>
      <c r="P935" s="235"/>
      <c r="Q935" s="235"/>
      <c r="R935" s="235"/>
      <c r="S935" s="235"/>
      <c r="T935" s="236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37" t="s">
        <v>165</v>
      </c>
      <c r="AU935" s="237" t="s">
        <v>82</v>
      </c>
      <c r="AV935" s="13" t="s">
        <v>82</v>
      </c>
      <c r="AW935" s="13" t="s">
        <v>33</v>
      </c>
      <c r="AX935" s="13" t="s">
        <v>72</v>
      </c>
      <c r="AY935" s="237" t="s">
        <v>142</v>
      </c>
    </row>
    <row r="936" spans="1:51" s="14" customFormat="1" ht="12">
      <c r="A936" s="14"/>
      <c r="B936" s="238"/>
      <c r="C936" s="239"/>
      <c r="D936" s="220" t="s">
        <v>165</v>
      </c>
      <c r="E936" s="240" t="s">
        <v>19</v>
      </c>
      <c r="F936" s="241" t="s">
        <v>168</v>
      </c>
      <c r="G936" s="239"/>
      <c r="H936" s="242">
        <v>0.525</v>
      </c>
      <c r="I936" s="243"/>
      <c r="J936" s="239"/>
      <c r="K936" s="239"/>
      <c r="L936" s="244"/>
      <c r="M936" s="245"/>
      <c r="N936" s="246"/>
      <c r="O936" s="246"/>
      <c r="P936" s="246"/>
      <c r="Q936" s="246"/>
      <c r="R936" s="246"/>
      <c r="S936" s="246"/>
      <c r="T936" s="24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8" t="s">
        <v>165</v>
      </c>
      <c r="AU936" s="248" t="s">
        <v>82</v>
      </c>
      <c r="AV936" s="14" t="s">
        <v>149</v>
      </c>
      <c r="AW936" s="14" t="s">
        <v>33</v>
      </c>
      <c r="AX936" s="14" t="s">
        <v>80</v>
      </c>
      <c r="AY936" s="248" t="s">
        <v>142</v>
      </c>
    </row>
    <row r="937" spans="1:65" s="2" customFormat="1" ht="24.15" customHeight="1">
      <c r="A937" s="41"/>
      <c r="B937" s="42"/>
      <c r="C937" s="207" t="s">
        <v>1108</v>
      </c>
      <c r="D937" s="207" t="s">
        <v>144</v>
      </c>
      <c r="E937" s="208" t="s">
        <v>1109</v>
      </c>
      <c r="F937" s="209" t="s">
        <v>1110</v>
      </c>
      <c r="G937" s="210" t="s">
        <v>147</v>
      </c>
      <c r="H937" s="211">
        <v>6.2</v>
      </c>
      <c r="I937" s="212"/>
      <c r="J937" s="213">
        <f>ROUND(I937*H937,2)</f>
        <v>0</v>
      </c>
      <c r="K937" s="209" t="s">
        <v>148</v>
      </c>
      <c r="L937" s="47"/>
      <c r="M937" s="214" t="s">
        <v>19</v>
      </c>
      <c r="N937" s="215" t="s">
        <v>43</v>
      </c>
      <c r="O937" s="87"/>
      <c r="P937" s="216">
        <f>O937*H937</f>
        <v>0</v>
      </c>
      <c r="Q937" s="216">
        <v>0</v>
      </c>
      <c r="R937" s="216">
        <f>Q937*H937</f>
        <v>0</v>
      </c>
      <c r="S937" s="216">
        <v>0</v>
      </c>
      <c r="T937" s="217">
        <f>S937*H937</f>
        <v>0</v>
      </c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R937" s="218" t="s">
        <v>198</v>
      </c>
      <c r="AT937" s="218" t="s">
        <v>144</v>
      </c>
      <c r="AU937" s="218" t="s">
        <v>82</v>
      </c>
      <c r="AY937" s="20" t="s">
        <v>142</v>
      </c>
      <c r="BE937" s="219">
        <f>IF(N937="základní",J937,0)</f>
        <v>0</v>
      </c>
      <c r="BF937" s="219">
        <f>IF(N937="snížená",J937,0)</f>
        <v>0</v>
      </c>
      <c r="BG937" s="219">
        <f>IF(N937="zákl. přenesená",J937,0)</f>
        <v>0</v>
      </c>
      <c r="BH937" s="219">
        <f>IF(N937="sníž. přenesená",J937,0)</f>
        <v>0</v>
      </c>
      <c r="BI937" s="219">
        <f>IF(N937="nulová",J937,0)</f>
        <v>0</v>
      </c>
      <c r="BJ937" s="20" t="s">
        <v>80</v>
      </c>
      <c r="BK937" s="219">
        <f>ROUND(I937*H937,2)</f>
        <v>0</v>
      </c>
      <c r="BL937" s="20" t="s">
        <v>198</v>
      </c>
      <c r="BM937" s="218" t="s">
        <v>1111</v>
      </c>
    </row>
    <row r="938" spans="1:47" s="2" customFormat="1" ht="12">
      <c r="A938" s="41"/>
      <c r="B938" s="42"/>
      <c r="C938" s="43"/>
      <c r="D938" s="220" t="s">
        <v>150</v>
      </c>
      <c r="E938" s="43"/>
      <c r="F938" s="221" t="s">
        <v>1112</v>
      </c>
      <c r="G938" s="43"/>
      <c r="H938" s="43"/>
      <c r="I938" s="222"/>
      <c r="J938" s="43"/>
      <c r="K938" s="43"/>
      <c r="L938" s="47"/>
      <c r="M938" s="223"/>
      <c r="N938" s="224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T938" s="20" t="s">
        <v>150</v>
      </c>
      <c r="AU938" s="20" t="s">
        <v>82</v>
      </c>
    </row>
    <row r="939" spans="1:47" s="2" customFormat="1" ht="12">
      <c r="A939" s="41"/>
      <c r="B939" s="42"/>
      <c r="C939" s="43"/>
      <c r="D939" s="225" t="s">
        <v>152</v>
      </c>
      <c r="E939" s="43"/>
      <c r="F939" s="226" t="s">
        <v>1113</v>
      </c>
      <c r="G939" s="43"/>
      <c r="H939" s="43"/>
      <c r="I939" s="222"/>
      <c r="J939" s="43"/>
      <c r="K939" s="43"/>
      <c r="L939" s="47"/>
      <c r="M939" s="223"/>
      <c r="N939" s="224"/>
      <c r="O939" s="87"/>
      <c r="P939" s="87"/>
      <c r="Q939" s="87"/>
      <c r="R939" s="87"/>
      <c r="S939" s="87"/>
      <c r="T939" s="88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T939" s="20" t="s">
        <v>152</v>
      </c>
      <c r="AU939" s="20" t="s">
        <v>82</v>
      </c>
    </row>
    <row r="940" spans="1:51" s="13" customFormat="1" ht="12">
      <c r="A940" s="13"/>
      <c r="B940" s="227"/>
      <c r="C940" s="228"/>
      <c r="D940" s="220" t="s">
        <v>165</v>
      </c>
      <c r="E940" s="229" t="s">
        <v>19</v>
      </c>
      <c r="F940" s="230" t="s">
        <v>1114</v>
      </c>
      <c r="G940" s="228"/>
      <c r="H940" s="231">
        <v>3</v>
      </c>
      <c r="I940" s="232"/>
      <c r="J940" s="228"/>
      <c r="K940" s="228"/>
      <c r="L940" s="233"/>
      <c r="M940" s="234"/>
      <c r="N940" s="235"/>
      <c r="O940" s="235"/>
      <c r="P940" s="235"/>
      <c r="Q940" s="235"/>
      <c r="R940" s="235"/>
      <c r="S940" s="235"/>
      <c r="T940" s="23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7" t="s">
        <v>165</v>
      </c>
      <c r="AU940" s="237" t="s">
        <v>82</v>
      </c>
      <c r="AV940" s="13" t="s">
        <v>82</v>
      </c>
      <c r="AW940" s="13" t="s">
        <v>33</v>
      </c>
      <c r="AX940" s="13" t="s">
        <v>72</v>
      </c>
      <c r="AY940" s="237" t="s">
        <v>142</v>
      </c>
    </row>
    <row r="941" spans="1:51" s="13" customFormat="1" ht="12">
      <c r="A941" s="13"/>
      <c r="B941" s="227"/>
      <c r="C941" s="228"/>
      <c r="D941" s="220" t="s">
        <v>165</v>
      </c>
      <c r="E941" s="229" t="s">
        <v>19</v>
      </c>
      <c r="F941" s="230" t="s">
        <v>1115</v>
      </c>
      <c r="G941" s="228"/>
      <c r="H941" s="231">
        <v>3.2</v>
      </c>
      <c r="I941" s="232"/>
      <c r="J941" s="228"/>
      <c r="K941" s="228"/>
      <c r="L941" s="233"/>
      <c r="M941" s="234"/>
      <c r="N941" s="235"/>
      <c r="O941" s="235"/>
      <c r="P941" s="235"/>
      <c r="Q941" s="235"/>
      <c r="R941" s="235"/>
      <c r="S941" s="235"/>
      <c r="T941" s="236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7" t="s">
        <v>165</v>
      </c>
      <c r="AU941" s="237" t="s">
        <v>82</v>
      </c>
      <c r="AV941" s="13" t="s">
        <v>82</v>
      </c>
      <c r="AW941" s="13" t="s">
        <v>33</v>
      </c>
      <c r="AX941" s="13" t="s">
        <v>72</v>
      </c>
      <c r="AY941" s="237" t="s">
        <v>142</v>
      </c>
    </row>
    <row r="942" spans="1:51" s="14" customFormat="1" ht="12">
      <c r="A942" s="14"/>
      <c r="B942" s="238"/>
      <c r="C942" s="239"/>
      <c r="D942" s="220" t="s">
        <v>165</v>
      </c>
      <c r="E942" s="240" t="s">
        <v>19</v>
      </c>
      <c r="F942" s="241" t="s">
        <v>168</v>
      </c>
      <c r="G942" s="239"/>
      <c r="H942" s="242">
        <v>6.2</v>
      </c>
      <c r="I942" s="243"/>
      <c r="J942" s="239"/>
      <c r="K942" s="239"/>
      <c r="L942" s="244"/>
      <c r="M942" s="245"/>
      <c r="N942" s="246"/>
      <c r="O942" s="246"/>
      <c r="P942" s="246"/>
      <c r="Q942" s="246"/>
      <c r="R942" s="246"/>
      <c r="S942" s="246"/>
      <c r="T942" s="24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8" t="s">
        <v>165</v>
      </c>
      <c r="AU942" s="248" t="s">
        <v>82</v>
      </c>
      <c r="AV942" s="14" t="s">
        <v>149</v>
      </c>
      <c r="AW942" s="14" t="s">
        <v>33</v>
      </c>
      <c r="AX942" s="14" t="s">
        <v>80</v>
      </c>
      <c r="AY942" s="248" t="s">
        <v>142</v>
      </c>
    </row>
    <row r="943" spans="1:65" s="2" customFormat="1" ht="21.75" customHeight="1">
      <c r="A943" s="41"/>
      <c r="B943" s="42"/>
      <c r="C943" s="260" t="s">
        <v>645</v>
      </c>
      <c r="D943" s="260" t="s">
        <v>237</v>
      </c>
      <c r="E943" s="261" t="s">
        <v>1116</v>
      </c>
      <c r="F943" s="262" t="s">
        <v>1117</v>
      </c>
      <c r="G943" s="263" t="s">
        <v>161</v>
      </c>
      <c r="H943" s="264">
        <v>0.072</v>
      </c>
      <c r="I943" s="265"/>
      <c r="J943" s="266">
        <f>ROUND(I943*H943,2)</f>
        <v>0</v>
      </c>
      <c r="K943" s="262" t="s">
        <v>148</v>
      </c>
      <c r="L943" s="267"/>
      <c r="M943" s="268" t="s">
        <v>19</v>
      </c>
      <c r="N943" s="269" t="s">
        <v>43</v>
      </c>
      <c r="O943" s="87"/>
      <c r="P943" s="216">
        <f>O943*H943</f>
        <v>0</v>
      </c>
      <c r="Q943" s="216">
        <v>0</v>
      </c>
      <c r="R943" s="216">
        <f>Q943*H943</f>
        <v>0</v>
      </c>
      <c r="S943" s="216">
        <v>0</v>
      </c>
      <c r="T943" s="217">
        <f>S943*H943</f>
        <v>0</v>
      </c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R943" s="218" t="s">
        <v>245</v>
      </c>
      <c r="AT943" s="218" t="s">
        <v>237</v>
      </c>
      <c r="AU943" s="218" t="s">
        <v>82</v>
      </c>
      <c r="AY943" s="20" t="s">
        <v>142</v>
      </c>
      <c r="BE943" s="219">
        <f>IF(N943="základní",J943,0)</f>
        <v>0</v>
      </c>
      <c r="BF943" s="219">
        <f>IF(N943="snížená",J943,0)</f>
        <v>0</v>
      </c>
      <c r="BG943" s="219">
        <f>IF(N943="zákl. přenesená",J943,0)</f>
        <v>0</v>
      </c>
      <c r="BH943" s="219">
        <f>IF(N943="sníž. přenesená",J943,0)</f>
        <v>0</v>
      </c>
      <c r="BI943" s="219">
        <f>IF(N943="nulová",J943,0)</f>
        <v>0</v>
      </c>
      <c r="BJ943" s="20" t="s">
        <v>80</v>
      </c>
      <c r="BK943" s="219">
        <f>ROUND(I943*H943,2)</f>
        <v>0</v>
      </c>
      <c r="BL943" s="20" t="s">
        <v>198</v>
      </c>
      <c r="BM943" s="218" t="s">
        <v>1118</v>
      </c>
    </row>
    <row r="944" spans="1:47" s="2" customFormat="1" ht="12">
      <c r="A944" s="41"/>
      <c r="B944" s="42"/>
      <c r="C944" s="43"/>
      <c r="D944" s="220" t="s">
        <v>150</v>
      </c>
      <c r="E944" s="43"/>
      <c r="F944" s="221" t="s">
        <v>1117</v>
      </c>
      <c r="G944" s="43"/>
      <c r="H944" s="43"/>
      <c r="I944" s="222"/>
      <c r="J944" s="43"/>
      <c r="K944" s="43"/>
      <c r="L944" s="47"/>
      <c r="M944" s="223"/>
      <c r="N944" s="224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20" t="s">
        <v>150</v>
      </c>
      <c r="AU944" s="20" t="s">
        <v>82</v>
      </c>
    </row>
    <row r="945" spans="1:51" s="13" customFormat="1" ht="12">
      <c r="A945" s="13"/>
      <c r="B945" s="227"/>
      <c r="C945" s="228"/>
      <c r="D945" s="220" t="s">
        <v>165</v>
      </c>
      <c r="E945" s="229" t="s">
        <v>19</v>
      </c>
      <c r="F945" s="230" t="s">
        <v>1119</v>
      </c>
      <c r="G945" s="228"/>
      <c r="H945" s="231">
        <v>0.038</v>
      </c>
      <c r="I945" s="232"/>
      <c r="J945" s="228"/>
      <c r="K945" s="228"/>
      <c r="L945" s="233"/>
      <c r="M945" s="234"/>
      <c r="N945" s="235"/>
      <c r="O945" s="235"/>
      <c r="P945" s="235"/>
      <c r="Q945" s="235"/>
      <c r="R945" s="235"/>
      <c r="S945" s="235"/>
      <c r="T945" s="236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7" t="s">
        <v>165</v>
      </c>
      <c r="AU945" s="237" t="s">
        <v>82</v>
      </c>
      <c r="AV945" s="13" t="s">
        <v>82</v>
      </c>
      <c r="AW945" s="13" t="s">
        <v>33</v>
      </c>
      <c r="AX945" s="13" t="s">
        <v>72</v>
      </c>
      <c r="AY945" s="237" t="s">
        <v>142</v>
      </c>
    </row>
    <row r="946" spans="1:51" s="13" customFormat="1" ht="12">
      <c r="A946" s="13"/>
      <c r="B946" s="227"/>
      <c r="C946" s="228"/>
      <c r="D946" s="220" t="s">
        <v>165</v>
      </c>
      <c r="E946" s="229" t="s">
        <v>19</v>
      </c>
      <c r="F946" s="230" t="s">
        <v>1120</v>
      </c>
      <c r="G946" s="228"/>
      <c r="H946" s="231">
        <v>0.034</v>
      </c>
      <c r="I946" s="232"/>
      <c r="J946" s="228"/>
      <c r="K946" s="228"/>
      <c r="L946" s="233"/>
      <c r="M946" s="234"/>
      <c r="N946" s="235"/>
      <c r="O946" s="235"/>
      <c r="P946" s="235"/>
      <c r="Q946" s="235"/>
      <c r="R946" s="235"/>
      <c r="S946" s="235"/>
      <c r="T946" s="236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7" t="s">
        <v>165</v>
      </c>
      <c r="AU946" s="237" t="s">
        <v>82</v>
      </c>
      <c r="AV946" s="13" t="s">
        <v>82</v>
      </c>
      <c r="AW946" s="13" t="s">
        <v>33</v>
      </c>
      <c r="AX946" s="13" t="s">
        <v>72</v>
      </c>
      <c r="AY946" s="237" t="s">
        <v>142</v>
      </c>
    </row>
    <row r="947" spans="1:51" s="14" customFormat="1" ht="12">
      <c r="A947" s="14"/>
      <c r="B947" s="238"/>
      <c r="C947" s="239"/>
      <c r="D947" s="220" t="s">
        <v>165</v>
      </c>
      <c r="E947" s="240" t="s">
        <v>19</v>
      </c>
      <c r="F947" s="241" t="s">
        <v>168</v>
      </c>
      <c r="G947" s="239"/>
      <c r="H947" s="242">
        <v>0.07200000000000001</v>
      </c>
      <c r="I947" s="243"/>
      <c r="J947" s="239"/>
      <c r="K947" s="239"/>
      <c r="L947" s="244"/>
      <c r="M947" s="245"/>
      <c r="N947" s="246"/>
      <c r="O947" s="246"/>
      <c r="P947" s="246"/>
      <c r="Q947" s="246"/>
      <c r="R947" s="246"/>
      <c r="S947" s="246"/>
      <c r="T947" s="24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8" t="s">
        <v>165</v>
      </c>
      <c r="AU947" s="248" t="s">
        <v>82</v>
      </c>
      <c r="AV947" s="14" t="s">
        <v>149</v>
      </c>
      <c r="AW947" s="14" t="s">
        <v>33</v>
      </c>
      <c r="AX947" s="14" t="s">
        <v>80</v>
      </c>
      <c r="AY947" s="248" t="s">
        <v>142</v>
      </c>
    </row>
    <row r="948" spans="1:65" s="2" customFormat="1" ht="24.15" customHeight="1">
      <c r="A948" s="41"/>
      <c r="B948" s="42"/>
      <c r="C948" s="207" t="s">
        <v>1121</v>
      </c>
      <c r="D948" s="207" t="s">
        <v>144</v>
      </c>
      <c r="E948" s="208" t="s">
        <v>1122</v>
      </c>
      <c r="F948" s="209" t="s">
        <v>1123</v>
      </c>
      <c r="G948" s="210" t="s">
        <v>147</v>
      </c>
      <c r="H948" s="211">
        <v>20</v>
      </c>
      <c r="I948" s="212"/>
      <c r="J948" s="213">
        <f>ROUND(I948*H948,2)</f>
        <v>0</v>
      </c>
      <c r="K948" s="209" t="s">
        <v>148</v>
      </c>
      <c r="L948" s="47"/>
      <c r="M948" s="214" t="s">
        <v>19</v>
      </c>
      <c r="N948" s="215" t="s">
        <v>43</v>
      </c>
      <c r="O948" s="87"/>
      <c r="P948" s="216">
        <f>O948*H948</f>
        <v>0</v>
      </c>
      <c r="Q948" s="216">
        <v>0</v>
      </c>
      <c r="R948" s="216">
        <f>Q948*H948</f>
        <v>0</v>
      </c>
      <c r="S948" s="216">
        <v>0</v>
      </c>
      <c r="T948" s="217">
        <f>S948*H948</f>
        <v>0</v>
      </c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R948" s="218" t="s">
        <v>198</v>
      </c>
      <c r="AT948" s="218" t="s">
        <v>144</v>
      </c>
      <c r="AU948" s="218" t="s">
        <v>82</v>
      </c>
      <c r="AY948" s="20" t="s">
        <v>142</v>
      </c>
      <c r="BE948" s="219">
        <f>IF(N948="základní",J948,0)</f>
        <v>0</v>
      </c>
      <c r="BF948" s="219">
        <f>IF(N948="snížená",J948,0)</f>
        <v>0</v>
      </c>
      <c r="BG948" s="219">
        <f>IF(N948="zákl. přenesená",J948,0)</f>
        <v>0</v>
      </c>
      <c r="BH948" s="219">
        <f>IF(N948="sníž. přenesená",J948,0)</f>
        <v>0</v>
      </c>
      <c r="BI948" s="219">
        <f>IF(N948="nulová",J948,0)</f>
        <v>0</v>
      </c>
      <c r="BJ948" s="20" t="s">
        <v>80</v>
      </c>
      <c r="BK948" s="219">
        <f>ROUND(I948*H948,2)</f>
        <v>0</v>
      </c>
      <c r="BL948" s="20" t="s">
        <v>198</v>
      </c>
      <c r="BM948" s="218" t="s">
        <v>1124</v>
      </c>
    </row>
    <row r="949" spans="1:47" s="2" customFormat="1" ht="12">
      <c r="A949" s="41"/>
      <c r="B949" s="42"/>
      <c r="C949" s="43"/>
      <c r="D949" s="220" t="s">
        <v>150</v>
      </c>
      <c r="E949" s="43"/>
      <c r="F949" s="221" t="s">
        <v>1125</v>
      </c>
      <c r="G949" s="43"/>
      <c r="H949" s="43"/>
      <c r="I949" s="222"/>
      <c r="J949" s="43"/>
      <c r="K949" s="43"/>
      <c r="L949" s="47"/>
      <c r="M949" s="223"/>
      <c r="N949" s="224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T949" s="20" t="s">
        <v>150</v>
      </c>
      <c r="AU949" s="20" t="s">
        <v>82</v>
      </c>
    </row>
    <row r="950" spans="1:47" s="2" customFormat="1" ht="12">
      <c r="A950" s="41"/>
      <c r="B950" s="42"/>
      <c r="C950" s="43"/>
      <c r="D950" s="225" t="s">
        <v>152</v>
      </c>
      <c r="E950" s="43"/>
      <c r="F950" s="226" t="s">
        <v>1126</v>
      </c>
      <c r="G950" s="43"/>
      <c r="H950" s="43"/>
      <c r="I950" s="222"/>
      <c r="J950" s="43"/>
      <c r="K950" s="43"/>
      <c r="L950" s="47"/>
      <c r="M950" s="223"/>
      <c r="N950" s="224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T950" s="20" t="s">
        <v>152</v>
      </c>
      <c r="AU950" s="20" t="s">
        <v>82</v>
      </c>
    </row>
    <row r="951" spans="1:51" s="13" customFormat="1" ht="12">
      <c r="A951" s="13"/>
      <c r="B951" s="227"/>
      <c r="C951" s="228"/>
      <c r="D951" s="220" t="s">
        <v>165</v>
      </c>
      <c r="E951" s="229" t="s">
        <v>19</v>
      </c>
      <c r="F951" s="230" t="s">
        <v>1127</v>
      </c>
      <c r="G951" s="228"/>
      <c r="H951" s="231">
        <v>6</v>
      </c>
      <c r="I951" s="232"/>
      <c r="J951" s="228"/>
      <c r="K951" s="228"/>
      <c r="L951" s="233"/>
      <c r="M951" s="234"/>
      <c r="N951" s="235"/>
      <c r="O951" s="235"/>
      <c r="P951" s="235"/>
      <c r="Q951" s="235"/>
      <c r="R951" s="235"/>
      <c r="S951" s="235"/>
      <c r="T951" s="236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7" t="s">
        <v>165</v>
      </c>
      <c r="AU951" s="237" t="s">
        <v>82</v>
      </c>
      <c r="AV951" s="13" t="s">
        <v>82</v>
      </c>
      <c r="AW951" s="13" t="s">
        <v>33</v>
      </c>
      <c r="AX951" s="13" t="s">
        <v>72</v>
      </c>
      <c r="AY951" s="237" t="s">
        <v>142</v>
      </c>
    </row>
    <row r="952" spans="1:51" s="13" customFormat="1" ht="12">
      <c r="A952" s="13"/>
      <c r="B952" s="227"/>
      <c r="C952" s="228"/>
      <c r="D952" s="220" t="s">
        <v>165</v>
      </c>
      <c r="E952" s="229" t="s">
        <v>19</v>
      </c>
      <c r="F952" s="230" t="s">
        <v>1128</v>
      </c>
      <c r="G952" s="228"/>
      <c r="H952" s="231">
        <v>5</v>
      </c>
      <c r="I952" s="232"/>
      <c r="J952" s="228"/>
      <c r="K952" s="228"/>
      <c r="L952" s="233"/>
      <c r="M952" s="234"/>
      <c r="N952" s="235"/>
      <c r="O952" s="235"/>
      <c r="P952" s="235"/>
      <c r="Q952" s="235"/>
      <c r="R952" s="235"/>
      <c r="S952" s="235"/>
      <c r="T952" s="236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7" t="s">
        <v>165</v>
      </c>
      <c r="AU952" s="237" t="s">
        <v>82</v>
      </c>
      <c r="AV952" s="13" t="s">
        <v>82</v>
      </c>
      <c r="AW952" s="13" t="s">
        <v>33</v>
      </c>
      <c r="AX952" s="13" t="s">
        <v>72</v>
      </c>
      <c r="AY952" s="237" t="s">
        <v>142</v>
      </c>
    </row>
    <row r="953" spans="1:51" s="13" customFormat="1" ht="12">
      <c r="A953" s="13"/>
      <c r="B953" s="227"/>
      <c r="C953" s="228"/>
      <c r="D953" s="220" t="s">
        <v>165</v>
      </c>
      <c r="E953" s="229" t="s">
        <v>19</v>
      </c>
      <c r="F953" s="230" t="s">
        <v>1129</v>
      </c>
      <c r="G953" s="228"/>
      <c r="H953" s="231">
        <v>9</v>
      </c>
      <c r="I953" s="232"/>
      <c r="J953" s="228"/>
      <c r="K953" s="228"/>
      <c r="L953" s="233"/>
      <c r="M953" s="234"/>
      <c r="N953" s="235"/>
      <c r="O953" s="235"/>
      <c r="P953" s="235"/>
      <c r="Q953" s="235"/>
      <c r="R953" s="235"/>
      <c r="S953" s="235"/>
      <c r="T953" s="236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7" t="s">
        <v>165</v>
      </c>
      <c r="AU953" s="237" t="s">
        <v>82</v>
      </c>
      <c r="AV953" s="13" t="s">
        <v>82</v>
      </c>
      <c r="AW953" s="13" t="s">
        <v>33</v>
      </c>
      <c r="AX953" s="13" t="s">
        <v>72</v>
      </c>
      <c r="AY953" s="237" t="s">
        <v>142</v>
      </c>
    </row>
    <row r="954" spans="1:51" s="14" customFormat="1" ht="12">
      <c r="A954" s="14"/>
      <c r="B954" s="238"/>
      <c r="C954" s="239"/>
      <c r="D954" s="220" t="s">
        <v>165</v>
      </c>
      <c r="E954" s="240" t="s">
        <v>19</v>
      </c>
      <c r="F954" s="241" t="s">
        <v>168</v>
      </c>
      <c r="G954" s="239"/>
      <c r="H954" s="242">
        <v>20</v>
      </c>
      <c r="I954" s="243"/>
      <c r="J954" s="239"/>
      <c r="K954" s="239"/>
      <c r="L954" s="244"/>
      <c r="M954" s="245"/>
      <c r="N954" s="246"/>
      <c r="O954" s="246"/>
      <c r="P954" s="246"/>
      <c r="Q954" s="246"/>
      <c r="R954" s="246"/>
      <c r="S954" s="246"/>
      <c r="T954" s="247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8" t="s">
        <v>165</v>
      </c>
      <c r="AU954" s="248" t="s">
        <v>82</v>
      </c>
      <c r="AV954" s="14" t="s">
        <v>149</v>
      </c>
      <c r="AW954" s="14" t="s">
        <v>33</v>
      </c>
      <c r="AX954" s="14" t="s">
        <v>80</v>
      </c>
      <c r="AY954" s="248" t="s">
        <v>142</v>
      </c>
    </row>
    <row r="955" spans="1:65" s="2" customFormat="1" ht="21.75" customHeight="1">
      <c r="A955" s="41"/>
      <c r="B955" s="42"/>
      <c r="C955" s="260" t="s">
        <v>653</v>
      </c>
      <c r="D955" s="260" t="s">
        <v>237</v>
      </c>
      <c r="E955" s="261" t="s">
        <v>1086</v>
      </c>
      <c r="F955" s="262" t="s">
        <v>1087</v>
      </c>
      <c r="G955" s="263" t="s">
        <v>161</v>
      </c>
      <c r="H955" s="264">
        <v>0.392</v>
      </c>
      <c r="I955" s="265"/>
      <c r="J955" s="266">
        <f>ROUND(I955*H955,2)</f>
        <v>0</v>
      </c>
      <c r="K955" s="262" t="s">
        <v>1088</v>
      </c>
      <c r="L955" s="267"/>
      <c r="M955" s="268" t="s">
        <v>19</v>
      </c>
      <c r="N955" s="269" t="s">
        <v>43</v>
      </c>
      <c r="O955" s="87"/>
      <c r="P955" s="216">
        <f>O955*H955</f>
        <v>0</v>
      </c>
      <c r="Q955" s="216">
        <v>0</v>
      </c>
      <c r="R955" s="216">
        <f>Q955*H955</f>
        <v>0</v>
      </c>
      <c r="S955" s="216">
        <v>0</v>
      </c>
      <c r="T955" s="217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18" t="s">
        <v>245</v>
      </c>
      <c r="AT955" s="218" t="s">
        <v>237</v>
      </c>
      <c r="AU955" s="218" t="s">
        <v>82</v>
      </c>
      <c r="AY955" s="20" t="s">
        <v>142</v>
      </c>
      <c r="BE955" s="219">
        <f>IF(N955="základní",J955,0)</f>
        <v>0</v>
      </c>
      <c r="BF955" s="219">
        <f>IF(N955="snížená",J955,0)</f>
        <v>0</v>
      </c>
      <c r="BG955" s="219">
        <f>IF(N955="zákl. přenesená",J955,0)</f>
        <v>0</v>
      </c>
      <c r="BH955" s="219">
        <f>IF(N955="sníž. přenesená",J955,0)</f>
        <v>0</v>
      </c>
      <c r="BI955" s="219">
        <f>IF(N955="nulová",J955,0)</f>
        <v>0</v>
      </c>
      <c r="BJ955" s="20" t="s">
        <v>80</v>
      </c>
      <c r="BK955" s="219">
        <f>ROUND(I955*H955,2)</f>
        <v>0</v>
      </c>
      <c r="BL955" s="20" t="s">
        <v>198</v>
      </c>
      <c r="BM955" s="218" t="s">
        <v>1130</v>
      </c>
    </row>
    <row r="956" spans="1:47" s="2" customFormat="1" ht="12">
      <c r="A956" s="41"/>
      <c r="B956" s="42"/>
      <c r="C956" s="43"/>
      <c r="D956" s="220" t="s">
        <v>150</v>
      </c>
      <c r="E956" s="43"/>
      <c r="F956" s="221" t="s">
        <v>1087</v>
      </c>
      <c r="G956" s="43"/>
      <c r="H956" s="43"/>
      <c r="I956" s="222"/>
      <c r="J956" s="43"/>
      <c r="K956" s="43"/>
      <c r="L956" s="47"/>
      <c r="M956" s="223"/>
      <c r="N956" s="224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150</v>
      </c>
      <c r="AU956" s="20" t="s">
        <v>82</v>
      </c>
    </row>
    <row r="957" spans="1:51" s="13" customFormat="1" ht="12">
      <c r="A957" s="13"/>
      <c r="B957" s="227"/>
      <c r="C957" s="228"/>
      <c r="D957" s="220" t="s">
        <v>165</v>
      </c>
      <c r="E957" s="229" t="s">
        <v>19</v>
      </c>
      <c r="F957" s="230" t="s">
        <v>1131</v>
      </c>
      <c r="G957" s="228"/>
      <c r="H957" s="231">
        <v>0.123</v>
      </c>
      <c r="I957" s="232"/>
      <c r="J957" s="228"/>
      <c r="K957" s="228"/>
      <c r="L957" s="233"/>
      <c r="M957" s="234"/>
      <c r="N957" s="235"/>
      <c r="O957" s="235"/>
      <c r="P957" s="235"/>
      <c r="Q957" s="235"/>
      <c r="R957" s="235"/>
      <c r="S957" s="235"/>
      <c r="T957" s="236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7" t="s">
        <v>165</v>
      </c>
      <c r="AU957" s="237" t="s">
        <v>82</v>
      </c>
      <c r="AV957" s="13" t="s">
        <v>82</v>
      </c>
      <c r="AW957" s="13" t="s">
        <v>33</v>
      </c>
      <c r="AX957" s="13" t="s">
        <v>72</v>
      </c>
      <c r="AY957" s="237" t="s">
        <v>142</v>
      </c>
    </row>
    <row r="958" spans="1:51" s="13" customFormat="1" ht="12">
      <c r="A958" s="13"/>
      <c r="B958" s="227"/>
      <c r="C958" s="228"/>
      <c r="D958" s="220" t="s">
        <v>165</v>
      </c>
      <c r="E958" s="229" t="s">
        <v>19</v>
      </c>
      <c r="F958" s="230" t="s">
        <v>1132</v>
      </c>
      <c r="G958" s="228"/>
      <c r="H958" s="231">
        <v>0.103</v>
      </c>
      <c r="I958" s="232"/>
      <c r="J958" s="228"/>
      <c r="K958" s="228"/>
      <c r="L958" s="233"/>
      <c r="M958" s="234"/>
      <c r="N958" s="235"/>
      <c r="O958" s="235"/>
      <c r="P958" s="235"/>
      <c r="Q958" s="235"/>
      <c r="R958" s="235"/>
      <c r="S958" s="235"/>
      <c r="T958" s="236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7" t="s">
        <v>165</v>
      </c>
      <c r="AU958" s="237" t="s">
        <v>82</v>
      </c>
      <c r="AV958" s="13" t="s">
        <v>82</v>
      </c>
      <c r="AW958" s="13" t="s">
        <v>33</v>
      </c>
      <c r="AX958" s="13" t="s">
        <v>72</v>
      </c>
      <c r="AY958" s="237" t="s">
        <v>142</v>
      </c>
    </row>
    <row r="959" spans="1:51" s="13" customFormat="1" ht="12">
      <c r="A959" s="13"/>
      <c r="B959" s="227"/>
      <c r="C959" s="228"/>
      <c r="D959" s="220" t="s">
        <v>165</v>
      </c>
      <c r="E959" s="229" t="s">
        <v>19</v>
      </c>
      <c r="F959" s="230" t="s">
        <v>1133</v>
      </c>
      <c r="G959" s="228"/>
      <c r="H959" s="231">
        <v>0.166</v>
      </c>
      <c r="I959" s="232"/>
      <c r="J959" s="228"/>
      <c r="K959" s="228"/>
      <c r="L959" s="233"/>
      <c r="M959" s="234"/>
      <c r="N959" s="235"/>
      <c r="O959" s="235"/>
      <c r="P959" s="235"/>
      <c r="Q959" s="235"/>
      <c r="R959" s="235"/>
      <c r="S959" s="235"/>
      <c r="T959" s="236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7" t="s">
        <v>165</v>
      </c>
      <c r="AU959" s="237" t="s">
        <v>82</v>
      </c>
      <c r="AV959" s="13" t="s">
        <v>82</v>
      </c>
      <c r="AW959" s="13" t="s">
        <v>33</v>
      </c>
      <c r="AX959" s="13" t="s">
        <v>72</v>
      </c>
      <c r="AY959" s="237" t="s">
        <v>142</v>
      </c>
    </row>
    <row r="960" spans="1:51" s="15" customFormat="1" ht="12">
      <c r="A960" s="15"/>
      <c r="B960" s="249"/>
      <c r="C960" s="250"/>
      <c r="D960" s="220" t="s">
        <v>165</v>
      </c>
      <c r="E960" s="251" t="s">
        <v>19</v>
      </c>
      <c r="F960" s="252" t="s">
        <v>183</v>
      </c>
      <c r="G960" s="250"/>
      <c r="H960" s="253">
        <v>0.392</v>
      </c>
      <c r="I960" s="254"/>
      <c r="J960" s="250"/>
      <c r="K960" s="250"/>
      <c r="L960" s="255"/>
      <c r="M960" s="256"/>
      <c r="N960" s="257"/>
      <c r="O960" s="257"/>
      <c r="P960" s="257"/>
      <c r="Q960" s="257"/>
      <c r="R960" s="257"/>
      <c r="S960" s="257"/>
      <c r="T960" s="258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59" t="s">
        <v>165</v>
      </c>
      <c r="AU960" s="259" t="s">
        <v>82</v>
      </c>
      <c r="AV960" s="15" t="s">
        <v>158</v>
      </c>
      <c r="AW960" s="15" t="s">
        <v>33</v>
      </c>
      <c r="AX960" s="15" t="s">
        <v>72</v>
      </c>
      <c r="AY960" s="259" t="s">
        <v>142</v>
      </c>
    </row>
    <row r="961" spans="1:51" s="14" customFormat="1" ht="12">
      <c r="A961" s="14"/>
      <c r="B961" s="238"/>
      <c r="C961" s="239"/>
      <c r="D961" s="220" t="s">
        <v>165</v>
      </c>
      <c r="E961" s="240" t="s">
        <v>19</v>
      </c>
      <c r="F961" s="241" t="s">
        <v>168</v>
      </c>
      <c r="G961" s="239"/>
      <c r="H961" s="242">
        <v>0.392</v>
      </c>
      <c r="I961" s="243"/>
      <c r="J961" s="239"/>
      <c r="K961" s="239"/>
      <c r="L961" s="244"/>
      <c r="M961" s="245"/>
      <c r="N961" s="246"/>
      <c r="O961" s="246"/>
      <c r="P961" s="246"/>
      <c r="Q961" s="246"/>
      <c r="R961" s="246"/>
      <c r="S961" s="246"/>
      <c r="T961" s="247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8" t="s">
        <v>165</v>
      </c>
      <c r="AU961" s="248" t="s">
        <v>82</v>
      </c>
      <c r="AV961" s="14" t="s">
        <v>149</v>
      </c>
      <c r="AW961" s="14" t="s">
        <v>33</v>
      </c>
      <c r="AX961" s="14" t="s">
        <v>80</v>
      </c>
      <c r="AY961" s="248" t="s">
        <v>142</v>
      </c>
    </row>
    <row r="962" spans="1:65" s="2" customFormat="1" ht="24.15" customHeight="1">
      <c r="A962" s="41"/>
      <c r="B962" s="42"/>
      <c r="C962" s="207" t="s">
        <v>1134</v>
      </c>
      <c r="D962" s="207" t="s">
        <v>144</v>
      </c>
      <c r="E962" s="208" t="s">
        <v>1135</v>
      </c>
      <c r="F962" s="209" t="s">
        <v>1136</v>
      </c>
      <c r="G962" s="210" t="s">
        <v>219</v>
      </c>
      <c r="H962" s="211">
        <v>13.62</v>
      </c>
      <c r="I962" s="212"/>
      <c r="J962" s="213">
        <f>ROUND(I962*H962,2)</f>
        <v>0</v>
      </c>
      <c r="K962" s="209" t="s">
        <v>148</v>
      </c>
      <c r="L962" s="47"/>
      <c r="M962" s="214" t="s">
        <v>19</v>
      </c>
      <c r="N962" s="215" t="s">
        <v>43</v>
      </c>
      <c r="O962" s="87"/>
      <c r="P962" s="216">
        <f>O962*H962</f>
        <v>0</v>
      </c>
      <c r="Q962" s="216">
        <v>0</v>
      </c>
      <c r="R962" s="216">
        <f>Q962*H962</f>
        <v>0</v>
      </c>
      <c r="S962" s="216">
        <v>0</v>
      </c>
      <c r="T962" s="217">
        <f>S962*H962</f>
        <v>0</v>
      </c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R962" s="218" t="s">
        <v>198</v>
      </c>
      <c r="AT962" s="218" t="s">
        <v>144</v>
      </c>
      <c r="AU962" s="218" t="s">
        <v>82</v>
      </c>
      <c r="AY962" s="20" t="s">
        <v>142</v>
      </c>
      <c r="BE962" s="219">
        <f>IF(N962="základní",J962,0)</f>
        <v>0</v>
      </c>
      <c r="BF962" s="219">
        <f>IF(N962="snížená",J962,0)</f>
        <v>0</v>
      </c>
      <c r="BG962" s="219">
        <f>IF(N962="zákl. přenesená",J962,0)</f>
        <v>0</v>
      </c>
      <c r="BH962" s="219">
        <f>IF(N962="sníž. přenesená",J962,0)</f>
        <v>0</v>
      </c>
      <c r="BI962" s="219">
        <f>IF(N962="nulová",J962,0)</f>
        <v>0</v>
      </c>
      <c r="BJ962" s="20" t="s">
        <v>80</v>
      </c>
      <c r="BK962" s="219">
        <f>ROUND(I962*H962,2)</f>
        <v>0</v>
      </c>
      <c r="BL962" s="20" t="s">
        <v>198</v>
      </c>
      <c r="BM962" s="218" t="s">
        <v>1137</v>
      </c>
    </row>
    <row r="963" spans="1:47" s="2" customFormat="1" ht="12">
      <c r="A963" s="41"/>
      <c r="B963" s="42"/>
      <c r="C963" s="43"/>
      <c r="D963" s="220" t="s">
        <v>150</v>
      </c>
      <c r="E963" s="43"/>
      <c r="F963" s="221" t="s">
        <v>1138</v>
      </c>
      <c r="G963" s="43"/>
      <c r="H963" s="43"/>
      <c r="I963" s="222"/>
      <c r="J963" s="43"/>
      <c r="K963" s="43"/>
      <c r="L963" s="47"/>
      <c r="M963" s="223"/>
      <c r="N963" s="224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T963" s="20" t="s">
        <v>150</v>
      </c>
      <c r="AU963" s="20" t="s">
        <v>82</v>
      </c>
    </row>
    <row r="964" spans="1:47" s="2" customFormat="1" ht="12">
      <c r="A964" s="41"/>
      <c r="B964" s="42"/>
      <c r="C964" s="43"/>
      <c r="D964" s="225" t="s">
        <v>152</v>
      </c>
      <c r="E964" s="43"/>
      <c r="F964" s="226" t="s">
        <v>1139</v>
      </c>
      <c r="G964" s="43"/>
      <c r="H964" s="43"/>
      <c r="I964" s="222"/>
      <c r="J964" s="43"/>
      <c r="K964" s="43"/>
      <c r="L964" s="47"/>
      <c r="M964" s="223"/>
      <c r="N964" s="224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T964" s="20" t="s">
        <v>152</v>
      </c>
      <c r="AU964" s="20" t="s">
        <v>82</v>
      </c>
    </row>
    <row r="965" spans="1:51" s="13" customFormat="1" ht="12">
      <c r="A965" s="13"/>
      <c r="B965" s="227"/>
      <c r="C965" s="228"/>
      <c r="D965" s="220" t="s">
        <v>165</v>
      </c>
      <c r="E965" s="229" t="s">
        <v>19</v>
      </c>
      <c r="F965" s="230" t="s">
        <v>1140</v>
      </c>
      <c r="G965" s="228"/>
      <c r="H965" s="231">
        <v>1.32</v>
      </c>
      <c r="I965" s="232"/>
      <c r="J965" s="228"/>
      <c r="K965" s="228"/>
      <c r="L965" s="233"/>
      <c r="M965" s="234"/>
      <c r="N965" s="235"/>
      <c r="O965" s="235"/>
      <c r="P965" s="235"/>
      <c r="Q965" s="235"/>
      <c r="R965" s="235"/>
      <c r="S965" s="235"/>
      <c r="T965" s="236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7" t="s">
        <v>165</v>
      </c>
      <c r="AU965" s="237" t="s">
        <v>82</v>
      </c>
      <c r="AV965" s="13" t="s">
        <v>82</v>
      </c>
      <c r="AW965" s="13" t="s">
        <v>33</v>
      </c>
      <c r="AX965" s="13" t="s">
        <v>72</v>
      </c>
      <c r="AY965" s="237" t="s">
        <v>142</v>
      </c>
    </row>
    <row r="966" spans="1:51" s="13" customFormat="1" ht="12">
      <c r="A966" s="13"/>
      <c r="B966" s="227"/>
      <c r="C966" s="228"/>
      <c r="D966" s="220" t="s">
        <v>165</v>
      </c>
      <c r="E966" s="229" t="s">
        <v>19</v>
      </c>
      <c r="F966" s="230" t="s">
        <v>1141</v>
      </c>
      <c r="G966" s="228"/>
      <c r="H966" s="231">
        <v>1.28</v>
      </c>
      <c r="I966" s="232"/>
      <c r="J966" s="228"/>
      <c r="K966" s="228"/>
      <c r="L966" s="233"/>
      <c r="M966" s="234"/>
      <c r="N966" s="235"/>
      <c r="O966" s="235"/>
      <c r="P966" s="235"/>
      <c r="Q966" s="235"/>
      <c r="R966" s="235"/>
      <c r="S966" s="235"/>
      <c r="T966" s="236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7" t="s">
        <v>165</v>
      </c>
      <c r="AU966" s="237" t="s">
        <v>82</v>
      </c>
      <c r="AV966" s="13" t="s">
        <v>82</v>
      </c>
      <c r="AW966" s="13" t="s">
        <v>33</v>
      </c>
      <c r="AX966" s="13" t="s">
        <v>72</v>
      </c>
      <c r="AY966" s="237" t="s">
        <v>142</v>
      </c>
    </row>
    <row r="967" spans="1:51" s="13" customFormat="1" ht="12">
      <c r="A967" s="13"/>
      <c r="B967" s="227"/>
      <c r="C967" s="228"/>
      <c r="D967" s="220" t="s">
        <v>165</v>
      </c>
      <c r="E967" s="229" t="s">
        <v>19</v>
      </c>
      <c r="F967" s="230" t="s">
        <v>1142</v>
      </c>
      <c r="G967" s="228"/>
      <c r="H967" s="231">
        <v>3.36</v>
      </c>
      <c r="I967" s="232"/>
      <c r="J967" s="228"/>
      <c r="K967" s="228"/>
      <c r="L967" s="233"/>
      <c r="M967" s="234"/>
      <c r="N967" s="235"/>
      <c r="O967" s="235"/>
      <c r="P967" s="235"/>
      <c r="Q967" s="235"/>
      <c r="R967" s="235"/>
      <c r="S967" s="235"/>
      <c r="T967" s="236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7" t="s">
        <v>165</v>
      </c>
      <c r="AU967" s="237" t="s">
        <v>82</v>
      </c>
      <c r="AV967" s="13" t="s">
        <v>82</v>
      </c>
      <c r="AW967" s="13" t="s">
        <v>33</v>
      </c>
      <c r="AX967" s="13" t="s">
        <v>72</v>
      </c>
      <c r="AY967" s="237" t="s">
        <v>142</v>
      </c>
    </row>
    <row r="968" spans="1:51" s="13" customFormat="1" ht="12">
      <c r="A968" s="13"/>
      <c r="B968" s="227"/>
      <c r="C968" s="228"/>
      <c r="D968" s="220" t="s">
        <v>165</v>
      </c>
      <c r="E968" s="229" t="s">
        <v>19</v>
      </c>
      <c r="F968" s="230" t="s">
        <v>1143</v>
      </c>
      <c r="G968" s="228"/>
      <c r="H968" s="231">
        <v>2.8</v>
      </c>
      <c r="I968" s="232"/>
      <c r="J968" s="228"/>
      <c r="K968" s="228"/>
      <c r="L968" s="233"/>
      <c r="M968" s="234"/>
      <c r="N968" s="235"/>
      <c r="O968" s="235"/>
      <c r="P968" s="235"/>
      <c r="Q968" s="235"/>
      <c r="R968" s="235"/>
      <c r="S968" s="235"/>
      <c r="T968" s="23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7" t="s">
        <v>165</v>
      </c>
      <c r="AU968" s="237" t="s">
        <v>82</v>
      </c>
      <c r="AV968" s="13" t="s">
        <v>82</v>
      </c>
      <c r="AW968" s="13" t="s">
        <v>33</v>
      </c>
      <c r="AX968" s="13" t="s">
        <v>72</v>
      </c>
      <c r="AY968" s="237" t="s">
        <v>142</v>
      </c>
    </row>
    <row r="969" spans="1:51" s="13" customFormat="1" ht="12">
      <c r="A969" s="13"/>
      <c r="B969" s="227"/>
      <c r="C969" s="228"/>
      <c r="D969" s="220" t="s">
        <v>165</v>
      </c>
      <c r="E969" s="229" t="s">
        <v>19</v>
      </c>
      <c r="F969" s="230" t="s">
        <v>1144</v>
      </c>
      <c r="G969" s="228"/>
      <c r="H969" s="231">
        <v>4.86</v>
      </c>
      <c r="I969" s="232"/>
      <c r="J969" s="228"/>
      <c r="K969" s="228"/>
      <c r="L969" s="233"/>
      <c r="M969" s="234"/>
      <c r="N969" s="235"/>
      <c r="O969" s="235"/>
      <c r="P969" s="235"/>
      <c r="Q969" s="235"/>
      <c r="R969" s="235"/>
      <c r="S969" s="235"/>
      <c r="T969" s="236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7" t="s">
        <v>165</v>
      </c>
      <c r="AU969" s="237" t="s">
        <v>82</v>
      </c>
      <c r="AV969" s="13" t="s">
        <v>82</v>
      </c>
      <c r="AW969" s="13" t="s">
        <v>33</v>
      </c>
      <c r="AX969" s="13" t="s">
        <v>72</v>
      </c>
      <c r="AY969" s="237" t="s">
        <v>142</v>
      </c>
    </row>
    <row r="970" spans="1:51" s="15" customFormat="1" ht="12">
      <c r="A970" s="15"/>
      <c r="B970" s="249"/>
      <c r="C970" s="250"/>
      <c r="D970" s="220" t="s">
        <v>165</v>
      </c>
      <c r="E970" s="251" t="s">
        <v>19</v>
      </c>
      <c r="F970" s="252" t="s">
        <v>183</v>
      </c>
      <c r="G970" s="250"/>
      <c r="H970" s="253">
        <v>13.620000000000001</v>
      </c>
      <c r="I970" s="254"/>
      <c r="J970" s="250"/>
      <c r="K970" s="250"/>
      <c r="L970" s="255"/>
      <c r="M970" s="256"/>
      <c r="N970" s="257"/>
      <c r="O970" s="257"/>
      <c r="P970" s="257"/>
      <c r="Q970" s="257"/>
      <c r="R970" s="257"/>
      <c r="S970" s="257"/>
      <c r="T970" s="258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59" t="s">
        <v>165</v>
      </c>
      <c r="AU970" s="259" t="s">
        <v>82</v>
      </c>
      <c r="AV970" s="15" t="s">
        <v>158</v>
      </c>
      <c r="AW970" s="15" t="s">
        <v>33</v>
      </c>
      <c r="AX970" s="15" t="s">
        <v>72</v>
      </c>
      <c r="AY970" s="259" t="s">
        <v>142</v>
      </c>
    </row>
    <row r="971" spans="1:51" s="14" customFormat="1" ht="12">
      <c r="A971" s="14"/>
      <c r="B971" s="238"/>
      <c r="C971" s="239"/>
      <c r="D971" s="220" t="s">
        <v>165</v>
      </c>
      <c r="E971" s="240" t="s">
        <v>19</v>
      </c>
      <c r="F971" s="241" t="s">
        <v>168</v>
      </c>
      <c r="G971" s="239"/>
      <c r="H971" s="242">
        <v>13.620000000000001</v>
      </c>
      <c r="I971" s="243"/>
      <c r="J971" s="239"/>
      <c r="K971" s="239"/>
      <c r="L971" s="244"/>
      <c r="M971" s="245"/>
      <c r="N971" s="246"/>
      <c r="O971" s="246"/>
      <c r="P971" s="246"/>
      <c r="Q971" s="246"/>
      <c r="R971" s="246"/>
      <c r="S971" s="246"/>
      <c r="T971" s="24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8" t="s">
        <v>165</v>
      </c>
      <c r="AU971" s="248" t="s">
        <v>82</v>
      </c>
      <c r="AV971" s="14" t="s">
        <v>149</v>
      </c>
      <c r="AW971" s="14" t="s">
        <v>33</v>
      </c>
      <c r="AX971" s="14" t="s">
        <v>80</v>
      </c>
      <c r="AY971" s="248" t="s">
        <v>142</v>
      </c>
    </row>
    <row r="972" spans="1:65" s="2" customFormat="1" ht="16.5" customHeight="1">
      <c r="A972" s="41"/>
      <c r="B972" s="42"/>
      <c r="C972" s="207" t="s">
        <v>661</v>
      </c>
      <c r="D972" s="207" t="s">
        <v>144</v>
      </c>
      <c r="E972" s="208" t="s">
        <v>1145</v>
      </c>
      <c r="F972" s="209" t="s">
        <v>1146</v>
      </c>
      <c r="G972" s="210" t="s">
        <v>240</v>
      </c>
      <c r="H972" s="211">
        <v>5</v>
      </c>
      <c r="I972" s="212"/>
      <c r="J972" s="213">
        <f>ROUND(I972*H972,2)</f>
        <v>0</v>
      </c>
      <c r="K972" s="209" t="s">
        <v>148</v>
      </c>
      <c r="L972" s="47"/>
      <c r="M972" s="214" t="s">
        <v>19</v>
      </c>
      <c r="N972" s="215" t="s">
        <v>43</v>
      </c>
      <c r="O972" s="87"/>
      <c r="P972" s="216">
        <f>O972*H972</f>
        <v>0</v>
      </c>
      <c r="Q972" s="216">
        <v>0</v>
      </c>
      <c r="R972" s="216">
        <f>Q972*H972</f>
        <v>0</v>
      </c>
      <c r="S972" s="216">
        <v>0</v>
      </c>
      <c r="T972" s="217">
        <f>S972*H972</f>
        <v>0</v>
      </c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R972" s="218" t="s">
        <v>198</v>
      </c>
      <c r="AT972" s="218" t="s">
        <v>144</v>
      </c>
      <c r="AU972" s="218" t="s">
        <v>82</v>
      </c>
      <c r="AY972" s="20" t="s">
        <v>142</v>
      </c>
      <c r="BE972" s="219">
        <f>IF(N972="základní",J972,0)</f>
        <v>0</v>
      </c>
      <c r="BF972" s="219">
        <f>IF(N972="snížená",J972,0)</f>
        <v>0</v>
      </c>
      <c r="BG972" s="219">
        <f>IF(N972="zákl. přenesená",J972,0)</f>
        <v>0</v>
      </c>
      <c r="BH972" s="219">
        <f>IF(N972="sníž. přenesená",J972,0)</f>
        <v>0</v>
      </c>
      <c r="BI972" s="219">
        <f>IF(N972="nulová",J972,0)</f>
        <v>0</v>
      </c>
      <c r="BJ972" s="20" t="s">
        <v>80</v>
      </c>
      <c r="BK972" s="219">
        <f>ROUND(I972*H972,2)</f>
        <v>0</v>
      </c>
      <c r="BL972" s="20" t="s">
        <v>198</v>
      </c>
      <c r="BM972" s="218" t="s">
        <v>1147</v>
      </c>
    </row>
    <row r="973" spans="1:47" s="2" customFormat="1" ht="12">
      <c r="A973" s="41"/>
      <c r="B973" s="42"/>
      <c r="C973" s="43"/>
      <c r="D973" s="220" t="s">
        <v>150</v>
      </c>
      <c r="E973" s="43"/>
      <c r="F973" s="221" t="s">
        <v>1148</v>
      </c>
      <c r="G973" s="43"/>
      <c r="H973" s="43"/>
      <c r="I973" s="222"/>
      <c r="J973" s="43"/>
      <c r="K973" s="43"/>
      <c r="L973" s="47"/>
      <c r="M973" s="223"/>
      <c r="N973" s="224"/>
      <c r="O973" s="87"/>
      <c r="P973" s="87"/>
      <c r="Q973" s="87"/>
      <c r="R973" s="87"/>
      <c r="S973" s="87"/>
      <c r="T973" s="88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T973" s="20" t="s">
        <v>150</v>
      </c>
      <c r="AU973" s="20" t="s">
        <v>82</v>
      </c>
    </row>
    <row r="974" spans="1:47" s="2" customFormat="1" ht="12">
      <c r="A974" s="41"/>
      <c r="B974" s="42"/>
      <c r="C974" s="43"/>
      <c r="D974" s="225" t="s">
        <v>152</v>
      </c>
      <c r="E974" s="43"/>
      <c r="F974" s="226" t="s">
        <v>1149</v>
      </c>
      <c r="G974" s="43"/>
      <c r="H974" s="43"/>
      <c r="I974" s="222"/>
      <c r="J974" s="43"/>
      <c r="K974" s="43"/>
      <c r="L974" s="47"/>
      <c r="M974" s="223"/>
      <c r="N974" s="224"/>
      <c r="O974" s="87"/>
      <c r="P974" s="87"/>
      <c r="Q974" s="87"/>
      <c r="R974" s="87"/>
      <c r="S974" s="87"/>
      <c r="T974" s="88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T974" s="20" t="s">
        <v>152</v>
      </c>
      <c r="AU974" s="20" t="s">
        <v>82</v>
      </c>
    </row>
    <row r="975" spans="1:51" s="13" customFormat="1" ht="12">
      <c r="A975" s="13"/>
      <c r="B975" s="227"/>
      <c r="C975" s="228"/>
      <c r="D975" s="220" t="s">
        <v>165</v>
      </c>
      <c r="E975" s="229" t="s">
        <v>19</v>
      </c>
      <c r="F975" s="230" t="s">
        <v>1150</v>
      </c>
      <c r="G975" s="228"/>
      <c r="H975" s="231">
        <v>5</v>
      </c>
      <c r="I975" s="232"/>
      <c r="J975" s="228"/>
      <c r="K975" s="228"/>
      <c r="L975" s="233"/>
      <c r="M975" s="234"/>
      <c r="N975" s="235"/>
      <c r="O975" s="235"/>
      <c r="P975" s="235"/>
      <c r="Q975" s="235"/>
      <c r="R975" s="235"/>
      <c r="S975" s="235"/>
      <c r="T975" s="236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7" t="s">
        <v>165</v>
      </c>
      <c r="AU975" s="237" t="s">
        <v>82</v>
      </c>
      <c r="AV975" s="13" t="s">
        <v>82</v>
      </c>
      <c r="AW975" s="13" t="s">
        <v>33</v>
      </c>
      <c r="AX975" s="13" t="s">
        <v>72</v>
      </c>
      <c r="AY975" s="237" t="s">
        <v>142</v>
      </c>
    </row>
    <row r="976" spans="1:51" s="14" customFormat="1" ht="12">
      <c r="A976" s="14"/>
      <c r="B976" s="238"/>
      <c r="C976" s="239"/>
      <c r="D976" s="220" t="s">
        <v>165</v>
      </c>
      <c r="E976" s="240" t="s">
        <v>19</v>
      </c>
      <c r="F976" s="241" t="s">
        <v>168</v>
      </c>
      <c r="G976" s="239"/>
      <c r="H976" s="242">
        <v>5</v>
      </c>
      <c r="I976" s="243"/>
      <c r="J976" s="239"/>
      <c r="K976" s="239"/>
      <c r="L976" s="244"/>
      <c r="M976" s="245"/>
      <c r="N976" s="246"/>
      <c r="O976" s="246"/>
      <c r="P976" s="246"/>
      <c r="Q976" s="246"/>
      <c r="R976" s="246"/>
      <c r="S976" s="246"/>
      <c r="T976" s="24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8" t="s">
        <v>165</v>
      </c>
      <c r="AU976" s="248" t="s">
        <v>82</v>
      </c>
      <c r="AV976" s="14" t="s">
        <v>149</v>
      </c>
      <c r="AW976" s="14" t="s">
        <v>33</v>
      </c>
      <c r="AX976" s="14" t="s">
        <v>80</v>
      </c>
      <c r="AY976" s="248" t="s">
        <v>142</v>
      </c>
    </row>
    <row r="977" spans="1:65" s="2" customFormat="1" ht="16.5" customHeight="1">
      <c r="A977" s="41"/>
      <c r="B977" s="42"/>
      <c r="C977" s="260" t="s">
        <v>1151</v>
      </c>
      <c r="D977" s="260" t="s">
        <v>237</v>
      </c>
      <c r="E977" s="261" t="s">
        <v>758</v>
      </c>
      <c r="F977" s="262" t="s">
        <v>759</v>
      </c>
      <c r="G977" s="263" t="s">
        <v>240</v>
      </c>
      <c r="H977" s="264">
        <v>5</v>
      </c>
      <c r="I977" s="265"/>
      <c r="J977" s="266">
        <f>ROUND(I977*H977,2)</f>
        <v>0</v>
      </c>
      <c r="K977" s="262" t="s">
        <v>19</v>
      </c>
      <c r="L977" s="267"/>
      <c r="M977" s="268" t="s">
        <v>19</v>
      </c>
      <c r="N977" s="269" t="s">
        <v>43</v>
      </c>
      <c r="O977" s="87"/>
      <c r="P977" s="216">
        <f>O977*H977</f>
        <v>0</v>
      </c>
      <c r="Q977" s="216">
        <v>0</v>
      </c>
      <c r="R977" s="216">
        <f>Q977*H977</f>
        <v>0</v>
      </c>
      <c r="S977" s="216">
        <v>0</v>
      </c>
      <c r="T977" s="217">
        <f>S977*H977</f>
        <v>0</v>
      </c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R977" s="218" t="s">
        <v>245</v>
      </c>
      <c r="AT977" s="218" t="s">
        <v>237</v>
      </c>
      <c r="AU977" s="218" t="s">
        <v>82</v>
      </c>
      <c r="AY977" s="20" t="s">
        <v>142</v>
      </c>
      <c r="BE977" s="219">
        <f>IF(N977="základní",J977,0)</f>
        <v>0</v>
      </c>
      <c r="BF977" s="219">
        <f>IF(N977="snížená",J977,0)</f>
        <v>0</v>
      </c>
      <c r="BG977" s="219">
        <f>IF(N977="zákl. přenesená",J977,0)</f>
        <v>0</v>
      </c>
      <c r="BH977" s="219">
        <f>IF(N977="sníž. přenesená",J977,0)</f>
        <v>0</v>
      </c>
      <c r="BI977" s="219">
        <f>IF(N977="nulová",J977,0)</f>
        <v>0</v>
      </c>
      <c r="BJ977" s="20" t="s">
        <v>80</v>
      </c>
      <c r="BK977" s="219">
        <f>ROUND(I977*H977,2)</f>
        <v>0</v>
      </c>
      <c r="BL977" s="20" t="s">
        <v>198</v>
      </c>
      <c r="BM977" s="218" t="s">
        <v>1152</v>
      </c>
    </row>
    <row r="978" spans="1:47" s="2" customFormat="1" ht="12">
      <c r="A978" s="41"/>
      <c r="B978" s="42"/>
      <c r="C978" s="43"/>
      <c r="D978" s="220" t="s">
        <v>150</v>
      </c>
      <c r="E978" s="43"/>
      <c r="F978" s="221" t="s">
        <v>759</v>
      </c>
      <c r="G978" s="43"/>
      <c r="H978" s="43"/>
      <c r="I978" s="222"/>
      <c r="J978" s="43"/>
      <c r="K978" s="43"/>
      <c r="L978" s="47"/>
      <c r="M978" s="223"/>
      <c r="N978" s="224"/>
      <c r="O978" s="87"/>
      <c r="P978" s="87"/>
      <c r="Q978" s="87"/>
      <c r="R978" s="87"/>
      <c r="S978" s="87"/>
      <c r="T978" s="88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T978" s="20" t="s">
        <v>150</v>
      </c>
      <c r="AU978" s="20" t="s">
        <v>82</v>
      </c>
    </row>
    <row r="979" spans="1:51" s="13" customFormat="1" ht="12">
      <c r="A979" s="13"/>
      <c r="B979" s="227"/>
      <c r="C979" s="228"/>
      <c r="D979" s="220" t="s">
        <v>165</v>
      </c>
      <c r="E979" s="229" t="s">
        <v>19</v>
      </c>
      <c r="F979" s="230" t="s">
        <v>1150</v>
      </c>
      <c r="G979" s="228"/>
      <c r="H979" s="231">
        <v>5</v>
      </c>
      <c r="I979" s="232"/>
      <c r="J979" s="228"/>
      <c r="K979" s="228"/>
      <c r="L979" s="233"/>
      <c r="M979" s="234"/>
      <c r="N979" s="235"/>
      <c r="O979" s="235"/>
      <c r="P979" s="235"/>
      <c r="Q979" s="235"/>
      <c r="R979" s="235"/>
      <c r="S979" s="235"/>
      <c r="T979" s="236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7" t="s">
        <v>165</v>
      </c>
      <c r="AU979" s="237" t="s">
        <v>82</v>
      </c>
      <c r="AV979" s="13" t="s">
        <v>82</v>
      </c>
      <c r="AW979" s="13" t="s">
        <v>33</v>
      </c>
      <c r="AX979" s="13" t="s">
        <v>72</v>
      </c>
      <c r="AY979" s="237" t="s">
        <v>142</v>
      </c>
    </row>
    <row r="980" spans="1:51" s="14" customFormat="1" ht="12">
      <c r="A980" s="14"/>
      <c r="B980" s="238"/>
      <c r="C980" s="239"/>
      <c r="D980" s="220" t="s">
        <v>165</v>
      </c>
      <c r="E980" s="240" t="s">
        <v>19</v>
      </c>
      <c r="F980" s="241" t="s">
        <v>168</v>
      </c>
      <c r="G980" s="239"/>
      <c r="H980" s="242">
        <v>5</v>
      </c>
      <c r="I980" s="243"/>
      <c r="J980" s="239"/>
      <c r="K980" s="239"/>
      <c r="L980" s="244"/>
      <c r="M980" s="245"/>
      <c r="N980" s="246"/>
      <c r="O980" s="246"/>
      <c r="P980" s="246"/>
      <c r="Q980" s="246"/>
      <c r="R980" s="246"/>
      <c r="S980" s="246"/>
      <c r="T980" s="24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8" t="s">
        <v>165</v>
      </c>
      <c r="AU980" s="248" t="s">
        <v>82</v>
      </c>
      <c r="AV980" s="14" t="s">
        <v>149</v>
      </c>
      <c r="AW980" s="14" t="s">
        <v>33</v>
      </c>
      <c r="AX980" s="14" t="s">
        <v>80</v>
      </c>
      <c r="AY980" s="248" t="s">
        <v>142</v>
      </c>
    </row>
    <row r="981" spans="1:65" s="2" customFormat="1" ht="33" customHeight="1">
      <c r="A981" s="41"/>
      <c r="B981" s="42"/>
      <c r="C981" s="207" t="s">
        <v>669</v>
      </c>
      <c r="D981" s="207" t="s">
        <v>144</v>
      </c>
      <c r="E981" s="208" t="s">
        <v>1153</v>
      </c>
      <c r="F981" s="209" t="s">
        <v>1154</v>
      </c>
      <c r="G981" s="210" t="s">
        <v>317</v>
      </c>
      <c r="H981" s="211">
        <v>3</v>
      </c>
      <c r="I981" s="212"/>
      <c r="J981" s="213">
        <f>ROUND(I981*H981,2)</f>
        <v>0</v>
      </c>
      <c r="K981" s="209" t="s">
        <v>148</v>
      </c>
      <c r="L981" s="47"/>
      <c r="M981" s="214" t="s">
        <v>19</v>
      </c>
      <c r="N981" s="215" t="s">
        <v>43</v>
      </c>
      <c r="O981" s="87"/>
      <c r="P981" s="216">
        <f>O981*H981</f>
        <v>0</v>
      </c>
      <c r="Q981" s="216">
        <v>0</v>
      </c>
      <c r="R981" s="216">
        <f>Q981*H981</f>
        <v>0</v>
      </c>
      <c r="S981" s="216">
        <v>0</v>
      </c>
      <c r="T981" s="217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18" t="s">
        <v>198</v>
      </c>
      <c r="AT981" s="218" t="s">
        <v>144</v>
      </c>
      <c r="AU981" s="218" t="s">
        <v>82</v>
      </c>
      <c r="AY981" s="20" t="s">
        <v>142</v>
      </c>
      <c r="BE981" s="219">
        <f>IF(N981="základní",J981,0)</f>
        <v>0</v>
      </c>
      <c r="BF981" s="219">
        <f>IF(N981="snížená",J981,0)</f>
        <v>0</v>
      </c>
      <c r="BG981" s="219">
        <f>IF(N981="zákl. přenesená",J981,0)</f>
        <v>0</v>
      </c>
      <c r="BH981" s="219">
        <f>IF(N981="sníž. přenesená",J981,0)</f>
        <v>0</v>
      </c>
      <c r="BI981" s="219">
        <f>IF(N981="nulová",J981,0)</f>
        <v>0</v>
      </c>
      <c r="BJ981" s="20" t="s">
        <v>80</v>
      </c>
      <c r="BK981" s="219">
        <f>ROUND(I981*H981,2)</f>
        <v>0</v>
      </c>
      <c r="BL981" s="20" t="s">
        <v>198</v>
      </c>
      <c r="BM981" s="218" t="s">
        <v>1155</v>
      </c>
    </row>
    <row r="982" spans="1:47" s="2" customFormat="1" ht="12">
      <c r="A982" s="41"/>
      <c r="B982" s="42"/>
      <c r="C982" s="43"/>
      <c r="D982" s="220" t="s">
        <v>150</v>
      </c>
      <c r="E982" s="43"/>
      <c r="F982" s="221" t="s">
        <v>1156</v>
      </c>
      <c r="G982" s="43"/>
      <c r="H982" s="43"/>
      <c r="I982" s="222"/>
      <c r="J982" s="43"/>
      <c r="K982" s="43"/>
      <c r="L982" s="47"/>
      <c r="M982" s="223"/>
      <c r="N982" s="224"/>
      <c r="O982" s="87"/>
      <c r="P982" s="87"/>
      <c r="Q982" s="87"/>
      <c r="R982" s="87"/>
      <c r="S982" s="87"/>
      <c r="T982" s="88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T982" s="20" t="s">
        <v>150</v>
      </c>
      <c r="AU982" s="20" t="s">
        <v>82</v>
      </c>
    </row>
    <row r="983" spans="1:47" s="2" customFormat="1" ht="12">
      <c r="A983" s="41"/>
      <c r="B983" s="42"/>
      <c r="C983" s="43"/>
      <c r="D983" s="225" t="s">
        <v>152</v>
      </c>
      <c r="E983" s="43"/>
      <c r="F983" s="226" t="s">
        <v>1157</v>
      </c>
      <c r="G983" s="43"/>
      <c r="H983" s="43"/>
      <c r="I983" s="222"/>
      <c r="J983" s="43"/>
      <c r="K983" s="43"/>
      <c r="L983" s="47"/>
      <c r="M983" s="223"/>
      <c r="N983" s="224"/>
      <c r="O983" s="87"/>
      <c r="P983" s="87"/>
      <c r="Q983" s="87"/>
      <c r="R983" s="87"/>
      <c r="S983" s="87"/>
      <c r="T983" s="88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T983" s="20" t="s">
        <v>152</v>
      </c>
      <c r="AU983" s="20" t="s">
        <v>82</v>
      </c>
    </row>
    <row r="984" spans="1:51" s="13" customFormat="1" ht="12">
      <c r="A984" s="13"/>
      <c r="B984" s="227"/>
      <c r="C984" s="228"/>
      <c r="D984" s="220" t="s">
        <v>165</v>
      </c>
      <c r="E984" s="229" t="s">
        <v>19</v>
      </c>
      <c r="F984" s="230" t="s">
        <v>1158</v>
      </c>
      <c r="G984" s="228"/>
      <c r="H984" s="231">
        <v>3</v>
      </c>
      <c r="I984" s="232"/>
      <c r="J984" s="228"/>
      <c r="K984" s="228"/>
      <c r="L984" s="233"/>
      <c r="M984" s="234"/>
      <c r="N984" s="235"/>
      <c r="O984" s="235"/>
      <c r="P984" s="235"/>
      <c r="Q984" s="235"/>
      <c r="R984" s="235"/>
      <c r="S984" s="235"/>
      <c r="T984" s="236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7" t="s">
        <v>165</v>
      </c>
      <c r="AU984" s="237" t="s">
        <v>82</v>
      </c>
      <c r="AV984" s="13" t="s">
        <v>82</v>
      </c>
      <c r="AW984" s="13" t="s">
        <v>33</v>
      </c>
      <c r="AX984" s="13" t="s">
        <v>72</v>
      </c>
      <c r="AY984" s="237" t="s">
        <v>142</v>
      </c>
    </row>
    <row r="985" spans="1:51" s="14" customFormat="1" ht="12">
      <c r="A985" s="14"/>
      <c r="B985" s="238"/>
      <c r="C985" s="239"/>
      <c r="D985" s="220" t="s">
        <v>165</v>
      </c>
      <c r="E985" s="240" t="s">
        <v>19</v>
      </c>
      <c r="F985" s="241" t="s">
        <v>168</v>
      </c>
      <c r="G985" s="239"/>
      <c r="H985" s="242">
        <v>3</v>
      </c>
      <c r="I985" s="243"/>
      <c r="J985" s="239"/>
      <c r="K985" s="239"/>
      <c r="L985" s="244"/>
      <c r="M985" s="245"/>
      <c r="N985" s="246"/>
      <c r="O985" s="246"/>
      <c r="P985" s="246"/>
      <c r="Q985" s="246"/>
      <c r="R985" s="246"/>
      <c r="S985" s="246"/>
      <c r="T985" s="247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8" t="s">
        <v>165</v>
      </c>
      <c r="AU985" s="248" t="s">
        <v>82</v>
      </c>
      <c r="AV985" s="14" t="s">
        <v>149</v>
      </c>
      <c r="AW985" s="14" t="s">
        <v>33</v>
      </c>
      <c r="AX985" s="14" t="s">
        <v>80</v>
      </c>
      <c r="AY985" s="248" t="s">
        <v>142</v>
      </c>
    </row>
    <row r="986" spans="1:65" s="2" customFormat="1" ht="21.75" customHeight="1">
      <c r="A986" s="41"/>
      <c r="B986" s="42"/>
      <c r="C986" s="207" t="s">
        <v>1159</v>
      </c>
      <c r="D986" s="207" t="s">
        <v>144</v>
      </c>
      <c r="E986" s="208" t="s">
        <v>1160</v>
      </c>
      <c r="F986" s="209" t="s">
        <v>1161</v>
      </c>
      <c r="G986" s="210" t="s">
        <v>317</v>
      </c>
      <c r="H986" s="211">
        <v>3</v>
      </c>
      <c r="I986" s="212"/>
      <c r="J986" s="213">
        <f>ROUND(I986*H986,2)</f>
        <v>0</v>
      </c>
      <c r="K986" s="209" t="s">
        <v>148</v>
      </c>
      <c r="L986" s="47"/>
      <c r="M986" s="214" t="s">
        <v>19</v>
      </c>
      <c r="N986" s="215" t="s">
        <v>43</v>
      </c>
      <c r="O986" s="87"/>
      <c r="P986" s="216">
        <f>O986*H986</f>
        <v>0</v>
      </c>
      <c r="Q986" s="216">
        <v>0</v>
      </c>
      <c r="R986" s="216">
        <f>Q986*H986</f>
        <v>0</v>
      </c>
      <c r="S986" s="216">
        <v>0</v>
      </c>
      <c r="T986" s="217">
        <f>S986*H986</f>
        <v>0</v>
      </c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R986" s="218" t="s">
        <v>198</v>
      </c>
      <c r="AT986" s="218" t="s">
        <v>144</v>
      </c>
      <c r="AU986" s="218" t="s">
        <v>82</v>
      </c>
      <c r="AY986" s="20" t="s">
        <v>142</v>
      </c>
      <c r="BE986" s="219">
        <f>IF(N986="základní",J986,0)</f>
        <v>0</v>
      </c>
      <c r="BF986" s="219">
        <f>IF(N986="snížená",J986,0)</f>
        <v>0</v>
      </c>
      <c r="BG986" s="219">
        <f>IF(N986="zákl. přenesená",J986,0)</f>
        <v>0</v>
      </c>
      <c r="BH986" s="219">
        <f>IF(N986="sníž. přenesená",J986,0)</f>
        <v>0</v>
      </c>
      <c r="BI986" s="219">
        <f>IF(N986="nulová",J986,0)</f>
        <v>0</v>
      </c>
      <c r="BJ986" s="20" t="s">
        <v>80</v>
      </c>
      <c r="BK986" s="219">
        <f>ROUND(I986*H986,2)</f>
        <v>0</v>
      </c>
      <c r="BL986" s="20" t="s">
        <v>198</v>
      </c>
      <c r="BM986" s="218" t="s">
        <v>1162</v>
      </c>
    </row>
    <row r="987" spans="1:47" s="2" customFormat="1" ht="12">
      <c r="A987" s="41"/>
      <c r="B987" s="42"/>
      <c r="C987" s="43"/>
      <c r="D987" s="220" t="s">
        <v>150</v>
      </c>
      <c r="E987" s="43"/>
      <c r="F987" s="221" t="s">
        <v>1163</v>
      </c>
      <c r="G987" s="43"/>
      <c r="H987" s="43"/>
      <c r="I987" s="222"/>
      <c r="J987" s="43"/>
      <c r="K987" s="43"/>
      <c r="L987" s="47"/>
      <c r="M987" s="223"/>
      <c r="N987" s="224"/>
      <c r="O987" s="87"/>
      <c r="P987" s="87"/>
      <c r="Q987" s="87"/>
      <c r="R987" s="87"/>
      <c r="S987" s="87"/>
      <c r="T987" s="88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T987" s="20" t="s">
        <v>150</v>
      </c>
      <c r="AU987" s="20" t="s">
        <v>82</v>
      </c>
    </row>
    <row r="988" spans="1:47" s="2" customFormat="1" ht="12">
      <c r="A988" s="41"/>
      <c r="B988" s="42"/>
      <c r="C988" s="43"/>
      <c r="D988" s="225" t="s">
        <v>152</v>
      </c>
      <c r="E988" s="43"/>
      <c r="F988" s="226" t="s">
        <v>1164</v>
      </c>
      <c r="G988" s="43"/>
      <c r="H988" s="43"/>
      <c r="I988" s="222"/>
      <c r="J988" s="43"/>
      <c r="K988" s="43"/>
      <c r="L988" s="47"/>
      <c r="M988" s="223"/>
      <c r="N988" s="224"/>
      <c r="O988" s="87"/>
      <c r="P988" s="87"/>
      <c r="Q988" s="87"/>
      <c r="R988" s="87"/>
      <c r="S988" s="87"/>
      <c r="T988" s="88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T988" s="20" t="s">
        <v>152</v>
      </c>
      <c r="AU988" s="20" t="s">
        <v>82</v>
      </c>
    </row>
    <row r="989" spans="1:65" s="2" customFormat="1" ht="24.15" customHeight="1">
      <c r="A989" s="41"/>
      <c r="B989" s="42"/>
      <c r="C989" s="207" t="s">
        <v>673</v>
      </c>
      <c r="D989" s="207" t="s">
        <v>144</v>
      </c>
      <c r="E989" s="208" t="s">
        <v>1165</v>
      </c>
      <c r="F989" s="209" t="s">
        <v>1166</v>
      </c>
      <c r="G989" s="210" t="s">
        <v>206</v>
      </c>
      <c r="H989" s="211">
        <v>7.654</v>
      </c>
      <c r="I989" s="212"/>
      <c r="J989" s="213">
        <f>ROUND(I989*H989,2)</f>
        <v>0</v>
      </c>
      <c r="K989" s="209" t="s">
        <v>148</v>
      </c>
      <c r="L989" s="47"/>
      <c r="M989" s="214" t="s">
        <v>19</v>
      </c>
      <c r="N989" s="215" t="s">
        <v>43</v>
      </c>
      <c r="O989" s="87"/>
      <c r="P989" s="216">
        <f>O989*H989</f>
        <v>0</v>
      </c>
      <c r="Q989" s="216">
        <v>0</v>
      </c>
      <c r="R989" s="216">
        <f>Q989*H989</f>
        <v>0</v>
      </c>
      <c r="S989" s="216">
        <v>0</v>
      </c>
      <c r="T989" s="217">
        <f>S989*H989</f>
        <v>0</v>
      </c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R989" s="218" t="s">
        <v>198</v>
      </c>
      <c r="AT989" s="218" t="s">
        <v>144</v>
      </c>
      <c r="AU989" s="218" t="s">
        <v>82</v>
      </c>
      <c r="AY989" s="20" t="s">
        <v>142</v>
      </c>
      <c r="BE989" s="219">
        <f>IF(N989="základní",J989,0)</f>
        <v>0</v>
      </c>
      <c r="BF989" s="219">
        <f>IF(N989="snížená",J989,0)</f>
        <v>0</v>
      </c>
      <c r="BG989" s="219">
        <f>IF(N989="zákl. přenesená",J989,0)</f>
        <v>0</v>
      </c>
      <c r="BH989" s="219">
        <f>IF(N989="sníž. přenesená",J989,0)</f>
        <v>0</v>
      </c>
      <c r="BI989" s="219">
        <f>IF(N989="nulová",J989,0)</f>
        <v>0</v>
      </c>
      <c r="BJ989" s="20" t="s">
        <v>80</v>
      </c>
      <c r="BK989" s="219">
        <f>ROUND(I989*H989,2)</f>
        <v>0</v>
      </c>
      <c r="BL989" s="20" t="s">
        <v>198</v>
      </c>
      <c r="BM989" s="218" t="s">
        <v>1167</v>
      </c>
    </row>
    <row r="990" spans="1:47" s="2" customFormat="1" ht="12">
      <c r="A990" s="41"/>
      <c r="B990" s="42"/>
      <c r="C990" s="43"/>
      <c r="D990" s="220" t="s">
        <v>150</v>
      </c>
      <c r="E990" s="43"/>
      <c r="F990" s="221" t="s">
        <v>1168</v>
      </c>
      <c r="G990" s="43"/>
      <c r="H990" s="43"/>
      <c r="I990" s="222"/>
      <c r="J990" s="43"/>
      <c r="K990" s="43"/>
      <c r="L990" s="47"/>
      <c r="M990" s="223"/>
      <c r="N990" s="224"/>
      <c r="O990" s="87"/>
      <c r="P990" s="87"/>
      <c r="Q990" s="87"/>
      <c r="R990" s="87"/>
      <c r="S990" s="87"/>
      <c r="T990" s="88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T990" s="20" t="s">
        <v>150</v>
      </c>
      <c r="AU990" s="20" t="s">
        <v>82</v>
      </c>
    </row>
    <row r="991" spans="1:47" s="2" customFormat="1" ht="12">
      <c r="A991" s="41"/>
      <c r="B991" s="42"/>
      <c r="C991" s="43"/>
      <c r="D991" s="225" t="s">
        <v>152</v>
      </c>
      <c r="E991" s="43"/>
      <c r="F991" s="226" t="s">
        <v>1169</v>
      </c>
      <c r="G991" s="43"/>
      <c r="H991" s="43"/>
      <c r="I991" s="222"/>
      <c r="J991" s="43"/>
      <c r="K991" s="43"/>
      <c r="L991" s="47"/>
      <c r="M991" s="223"/>
      <c r="N991" s="224"/>
      <c r="O991" s="87"/>
      <c r="P991" s="87"/>
      <c r="Q991" s="87"/>
      <c r="R991" s="87"/>
      <c r="S991" s="87"/>
      <c r="T991" s="88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T991" s="20" t="s">
        <v>152</v>
      </c>
      <c r="AU991" s="20" t="s">
        <v>82</v>
      </c>
    </row>
    <row r="992" spans="1:63" s="12" customFormat="1" ht="22.8" customHeight="1">
      <c r="A992" s="12"/>
      <c r="B992" s="191"/>
      <c r="C992" s="192"/>
      <c r="D992" s="193" t="s">
        <v>71</v>
      </c>
      <c r="E992" s="205" t="s">
        <v>1170</v>
      </c>
      <c r="F992" s="205" t="s">
        <v>1171</v>
      </c>
      <c r="G992" s="192"/>
      <c r="H992" s="192"/>
      <c r="I992" s="195"/>
      <c r="J992" s="206">
        <f>BK992</f>
        <v>0</v>
      </c>
      <c r="K992" s="192"/>
      <c r="L992" s="197"/>
      <c r="M992" s="198"/>
      <c r="N992" s="199"/>
      <c r="O992" s="199"/>
      <c r="P992" s="200">
        <f>SUM(P993:P1018)</f>
        <v>0</v>
      </c>
      <c r="Q992" s="199"/>
      <c r="R992" s="200">
        <f>SUM(R993:R1018)</f>
        <v>0</v>
      </c>
      <c r="S992" s="199"/>
      <c r="T992" s="201">
        <f>SUM(T993:T1018)</f>
        <v>0</v>
      </c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R992" s="202" t="s">
        <v>82</v>
      </c>
      <c r="AT992" s="203" t="s">
        <v>71</v>
      </c>
      <c r="AU992" s="203" t="s">
        <v>80</v>
      </c>
      <c r="AY992" s="202" t="s">
        <v>142</v>
      </c>
      <c r="BK992" s="204">
        <f>SUM(BK993:BK1018)</f>
        <v>0</v>
      </c>
    </row>
    <row r="993" spans="1:65" s="2" customFormat="1" ht="24.15" customHeight="1">
      <c r="A993" s="41"/>
      <c r="B993" s="42"/>
      <c r="C993" s="207" t="s">
        <v>1172</v>
      </c>
      <c r="D993" s="207" t="s">
        <v>144</v>
      </c>
      <c r="E993" s="208" t="s">
        <v>1173</v>
      </c>
      <c r="F993" s="209" t="s">
        <v>1174</v>
      </c>
      <c r="G993" s="210" t="s">
        <v>219</v>
      </c>
      <c r="H993" s="211">
        <v>8.7</v>
      </c>
      <c r="I993" s="212"/>
      <c r="J993" s="213">
        <f>ROUND(I993*H993,2)</f>
        <v>0</v>
      </c>
      <c r="K993" s="209" t="s">
        <v>148</v>
      </c>
      <c r="L993" s="47"/>
      <c r="M993" s="214" t="s">
        <v>19</v>
      </c>
      <c r="N993" s="215" t="s">
        <v>43</v>
      </c>
      <c r="O993" s="87"/>
      <c r="P993" s="216">
        <f>O993*H993</f>
        <v>0</v>
      </c>
      <c r="Q993" s="216">
        <v>0</v>
      </c>
      <c r="R993" s="216">
        <f>Q993*H993</f>
        <v>0</v>
      </c>
      <c r="S993" s="216">
        <v>0</v>
      </c>
      <c r="T993" s="217">
        <f>S993*H993</f>
        <v>0</v>
      </c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R993" s="218" t="s">
        <v>198</v>
      </c>
      <c r="AT993" s="218" t="s">
        <v>144</v>
      </c>
      <c r="AU993" s="218" t="s">
        <v>82</v>
      </c>
      <c r="AY993" s="20" t="s">
        <v>142</v>
      </c>
      <c r="BE993" s="219">
        <f>IF(N993="základní",J993,0)</f>
        <v>0</v>
      </c>
      <c r="BF993" s="219">
        <f>IF(N993="snížená",J993,0)</f>
        <v>0</v>
      </c>
      <c r="BG993" s="219">
        <f>IF(N993="zákl. přenesená",J993,0)</f>
        <v>0</v>
      </c>
      <c r="BH993" s="219">
        <f>IF(N993="sníž. přenesená",J993,0)</f>
        <v>0</v>
      </c>
      <c r="BI993" s="219">
        <f>IF(N993="nulová",J993,0)</f>
        <v>0</v>
      </c>
      <c r="BJ993" s="20" t="s">
        <v>80</v>
      </c>
      <c r="BK993" s="219">
        <f>ROUND(I993*H993,2)</f>
        <v>0</v>
      </c>
      <c r="BL993" s="20" t="s">
        <v>198</v>
      </c>
      <c r="BM993" s="218" t="s">
        <v>1175</v>
      </c>
    </row>
    <row r="994" spans="1:47" s="2" customFormat="1" ht="12">
      <c r="A994" s="41"/>
      <c r="B994" s="42"/>
      <c r="C994" s="43"/>
      <c r="D994" s="220" t="s">
        <v>150</v>
      </c>
      <c r="E994" s="43"/>
      <c r="F994" s="221" t="s">
        <v>1176</v>
      </c>
      <c r="G994" s="43"/>
      <c r="H994" s="43"/>
      <c r="I994" s="222"/>
      <c r="J994" s="43"/>
      <c r="K994" s="43"/>
      <c r="L994" s="47"/>
      <c r="M994" s="223"/>
      <c r="N994" s="224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150</v>
      </c>
      <c r="AU994" s="20" t="s">
        <v>82</v>
      </c>
    </row>
    <row r="995" spans="1:47" s="2" customFormat="1" ht="12">
      <c r="A995" s="41"/>
      <c r="B995" s="42"/>
      <c r="C995" s="43"/>
      <c r="D995" s="225" t="s">
        <v>152</v>
      </c>
      <c r="E995" s="43"/>
      <c r="F995" s="226" t="s">
        <v>1177</v>
      </c>
      <c r="G995" s="43"/>
      <c r="H995" s="43"/>
      <c r="I995" s="222"/>
      <c r="J995" s="43"/>
      <c r="K995" s="43"/>
      <c r="L995" s="47"/>
      <c r="M995" s="223"/>
      <c r="N995" s="224"/>
      <c r="O995" s="87"/>
      <c r="P995" s="87"/>
      <c r="Q995" s="87"/>
      <c r="R995" s="87"/>
      <c r="S995" s="87"/>
      <c r="T995" s="88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T995" s="20" t="s">
        <v>152</v>
      </c>
      <c r="AU995" s="20" t="s">
        <v>82</v>
      </c>
    </row>
    <row r="996" spans="1:51" s="16" customFormat="1" ht="12">
      <c r="A996" s="16"/>
      <c r="B996" s="271"/>
      <c r="C996" s="272"/>
      <c r="D996" s="220" t="s">
        <v>165</v>
      </c>
      <c r="E996" s="273" t="s">
        <v>19</v>
      </c>
      <c r="F996" s="274" t="s">
        <v>1178</v>
      </c>
      <c r="G996" s="272"/>
      <c r="H996" s="273" t="s">
        <v>19</v>
      </c>
      <c r="I996" s="275"/>
      <c r="J996" s="272"/>
      <c r="K996" s="272"/>
      <c r="L996" s="276"/>
      <c r="M996" s="277"/>
      <c r="N996" s="278"/>
      <c r="O996" s="278"/>
      <c r="P996" s="278"/>
      <c r="Q996" s="278"/>
      <c r="R996" s="278"/>
      <c r="S996" s="278"/>
      <c r="T996" s="279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T996" s="280" t="s">
        <v>165</v>
      </c>
      <c r="AU996" s="280" t="s">
        <v>82</v>
      </c>
      <c r="AV996" s="16" t="s">
        <v>80</v>
      </c>
      <c r="AW996" s="16" t="s">
        <v>33</v>
      </c>
      <c r="AX996" s="16" t="s">
        <v>72</v>
      </c>
      <c r="AY996" s="280" t="s">
        <v>142</v>
      </c>
    </row>
    <row r="997" spans="1:51" s="13" customFormat="1" ht="12">
      <c r="A997" s="13"/>
      <c r="B997" s="227"/>
      <c r="C997" s="228"/>
      <c r="D997" s="220" t="s">
        <v>165</v>
      </c>
      <c r="E997" s="229" t="s">
        <v>19</v>
      </c>
      <c r="F997" s="230" t="s">
        <v>1179</v>
      </c>
      <c r="G997" s="228"/>
      <c r="H997" s="231">
        <v>8.7</v>
      </c>
      <c r="I997" s="232"/>
      <c r="J997" s="228"/>
      <c r="K997" s="228"/>
      <c r="L997" s="233"/>
      <c r="M997" s="234"/>
      <c r="N997" s="235"/>
      <c r="O997" s="235"/>
      <c r="P997" s="235"/>
      <c r="Q997" s="235"/>
      <c r="R997" s="235"/>
      <c r="S997" s="235"/>
      <c r="T997" s="236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7" t="s">
        <v>165</v>
      </c>
      <c r="AU997" s="237" t="s">
        <v>82</v>
      </c>
      <c r="AV997" s="13" t="s">
        <v>82</v>
      </c>
      <c r="AW997" s="13" t="s">
        <v>33</v>
      </c>
      <c r="AX997" s="13" t="s">
        <v>72</v>
      </c>
      <c r="AY997" s="237" t="s">
        <v>142</v>
      </c>
    </row>
    <row r="998" spans="1:51" s="15" customFormat="1" ht="12">
      <c r="A998" s="15"/>
      <c r="B998" s="249"/>
      <c r="C998" s="250"/>
      <c r="D998" s="220" t="s">
        <v>165</v>
      </c>
      <c r="E998" s="251" t="s">
        <v>19</v>
      </c>
      <c r="F998" s="252" t="s">
        <v>183</v>
      </c>
      <c r="G998" s="250"/>
      <c r="H998" s="253">
        <v>8.7</v>
      </c>
      <c r="I998" s="254"/>
      <c r="J998" s="250"/>
      <c r="K998" s="250"/>
      <c r="L998" s="255"/>
      <c r="M998" s="256"/>
      <c r="N998" s="257"/>
      <c r="O998" s="257"/>
      <c r="P998" s="257"/>
      <c r="Q998" s="257"/>
      <c r="R998" s="257"/>
      <c r="S998" s="257"/>
      <c r="T998" s="258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59" t="s">
        <v>165</v>
      </c>
      <c r="AU998" s="259" t="s">
        <v>82</v>
      </c>
      <c r="AV998" s="15" t="s">
        <v>158</v>
      </c>
      <c r="AW998" s="15" t="s">
        <v>33</v>
      </c>
      <c r="AX998" s="15" t="s">
        <v>72</v>
      </c>
      <c r="AY998" s="259" t="s">
        <v>142</v>
      </c>
    </row>
    <row r="999" spans="1:51" s="14" customFormat="1" ht="12">
      <c r="A999" s="14"/>
      <c r="B999" s="238"/>
      <c r="C999" s="239"/>
      <c r="D999" s="220" t="s">
        <v>165</v>
      </c>
      <c r="E999" s="240" t="s">
        <v>19</v>
      </c>
      <c r="F999" s="241" t="s">
        <v>168</v>
      </c>
      <c r="G999" s="239"/>
      <c r="H999" s="242">
        <v>8.7</v>
      </c>
      <c r="I999" s="243"/>
      <c r="J999" s="239"/>
      <c r="K999" s="239"/>
      <c r="L999" s="244"/>
      <c r="M999" s="245"/>
      <c r="N999" s="246"/>
      <c r="O999" s="246"/>
      <c r="P999" s="246"/>
      <c r="Q999" s="246"/>
      <c r="R999" s="246"/>
      <c r="S999" s="246"/>
      <c r="T999" s="24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8" t="s">
        <v>165</v>
      </c>
      <c r="AU999" s="248" t="s">
        <v>82</v>
      </c>
      <c r="AV999" s="14" t="s">
        <v>149</v>
      </c>
      <c r="AW999" s="14" t="s">
        <v>33</v>
      </c>
      <c r="AX999" s="14" t="s">
        <v>80</v>
      </c>
      <c r="AY999" s="248" t="s">
        <v>142</v>
      </c>
    </row>
    <row r="1000" spans="1:65" s="2" customFormat="1" ht="16.5" customHeight="1">
      <c r="A1000" s="41"/>
      <c r="B1000" s="42"/>
      <c r="C1000" s="207" t="s">
        <v>680</v>
      </c>
      <c r="D1000" s="207" t="s">
        <v>144</v>
      </c>
      <c r="E1000" s="208" t="s">
        <v>1180</v>
      </c>
      <c r="F1000" s="209" t="s">
        <v>1181</v>
      </c>
      <c r="G1000" s="210" t="s">
        <v>219</v>
      </c>
      <c r="H1000" s="211">
        <v>8.7</v>
      </c>
      <c r="I1000" s="212"/>
      <c r="J1000" s="213">
        <f>ROUND(I1000*H1000,2)</f>
        <v>0</v>
      </c>
      <c r="K1000" s="209" t="s">
        <v>148</v>
      </c>
      <c r="L1000" s="47"/>
      <c r="M1000" s="214" t="s">
        <v>19</v>
      </c>
      <c r="N1000" s="215" t="s">
        <v>43</v>
      </c>
      <c r="O1000" s="87"/>
      <c r="P1000" s="216">
        <f>O1000*H1000</f>
        <v>0</v>
      </c>
      <c r="Q1000" s="216">
        <v>0</v>
      </c>
      <c r="R1000" s="216">
        <f>Q1000*H1000</f>
        <v>0</v>
      </c>
      <c r="S1000" s="216">
        <v>0</v>
      </c>
      <c r="T1000" s="217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18" t="s">
        <v>198</v>
      </c>
      <c r="AT1000" s="218" t="s">
        <v>144</v>
      </c>
      <c r="AU1000" s="218" t="s">
        <v>82</v>
      </c>
      <c r="AY1000" s="20" t="s">
        <v>142</v>
      </c>
      <c r="BE1000" s="219">
        <f>IF(N1000="základní",J1000,0)</f>
        <v>0</v>
      </c>
      <c r="BF1000" s="219">
        <f>IF(N1000="snížená",J1000,0)</f>
        <v>0</v>
      </c>
      <c r="BG1000" s="219">
        <f>IF(N1000="zákl. přenesená",J1000,0)</f>
        <v>0</v>
      </c>
      <c r="BH1000" s="219">
        <f>IF(N1000="sníž. přenesená",J1000,0)</f>
        <v>0</v>
      </c>
      <c r="BI1000" s="219">
        <f>IF(N1000="nulová",J1000,0)</f>
        <v>0</v>
      </c>
      <c r="BJ1000" s="20" t="s">
        <v>80</v>
      </c>
      <c r="BK1000" s="219">
        <f>ROUND(I1000*H1000,2)</f>
        <v>0</v>
      </c>
      <c r="BL1000" s="20" t="s">
        <v>198</v>
      </c>
      <c r="BM1000" s="218" t="s">
        <v>1182</v>
      </c>
    </row>
    <row r="1001" spans="1:47" s="2" customFormat="1" ht="12">
      <c r="A1001" s="41"/>
      <c r="B1001" s="42"/>
      <c r="C1001" s="43"/>
      <c r="D1001" s="220" t="s">
        <v>150</v>
      </c>
      <c r="E1001" s="43"/>
      <c r="F1001" s="221" t="s">
        <v>1183</v>
      </c>
      <c r="G1001" s="43"/>
      <c r="H1001" s="43"/>
      <c r="I1001" s="222"/>
      <c r="J1001" s="43"/>
      <c r="K1001" s="43"/>
      <c r="L1001" s="47"/>
      <c r="M1001" s="223"/>
      <c r="N1001" s="224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T1001" s="20" t="s">
        <v>150</v>
      </c>
      <c r="AU1001" s="20" t="s">
        <v>82</v>
      </c>
    </row>
    <row r="1002" spans="1:47" s="2" customFormat="1" ht="12">
      <c r="A1002" s="41"/>
      <c r="B1002" s="42"/>
      <c r="C1002" s="43"/>
      <c r="D1002" s="225" t="s">
        <v>152</v>
      </c>
      <c r="E1002" s="43"/>
      <c r="F1002" s="226" t="s">
        <v>1184</v>
      </c>
      <c r="G1002" s="43"/>
      <c r="H1002" s="43"/>
      <c r="I1002" s="222"/>
      <c r="J1002" s="43"/>
      <c r="K1002" s="43"/>
      <c r="L1002" s="47"/>
      <c r="M1002" s="223"/>
      <c r="N1002" s="224"/>
      <c r="O1002" s="87"/>
      <c r="P1002" s="87"/>
      <c r="Q1002" s="87"/>
      <c r="R1002" s="87"/>
      <c r="S1002" s="87"/>
      <c r="T1002" s="88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T1002" s="20" t="s">
        <v>152</v>
      </c>
      <c r="AU1002" s="20" t="s">
        <v>82</v>
      </c>
    </row>
    <row r="1003" spans="1:51" s="13" customFormat="1" ht="12">
      <c r="A1003" s="13"/>
      <c r="B1003" s="227"/>
      <c r="C1003" s="228"/>
      <c r="D1003" s="220" t="s">
        <v>165</v>
      </c>
      <c r="E1003" s="229" t="s">
        <v>19</v>
      </c>
      <c r="F1003" s="230" t="s">
        <v>1185</v>
      </c>
      <c r="G1003" s="228"/>
      <c r="H1003" s="231">
        <v>8.7</v>
      </c>
      <c r="I1003" s="232"/>
      <c r="J1003" s="228"/>
      <c r="K1003" s="228"/>
      <c r="L1003" s="233"/>
      <c r="M1003" s="234"/>
      <c r="N1003" s="235"/>
      <c r="O1003" s="235"/>
      <c r="P1003" s="235"/>
      <c r="Q1003" s="235"/>
      <c r="R1003" s="235"/>
      <c r="S1003" s="235"/>
      <c r="T1003" s="236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7" t="s">
        <v>165</v>
      </c>
      <c r="AU1003" s="237" t="s">
        <v>82</v>
      </c>
      <c r="AV1003" s="13" t="s">
        <v>82</v>
      </c>
      <c r="AW1003" s="13" t="s">
        <v>33</v>
      </c>
      <c r="AX1003" s="13" t="s">
        <v>72</v>
      </c>
      <c r="AY1003" s="237" t="s">
        <v>142</v>
      </c>
    </row>
    <row r="1004" spans="1:51" s="14" customFormat="1" ht="12">
      <c r="A1004" s="14"/>
      <c r="B1004" s="238"/>
      <c r="C1004" s="239"/>
      <c r="D1004" s="220" t="s">
        <v>165</v>
      </c>
      <c r="E1004" s="240" t="s">
        <v>19</v>
      </c>
      <c r="F1004" s="241" t="s">
        <v>168</v>
      </c>
      <c r="G1004" s="239"/>
      <c r="H1004" s="242">
        <v>8.7</v>
      </c>
      <c r="I1004" s="243"/>
      <c r="J1004" s="239"/>
      <c r="K1004" s="239"/>
      <c r="L1004" s="244"/>
      <c r="M1004" s="245"/>
      <c r="N1004" s="246"/>
      <c r="O1004" s="246"/>
      <c r="P1004" s="246"/>
      <c r="Q1004" s="246"/>
      <c r="R1004" s="246"/>
      <c r="S1004" s="246"/>
      <c r="T1004" s="24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8" t="s">
        <v>165</v>
      </c>
      <c r="AU1004" s="248" t="s">
        <v>82</v>
      </c>
      <c r="AV1004" s="14" t="s">
        <v>149</v>
      </c>
      <c r="AW1004" s="14" t="s">
        <v>33</v>
      </c>
      <c r="AX1004" s="14" t="s">
        <v>80</v>
      </c>
      <c r="AY1004" s="248" t="s">
        <v>142</v>
      </c>
    </row>
    <row r="1005" spans="1:65" s="2" customFormat="1" ht="24.15" customHeight="1">
      <c r="A1005" s="41"/>
      <c r="B1005" s="42"/>
      <c r="C1005" s="260" t="s">
        <v>1186</v>
      </c>
      <c r="D1005" s="260" t="s">
        <v>237</v>
      </c>
      <c r="E1005" s="261" t="s">
        <v>1187</v>
      </c>
      <c r="F1005" s="262" t="s">
        <v>1188</v>
      </c>
      <c r="G1005" s="263" t="s">
        <v>219</v>
      </c>
      <c r="H1005" s="264">
        <v>9.57</v>
      </c>
      <c r="I1005" s="265"/>
      <c r="J1005" s="266">
        <f>ROUND(I1005*H1005,2)</f>
        <v>0</v>
      </c>
      <c r="K1005" s="262" t="s">
        <v>148</v>
      </c>
      <c r="L1005" s="267"/>
      <c r="M1005" s="268" t="s">
        <v>19</v>
      </c>
      <c r="N1005" s="269" t="s">
        <v>43</v>
      </c>
      <c r="O1005" s="87"/>
      <c r="P1005" s="216">
        <f>O1005*H1005</f>
        <v>0</v>
      </c>
      <c r="Q1005" s="216">
        <v>0</v>
      </c>
      <c r="R1005" s="216">
        <f>Q1005*H1005</f>
        <v>0</v>
      </c>
      <c r="S1005" s="216">
        <v>0</v>
      </c>
      <c r="T1005" s="217">
        <f>S1005*H1005</f>
        <v>0</v>
      </c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R1005" s="218" t="s">
        <v>245</v>
      </c>
      <c r="AT1005" s="218" t="s">
        <v>237</v>
      </c>
      <c r="AU1005" s="218" t="s">
        <v>82</v>
      </c>
      <c r="AY1005" s="20" t="s">
        <v>142</v>
      </c>
      <c r="BE1005" s="219">
        <f>IF(N1005="základní",J1005,0)</f>
        <v>0</v>
      </c>
      <c r="BF1005" s="219">
        <f>IF(N1005="snížená",J1005,0)</f>
        <v>0</v>
      </c>
      <c r="BG1005" s="219">
        <f>IF(N1005="zákl. přenesená",J1005,0)</f>
        <v>0</v>
      </c>
      <c r="BH1005" s="219">
        <f>IF(N1005="sníž. přenesená",J1005,0)</f>
        <v>0</v>
      </c>
      <c r="BI1005" s="219">
        <f>IF(N1005="nulová",J1005,0)</f>
        <v>0</v>
      </c>
      <c r="BJ1005" s="20" t="s">
        <v>80</v>
      </c>
      <c r="BK1005" s="219">
        <f>ROUND(I1005*H1005,2)</f>
        <v>0</v>
      </c>
      <c r="BL1005" s="20" t="s">
        <v>198</v>
      </c>
      <c r="BM1005" s="218" t="s">
        <v>1189</v>
      </c>
    </row>
    <row r="1006" spans="1:47" s="2" customFormat="1" ht="12">
      <c r="A1006" s="41"/>
      <c r="B1006" s="42"/>
      <c r="C1006" s="43"/>
      <c r="D1006" s="220" t="s">
        <v>150</v>
      </c>
      <c r="E1006" s="43"/>
      <c r="F1006" s="221" t="s">
        <v>1188</v>
      </c>
      <c r="G1006" s="43"/>
      <c r="H1006" s="43"/>
      <c r="I1006" s="222"/>
      <c r="J1006" s="43"/>
      <c r="K1006" s="43"/>
      <c r="L1006" s="47"/>
      <c r="M1006" s="223"/>
      <c r="N1006" s="224"/>
      <c r="O1006" s="87"/>
      <c r="P1006" s="87"/>
      <c r="Q1006" s="87"/>
      <c r="R1006" s="87"/>
      <c r="S1006" s="87"/>
      <c r="T1006" s="88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T1006" s="20" t="s">
        <v>150</v>
      </c>
      <c r="AU1006" s="20" t="s">
        <v>82</v>
      </c>
    </row>
    <row r="1007" spans="1:51" s="13" customFormat="1" ht="12">
      <c r="A1007" s="13"/>
      <c r="B1007" s="227"/>
      <c r="C1007" s="228"/>
      <c r="D1007" s="220" t="s">
        <v>165</v>
      </c>
      <c r="E1007" s="229" t="s">
        <v>19</v>
      </c>
      <c r="F1007" s="230" t="s">
        <v>1190</v>
      </c>
      <c r="G1007" s="228"/>
      <c r="H1007" s="231">
        <v>9.57</v>
      </c>
      <c r="I1007" s="232"/>
      <c r="J1007" s="228"/>
      <c r="K1007" s="228"/>
      <c r="L1007" s="233"/>
      <c r="M1007" s="234"/>
      <c r="N1007" s="235"/>
      <c r="O1007" s="235"/>
      <c r="P1007" s="235"/>
      <c r="Q1007" s="235"/>
      <c r="R1007" s="235"/>
      <c r="S1007" s="235"/>
      <c r="T1007" s="236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37" t="s">
        <v>165</v>
      </c>
      <c r="AU1007" s="237" t="s">
        <v>82</v>
      </c>
      <c r="AV1007" s="13" t="s">
        <v>82</v>
      </c>
      <c r="AW1007" s="13" t="s">
        <v>33</v>
      </c>
      <c r="AX1007" s="13" t="s">
        <v>72</v>
      </c>
      <c r="AY1007" s="237" t="s">
        <v>142</v>
      </c>
    </row>
    <row r="1008" spans="1:51" s="14" customFormat="1" ht="12">
      <c r="A1008" s="14"/>
      <c r="B1008" s="238"/>
      <c r="C1008" s="239"/>
      <c r="D1008" s="220" t="s">
        <v>165</v>
      </c>
      <c r="E1008" s="240" t="s">
        <v>19</v>
      </c>
      <c r="F1008" s="241" t="s">
        <v>168</v>
      </c>
      <c r="G1008" s="239"/>
      <c r="H1008" s="242">
        <v>9.57</v>
      </c>
      <c r="I1008" s="243"/>
      <c r="J1008" s="239"/>
      <c r="K1008" s="239"/>
      <c r="L1008" s="244"/>
      <c r="M1008" s="245"/>
      <c r="N1008" s="246"/>
      <c r="O1008" s="246"/>
      <c r="P1008" s="246"/>
      <c r="Q1008" s="246"/>
      <c r="R1008" s="246"/>
      <c r="S1008" s="246"/>
      <c r="T1008" s="247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8" t="s">
        <v>165</v>
      </c>
      <c r="AU1008" s="248" t="s">
        <v>82</v>
      </c>
      <c r="AV1008" s="14" t="s">
        <v>149</v>
      </c>
      <c r="AW1008" s="14" t="s">
        <v>33</v>
      </c>
      <c r="AX1008" s="14" t="s">
        <v>80</v>
      </c>
      <c r="AY1008" s="248" t="s">
        <v>142</v>
      </c>
    </row>
    <row r="1009" spans="1:65" s="2" customFormat="1" ht="21.75" customHeight="1">
      <c r="A1009" s="41"/>
      <c r="B1009" s="42"/>
      <c r="C1009" s="207" t="s">
        <v>687</v>
      </c>
      <c r="D1009" s="207" t="s">
        <v>144</v>
      </c>
      <c r="E1009" s="208" t="s">
        <v>1191</v>
      </c>
      <c r="F1009" s="209" t="s">
        <v>1192</v>
      </c>
      <c r="G1009" s="210" t="s">
        <v>219</v>
      </c>
      <c r="H1009" s="211">
        <v>8.7</v>
      </c>
      <c r="I1009" s="212"/>
      <c r="J1009" s="213">
        <f>ROUND(I1009*H1009,2)</f>
        <v>0</v>
      </c>
      <c r="K1009" s="209" t="s">
        <v>148</v>
      </c>
      <c r="L1009" s="47"/>
      <c r="M1009" s="214" t="s">
        <v>19</v>
      </c>
      <c r="N1009" s="215" t="s">
        <v>43</v>
      </c>
      <c r="O1009" s="87"/>
      <c r="P1009" s="216">
        <f>O1009*H1009</f>
        <v>0</v>
      </c>
      <c r="Q1009" s="216">
        <v>0</v>
      </c>
      <c r="R1009" s="216">
        <f>Q1009*H1009</f>
        <v>0</v>
      </c>
      <c r="S1009" s="216">
        <v>0</v>
      </c>
      <c r="T1009" s="217">
        <f>S1009*H1009</f>
        <v>0</v>
      </c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R1009" s="218" t="s">
        <v>198</v>
      </c>
      <c r="AT1009" s="218" t="s">
        <v>144</v>
      </c>
      <c r="AU1009" s="218" t="s">
        <v>82</v>
      </c>
      <c r="AY1009" s="20" t="s">
        <v>142</v>
      </c>
      <c r="BE1009" s="219">
        <f>IF(N1009="základní",J1009,0)</f>
        <v>0</v>
      </c>
      <c r="BF1009" s="219">
        <f>IF(N1009="snížená",J1009,0)</f>
        <v>0</v>
      </c>
      <c r="BG1009" s="219">
        <f>IF(N1009="zákl. přenesená",J1009,0)</f>
        <v>0</v>
      </c>
      <c r="BH1009" s="219">
        <f>IF(N1009="sníž. přenesená",J1009,0)</f>
        <v>0</v>
      </c>
      <c r="BI1009" s="219">
        <f>IF(N1009="nulová",J1009,0)</f>
        <v>0</v>
      </c>
      <c r="BJ1009" s="20" t="s">
        <v>80</v>
      </c>
      <c r="BK1009" s="219">
        <f>ROUND(I1009*H1009,2)</f>
        <v>0</v>
      </c>
      <c r="BL1009" s="20" t="s">
        <v>198</v>
      </c>
      <c r="BM1009" s="218" t="s">
        <v>1193</v>
      </c>
    </row>
    <row r="1010" spans="1:47" s="2" customFormat="1" ht="12">
      <c r="A1010" s="41"/>
      <c r="B1010" s="42"/>
      <c r="C1010" s="43"/>
      <c r="D1010" s="220" t="s">
        <v>150</v>
      </c>
      <c r="E1010" s="43"/>
      <c r="F1010" s="221" t="s">
        <v>1194</v>
      </c>
      <c r="G1010" s="43"/>
      <c r="H1010" s="43"/>
      <c r="I1010" s="222"/>
      <c r="J1010" s="43"/>
      <c r="K1010" s="43"/>
      <c r="L1010" s="47"/>
      <c r="M1010" s="223"/>
      <c r="N1010" s="224"/>
      <c r="O1010" s="87"/>
      <c r="P1010" s="87"/>
      <c r="Q1010" s="87"/>
      <c r="R1010" s="87"/>
      <c r="S1010" s="87"/>
      <c r="T1010" s="88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T1010" s="20" t="s">
        <v>150</v>
      </c>
      <c r="AU1010" s="20" t="s">
        <v>82</v>
      </c>
    </row>
    <row r="1011" spans="1:47" s="2" customFormat="1" ht="12">
      <c r="A1011" s="41"/>
      <c r="B1011" s="42"/>
      <c r="C1011" s="43"/>
      <c r="D1011" s="225" t="s">
        <v>152</v>
      </c>
      <c r="E1011" s="43"/>
      <c r="F1011" s="226" t="s">
        <v>1195</v>
      </c>
      <c r="G1011" s="43"/>
      <c r="H1011" s="43"/>
      <c r="I1011" s="222"/>
      <c r="J1011" s="43"/>
      <c r="K1011" s="43"/>
      <c r="L1011" s="47"/>
      <c r="M1011" s="223"/>
      <c r="N1011" s="224"/>
      <c r="O1011" s="87"/>
      <c r="P1011" s="87"/>
      <c r="Q1011" s="87"/>
      <c r="R1011" s="87"/>
      <c r="S1011" s="87"/>
      <c r="T1011" s="88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T1011" s="20" t="s">
        <v>152</v>
      </c>
      <c r="AU1011" s="20" t="s">
        <v>82</v>
      </c>
    </row>
    <row r="1012" spans="1:51" s="16" customFormat="1" ht="12">
      <c r="A1012" s="16"/>
      <c r="B1012" s="271"/>
      <c r="C1012" s="272"/>
      <c r="D1012" s="220" t="s">
        <v>165</v>
      </c>
      <c r="E1012" s="273" t="s">
        <v>19</v>
      </c>
      <c r="F1012" s="274" t="s">
        <v>1178</v>
      </c>
      <c r="G1012" s="272"/>
      <c r="H1012" s="273" t="s">
        <v>19</v>
      </c>
      <c r="I1012" s="275"/>
      <c r="J1012" s="272"/>
      <c r="K1012" s="272"/>
      <c r="L1012" s="276"/>
      <c r="M1012" s="277"/>
      <c r="N1012" s="278"/>
      <c r="O1012" s="278"/>
      <c r="P1012" s="278"/>
      <c r="Q1012" s="278"/>
      <c r="R1012" s="278"/>
      <c r="S1012" s="278"/>
      <c r="T1012" s="279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T1012" s="280" t="s">
        <v>165</v>
      </c>
      <c r="AU1012" s="280" t="s">
        <v>82</v>
      </c>
      <c r="AV1012" s="16" t="s">
        <v>80</v>
      </c>
      <c r="AW1012" s="16" t="s">
        <v>33</v>
      </c>
      <c r="AX1012" s="16" t="s">
        <v>72</v>
      </c>
      <c r="AY1012" s="280" t="s">
        <v>142</v>
      </c>
    </row>
    <row r="1013" spans="1:51" s="13" customFormat="1" ht="12">
      <c r="A1013" s="13"/>
      <c r="B1013" s="227"/>
      <c r="C1013" s="228"/>
      <c r="D1013" s="220" t="s">
        <v>165</v>
      </c>
      <c r="E1013" s="229" t="s">
        <v>19</v>
      </c>
      <c r="F1013" s="230" t="s">
        <v>1196</v>
      </c>
      <c r="G1013" s="228"/>
      <c r="H1013" s="231">
        <v>8.7</v>
      </c>
      <c r="I1013" s="232"/>
      <c r="J1013" s="228"/>
      <c r="K1013" s="228"/>
      <c r="L1013" s="233"/>
      <c r="M1013" s="234"/>
      <c r="N1013" s="235"/>
      <c r="O1013" s="235"/>
      <c r="P1013" s="235"/>
      <c r="Q1013" s="235"/>
      <c r="R1013" s="235"/>
      <c r="S1013" s="235"/>
      <c r="T1013" s="236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37" t="s">
        <v>165</v>
      </c>
      <c r="AU1013" s="237" t="s">
        <v>82</v>
      </c>
      <c r="AV1013" s="13" t="s">
        <v>82</v>
      </c>
      <c r="AW1013" s="13" t="s">
        <v>33</v>
      </c>
      <c r="AX1013" s="13" t="s">
        <v>72</v>
      </c>
      <c r="AY1013" s="237" t="s">
        <v>142</v>
      </c>
    </row>
    <row r="1014" spans="1:51" s="15" customFormat="1" ht="12">
      <c r="A1014" s="15"/>
      <c r="B1014" s="249"/>
      <c r="C1014" s="250"/>
      <c r="D1014" s="220" t="s">
        <v>165</v>
      </c>
      <c r="E1014" s="251" t="s">
        <v>19</v>
      </c>
      <c r="F1014" s="252" t="s">
        <v>183</v>
      </c>
      <c r="G1014" s="250"/>
      <c r="H1014" s="253">
        <v>8.7</v>
      </c>
      <c r="I1014" s="254"/>
      <c r="J1014" s="250"/>
      <c r="K1014" s="250"/>
      <c r="L1014" s="255"/>
      <c r="M1014" s="256"/>
      <c r="N1014" s="257"/>
      <c r="O1014" s="257"/>
      <c r="P1014" s="257"/>
      <c r="Q1014" s="257"/>
      <c r="R1014" s="257"/>
      <c r="S1014" s="257"/>
      <c r="T1014" s="258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59" t="s">
        <v>165</v>
      </c>
      <c r="AU1014" s="259" t="s">
        <v>82</v>
      </c>
      <c r="AV1014" s="15" t="s">
        <v>158</v>
      </c>
      <c r="AW1014" s="15" t="s">
        <v>33</v>
      </c>
      <c r="AX1014" s="15" t="s">
        <v>72</v>
      </c>
      <c r="AY1014" s="259" t="s">
        <v>142</v>
      </c>
    </row>
    <row r="1015" spans="1:51" s="14" customFormat="1" ht="12">
      <c r="A1015" s="14"/>
      <c r="B1015" s="238"/>
      <c r="C1015" s="239"/>
      <c r="D1015" s="220" t="s">
        <v>165</v>
      </c>
      <c r="E1015" s="240" t="s">
        <v>19</v>
      </c>
      <c r="F1015" s="241" t="s">
        <v>168</v>
      </c>
      <c r="G1015" s="239"/>
      <c r="H1015" s="242">
        <v>8.7</v>
      </c>
      <c r="I1015" s="243"/>
      <c r="J1015" s="239"/>
      <c r="K1015" s="239"/>
      <c r="L1015" s="244"/>
      <c r="M1015" s="245"/>
      <c r="N1015" s="246"/>
      <c r="O1015" s="246"/>
      <c r="P1015" s="246"/>
      <c r="Q1015" s="246"/>
      <c r="R1015" s="246"/>
      <c r="S1015" s="246"/>
      <c r="T1015" s="24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8" t="s">
        <v>165</v>
      </c>
      <c r="AU1015" s="248" t="s">
        <v>82</v>
      </c>
      <c r="AV1015" s="14" t="s">
        <v>149</v>
      </c>
      <c r="AW1015" s="14" t="s">
        <v>33</v>
      </c>
      <c r="AX1015" s="14" t="s">
        <v>80</v>
      </c>
      <c r="AY1015" s="248" t="s">
        <v>142</v>
      </c>
    </row>
    <row r="1016" spans="1:65" s="2" customFormat="1" ht="24.15" customHeight="1">
      <c r="A1016" s="41"/>
      <c r="B1016" s="42"/>
      <c r="C1016" s="207" t="s">
        <v>1197</v>
      </c>
      <c r="D1016" s="207" t="s">
        <v>144</v>
      </c>
      <c r="E1016" s="208" t="s">
        <v>1198</v>
      </c>
      <c r="F1016" s="209" t="s">
        <v>1199</v>
      </c>
      <c r="G1016" s="210" t="s">
        <v>206</v>
      </c>
      <c r="H1016" s="211">
        <v>0.114</v>
      </c>
      <c r="I1016" s="212"/>
      <c r="J1016" s="213">
        <f>ROUND(I1016*H1016,2)</f>
        <v>0</v>
      </c>
      <c r="K1016" s="209" t="s">
        <v>148</v>
      </c>
      <c r="L1016" s="47"/>
      <c r="M1016" s="214" t="s">
        <v>19</v>
      </c>
      <c r="N1016" s="215" t="s">
        <v>43</v>
      </c>
      <c r="O1016" s="87"/>
      <c r="P1016" s="216">
        <f>O1016*H1016</f>
        <v>0</v>
      </c>
      <c r="Q1016" s="216">
        <v>0</v>
      </c>
      <c r="R1016" s="216">
        <f>Q1016*H1016</f>
        <v>0</v>
      </c>
      <c r="S1016" s="216">
        <v>0</v>
      </c>
      <c r="T1016" s="217">
        <f>S1016*H1016</f>
        <v>0</v>
      </c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R1016" s="218" t="s">
        <v>198</v>
      </c>
      <c r="AT1016" s="218" t="s">
        <v>144</v>
      </c>
      <c r="AU1016" s="218" t="s">
        <v>82</v>
      </c>
      <c r="AY1016" s="20" t="s">
        <v>142</v>
      </c>
      <c r="BE1016" s="219">
        <f>IF(N1016="základní",J1016,0)</f>
        <v>0</v>
      </c>
      <c r="BF1016" s="219">
        <f>IF(N1016="snížená",J1016,0)</f>
        <v>0</v>
      </c>
      <c r="BG1016" s="219">
        <f>IF(N1016="zákl. přenesená",J1016,0)</f>
        <v>0</v>
      </c>
      <c r="BH1016" s="219">
        <f>IF(N1016="sníž. přenesená",J1016,0)</f>
        <v>0</v>
      </c>
      <c r="BI1016" s="219">
        <f>IF(N1016="nulová",J1016,0)</f>
        <v>0</v>
      </c>
      <c r="BJ1016" s="20" t="s">
        <v>80</v>
      </c>
      <c r="BK1016" s="219">
        <f>ROUND(I1016*H1016,2)</f>
        <v>0</v>
      </c>
      <c r="BL1016" s="20" t="s">
        <v>198</v>
      </c>
      <c r="BM1016" s="218" t="s">
        <v>1200</v>
      </c>
    </row>
    <row r="1017" spans="1:47" s="2" customFormat="1" ht="12">
      <c r="A1017" s="41"/>
      <c r="B1017" s="42"/>
      <c r="C1017" s="43"/>
      <c r="D1017" s="220" t="s">
        <v>150</v>
      </c>
      <c r="E1017" s="43"/>
      <c r="F1017" s="221" t="s">
        <v>1201</v>
      </c>
      <c r="G1017" s="43"/>
      <c r="H1017" s="43"/>
      <c r="I1017" s="222"/>
      <c r="J1017" s="43"/>
      <c r="K1017" s="43"/>
      <c r="L1017" s="47"/>
      <c r="M1017" s="223"/>
      <c r="N1017" s="224"/>
      <c r="O1017" s="87"/>
      <c r="P1017" s="87"/>
      <c r="Q1017" s="87"/>
      <c r="R1017" s="87"/>
      <c r="S1017" s="87"/>
      <c r="T1017" s="88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T1017" s="20" t="s">
        <v>150</v>
      </c>
      <c r="AU1017" s="20" t="s">
        <v>82</v>
      </c>
    </row>
    <row r="1018" spans="1:47" s="2" customFormat="1" ht="12">
      <c r="A1018" s="41"/>
      <c r="B1018" s="42"/>
      <c r="C1018" s="43"/>
      <c r="D1018" s="225" t="s">
        <v>152</v>
      </c>
      <c r="E1018" s="43"/>
      <c r="F1018" s="226" t="s">
        <v>1202</v>
      </c>
      <c r="G1018" s="43"/>
      <c r="H1018" s="43"/>
      <c r="I1018" s="222"/>
      <c r="J1018" s="43"/>
      <c r="K1018" s="43"/>
      <c r="L1018" s="47"/>
      <c r="M1018" s="223"/>
      <c r="N1018" s="224"/>
      <c r="O1018" s="87"/>
      <c r="P1018" s="87"/>
      <c r="Q1018" s="87"/>
      <c r="R1018" s="87"/>
      <c r="S1018" s="87"/>
      <c r="T1018" s="88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T1018" s="20" t="s">
        <v>152</v>
      </c>
      <c r="AU1018" s="20" t="s">
        <v>82</v>
      </c>
    </row>
    <row r="1019" spans="1:63" s="12" customFormat="1" ht="22.8" customHeight="1">
      <c r="A1019" s="12"/>
      <c r="B1019" s="191"/>
      <c r="C1019" s="192"/>
      <c r="D1019" s="193" t="s">
        <v>71</v>
      </c>
      <c r="E1019" s="205" t="s">
        <v>1203</v>
      </c>
      <c r="F1019" s="205" t="s">
        <v>1204</v>
      </c>
      <c r="G1019" s="192"/>
      <c r="H1019" s="192"/>
      <c r="I1019" s="195"/>
      <c r="J1019" s="206">
        <f>BK1019</f>
        <v>0</v>
      </c>
      <c r="K1019" s="192"/>
      <c r="L1019" s="197"/>
      <c r="M1019" s="198"/>
      <c r="N1019" s="199"/>
      <c r="O1019" s="199"/>
      <c r="P1019" s="200">
        <f>SUM(P1020:P1165)</f>
        <v>0</v>
      </c>
      <c r="Q1019" s="199"/>
      <c r="R1019" s="200">
        <f>SUM(R1020:R1165)</f>
        <v>0</v>
      </c>
      <c r="S1019" s="199"/>
      <c r="T1019" s="201">
        <f>SUM(T1020:T1165)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202" t="s">
        <v>82</v>
      </c>
      <c r="AT1019" s="203" t="s">
        <v>71</v>
      </c>
      <c r="AU1019" s="203" t="s">
        <v>80</v>
      </c>
      <c r="AY1019" s="202" t="s">
        <v>142</v>
      </c>
      <c r="BK1019" s="204">
        <f>SUM(BK1020:BK1165)</f>
        <v>0</v>
      </c>
    </row>
    <row r="1020" spans="1:65" s="2" customFormat="1" ht="16.5" customHeight="1">
      <c r="A1020" s="41"/>
      <c r="B1020" s="42"/>
      <c r="C1020" s="207" t="s">
        <v>694</v>
      </c>
      <c r="D1020" s="207" t="s">
        <v>144</v>
      </c>
      <c r="E1020" s="208" t="s">
        <v>1205</v>
      </c>
      <c r="F1020" s="209" t="s">
        <v>1206</v>
      </c>
      <c r="G1020" s="210" t="s">
        <v>219</v>
      </c>
      <c r="H1020" s="211">
        <v>302.39</v>
      </c>
      <c r="I1020" s="212"/>
      <c r="J1020" s="213">
        <f>ROUND(I1020*H1020,2)</f>
        <v>0</v>
      </c>
      <c r="K1020" s="209" t="s">
        <v>148</v>
      </c>
      <c r="L1020" s="47"/>
      <c r="M1020" s="214" t="s">
        <v>19</v>
      </c>
      <c r="N1020" s="215" t="s">
        <v>43</v>
      </c>
      <c r="O1020" s="87"/>
      <c r="P1020" s="216">
        <f>O1020*H1020</f>
        <v>0</v>
      </c>
      <c r="Q1020" s="216">
        <v>0</v>
      </c>
      <c r="R1020" s="216">
        <f>Q1020*H1020</f>
        <v>0</v>
      </c>
      <c r="S1020" s="216">
        <v>0</v>
      </c>
      <c r="T1020" s="217">
        <f>S1020*H1020</f>
        <v>0</v>
      </c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R1020" s="218" t="s">
        <v>198</v>
      </c>
      <c r="AT1020" s="218" t="s">
        <v>144</v>
      </c>
      <c r="AU1020" s="218" t="s">
        <v>82</v>
      </c>
      <c r="AY1020" s="20" t="s">
        <v>142</v>
      </c>
      <c r="BE1020" s="219">
        <f>IF(N1020="základní",J1020,0)</f>
        <v>0</v>
      </c>
      <c r="BF1020" s="219">
        <f>IF(N1020="snížená",J1020,0)</f>
        <v>0</v>
      </c>
      <c r="BG1020" s="219">
        <f>IF(N1020="zákl. přenesená",J1020,0)</f>
        <v>0</v>
      </c>
      <c r="BH1020" s="219">
        <f>IF(N1020="sníž. přenesená",J1020,0)</f>
        <v>0</v>
      </c>
      <c r="BI1020" s="219">
        <f>IF(N1020="nulová",J1020,0)</f>
        <v>0</v>
      </c>
      <c r="BJ1020" s="20" t="s">
        <v>80</v>
      </c>
      <c r="BK1020" s="219">
        <f>ROUND(I1020*H1020,2)</f>
        <v>0</v>
      </c>
      <c r="BL1020" s="20" t="s">
        <v>198</v>
      </c>
      <c r="BM1020" s="218" t="s">
        <v>1207</v>
      </c>
    </row>
    <row r="1021" spans="1:47" s="2" customFormat="1" ht="12">
      <c r="A1021" s="41"/>
      <c r="B1021" s="42"/>
      <c r="C1021" s="43"/>
      <c r="D1021" s="220" t="s">
        <v>150</v>
      </c>
      <c r="E1021" s="43"/>
      <c r="F1021" s="221" t="s">
        <v>1208</v>
      </c>
      <c r="G1021" s="43"/>
      <c r="H1021" s="43"/>
      <c r="I1021" s="222"/>
      <c r="J1021" s="43"/>
      <c r="K1021" s="43"/>
      <c r="L1021" s="47"/>
      <c r="M1021" s="223"/>
      <c r="N1021" s="224"/>
      <c r="O1021" s="87"/>
      <c r="P1021" s="87"/>
      <c r="Q1021" s="87"/>
      <c r="R1021" s="87"/>
      <c r="S1021" s="87"/>
      <c r="T1021" s="88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T1021" s="20" t="s">
        <v>150</v>
      </c>
      <c r="AU1021" s="20" t="s">
        <v>82</v>
      </c>
    </row>
    <row r="1022" spans="1:47" s="2" customFormat="1" ht="12">
      <c r="A1022" s="41"/>
      <c r="B1022" s="42"/>
      <c r="C1022" s="43"/>
      <c r="D1022" s="225" t="s">
        <v>152</v>
      </c>
      <c r="E1022" s="43"/>
      <c r="F1022" s="226" t="s">
        <v>1209</v>
      </c>
      <c r="G1022" s="43"/>
      <c r="H1022" s="43"/>
      <c r="I1022" s="222"/>
      <c r="J1022" s="43"/>
      <c r="K1022" s="43"/>
      <c r="L1022" s="47"/>
      <c r="M1022" s="223"/>
      <c r="N1022" s="224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T1022" s="20" t="s">
        <v>152</v>
      </c>
      <c r="AU1022" s="20" t="s">
        <v>82</v>
      </c>
    </row>
    <row r="1023" spans="1:51" s="13" customFormat="1" ht="12">
      <c r="A1023" s="13"/>
      <c r="B1023" s="227"/>
      <c r="C1023" s="228"/>
      <c r="D1023" s="220" t="s">
        <v>165</v>
      </c>
      <c r="E1023" s="229" t="s">
        <v>19</v>
      </c>
      <c r="F1023" s="230" t="s">
        <v>994</v>
      </c>
      <c r="G1023" s="228"/>
      <c r="H1023" s="231">
        <v>38.5</v>
      </c>
      <c r="I1023" s="232"/>
      <c r="J1023" s="228"/>
      <c r="K1023" s="228"/>
      <c r="L1023" s="233"/>
      <c r="M1023" s="234"/>
      <c r="N1023" s="235"/>
      <c r="O1023" s="235"/>
      <c r="P1023" s="235"/>
      <c r="Q1023" s="235"/>
      <c r="R1023" s="235"/>
      <c r="S1023" s="235"/>
      <c r="T1023" s="236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7" t="s">
        <v>165</v>
      </c>
      <c r="AU1023" s="237" t="s">
        <v>82</v>
      </c>
      <c r="AV1023" s="13" t="s">
        <v>82</v>
      </c>
      <c r="AW1023" s="13" t="s">
        <v>33</v>
      </c>
      <c r="AX1023" s="13" t="s">
        <v>72</v>
      </c>
      <c r="AY1023" s="237" t="s">
        <v>142</v>
      </c>
    </row>
    <row r="1024" spans="1:51" s="13" customFormat="1" ht="12">
      <c r="A1024" s="13"/>
      <c r="B1024" s="227"/>
      <c r="C1024" s="228"/>
      <c r="D1024" s="220" t="s">
        <v>165</v>
      </c>
      <c r="E1024" s="229" t="s">
        <v>19</v>
      </c>
      <c r="F1024" s="230" t="s">
        <v>995</v>
      </c>
      <c r="G1024" s="228"/>
      <c r="H1024" s="231">
        <v>41.61</v>
      </c>
      <c r="I1024" s="232"/>
      <c r="J1024" s="228"/>
      <c r="K1024" s="228"/>
      <c r="L1024" s="233"/>
      <c r="M1024" s="234"/>
      <c r="N1024" s="235"/>
      <c r="O1024" s="235"/>
      <c r="P1024" s="235"/>
      <c r="Q1024" s="235"/>
      <c r="R1024" s="235"/>
      <c r="S1024" s="235"/>
      <c r="T1024" s="236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7" t="s">
        <v>165</v>
      </c>
      <c r="AU1024" s="237" t="s">
        <v>82</v>
      </c>
      <c r="AV1024" s="13" t="s">
        <v>82</v>
      </c>
      <c r="AW1024" s="13" t="s">
        <v>33</v>
      </c>
      <c r="AX1024" s="13" t="s">
        <v>72</v>
      </c>
      <c r="AY1024" s="237" t="s">
        <v>142</v>
      </c>
    </row>
    <row r="1025" spans="1:51" s="13" customFormat="1" ht="12">
      <c r="A1025" s="13"/>
      <c r="B1025" s="227"/>
      <c r="C1025" s="228"/>
      <c r="D1025" s="220" t="s">
        <v>165</v>
      </c>
      <c r="E1025" s="229" t="s">
        <v>19</v>
      </c>
      <c r="F1025" s="230" t="s">
        <v>996</v>
      </c>
      <c r="G1025" s="228"/>
      <c r="H1025" s="231">
        <v>206.04</v>
      </c>
      <c r="I1025" s="232"/>
      <c r="J1025" s="228"/>
      <c r="K1025" s="228"/>
      <c r="L1025" s="233"/>
      <c r="M1025" s="234"/>
      <c r="N1025" s="235"/>
      <c r="O1025" s="235"/>
      <c r="P1025" s="235"/>
      <c r="Q1025" s="235"/>
      <c r="R1025" s="235"/>
      <c r="S1025" s="235"/>
      <c r="T1025" s="236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37" t="s">
        <v>165</v>
      </c>
      <c r="AU1025" s="237" t="s">
        <v>82</v>
      </c>
      <c r="AV1025" s="13" t="s">
        <v>82</v>
      </c>
      <c r="AW1025" s="13" t="s">
        <v>33</v>
      </c>
      <c r="AX1025" s="13" t="s">
        <v>72</v>
      </c>
      <c r="AY1025" s="237" t="s">
        <v>142</v>
      </c>
    </row>
    <row r="1026" spans="1:51" s="13" customFormat="1" ht="12">
      <c r="A1026" s="13"/>
      <c r="B1026" s="227"/>
      <c r="C1026" s="228"/>
      <c r="D1026" s="220" t="s">
        <v>165</v>
      </c>
      <c r="E1026" s="229" t="s">
        <v>19</v>
      </c>
      <c r="F1026" s="230" t="s">
        <v>997</v>
      </c>
      <c r="G1026" s="228"/>
      <c r="H1026" s="231">
        <v>16.24</v>
      </c>
      <c r="I1026" s="232"/>
      <c r="J1026" s="228"/>
      <c r="K1026" s="228"/>
      <c r="L1026" s="233"/>
      <c r="M1026" s="234"/>
      <c r="N1026" s="235"/>
      <c r="O1026" s="235"/>
      <c r="P1026" s="235"/>
      <c r="Q1026" s="235"/>
      <c r="R1026" s="235"/>
      <c r="S1026" s="235"/>
      <c r="T1026" s="236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7" t="s">
        <v>165</v>
      </c>
      <c r="AU1026" s="237" t="s">
        <v>82</v>
      </c>
      <c r="AV1026" s="13" t="s">
        <v>82</v>
      </c>
      <c r="AW1026" s="13" t="s">
        <v>33</v>
      </c>
      <c r="AX1026" s="13" t="s">
        <v>72</v>
      </c>
      <c r="AY1026" s="237" t="s">
        <v>142</v>
      </c>
    </row>
    <row r="1027" spans="1:51" s="15" customFormat="1" ht="12">
      <c r="A1027" s="15"/>
      <c r="B1027" s="249"/>
      <c r="C1027" s="250"/>
      <c r="D1027" s="220" t="s">
        <v>165</v>
      </c>
      <c r="E1027" s="251" t="s">
        <v>19</v>
      </c>
      <c r="F1027" s="252" t="s">
        <v>183</v>
      </c>
      <c r="G1027" s="250"/>
      <c r="H1027" s="253">
        <v>302.39</v>
      </c>
      <c r="I1027" s="254"/>
      <c r="J1027" s="250"/>
      <c r="K1027" s="250"/>
      <c r="L1027" s="255"/>
      <c r="M1027" s="256"/>
      <c r="N1027" s="257"/>
      <c r="O1027" s="257"/>
      <c r="P1027" s="257"/>
      <c r="Q1027" s="257"/>
      <c r="R1027" s="257"/>
      <c r="S1027" s="257"/>
      <c r="T1027" s="258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59" t="s">
        <v>165</v>
      </c>
      <c r="AU1027" s="259" t="s">
        <v>82</v>
      </c>
      <c r="AV1027" s="15" t="s">
        <v>158</v>
      </c>
      <c r="AW1027" s="15" t="s">
        <v>33</v>
      </c>
      <c r="AX1027" s="15" t="s">
        <v>72</v>
      </c>
      <c r="AY1027" s="259" t="s">
        <v>142</v>
      </c>
    </row>
    <row r="1028" spans="1:51" s="14" customFormat="1" ht="12">
      <c r="A1028" s="14"/>
      <c r="B1028" s="238"/>
      <c r="C1028" s="239"/>
      <c r="D1028" s="220" t="s">
        <v>165</v>
      </c>
      <c r="E1028" s="240" t="s">
        <v>19</v>
      </c>
      <c r="F1028" s="241" t="s">
        <v>168</v>
      </c>
      <c r="G1028" s="239"/>
      <c r="H1028" s="242">
        <v>302.39</v>
      </c>
      <c r="I1028" s="243"/>
      <c r="J1028" s="239"/>
      <c r="K1028" s="239"/>
      <c r="L1028" s="244"/>
      <c r="M1028" s="245"/>
      <c r="N1028" s="246"/>
      <c r="O1028" s="246"/>
      <c r="P1028" s="246"/>
      <c r="Q1028" s="246"/>
      <c r="R1028" s="246"/>
      <c r="S1028" s="246"/>
      <c r="T1028" s="24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48" t="s">
        <v>165</v>
      </c>
      <c r="AU1028" s="248" t="s">
        <v>82</v>
      </c>
      <c r="AV1028" s="14" t="s">
        <v>149</v>
      </c>
      <c r="AW1028" s="14" t="s">
        <v>33</v>
      </c>
      <c r="AX1028" s="14" t="s">
        <v>80</v>
      </c>
      <c r="AY1028" s="248" t="s">
        <v>142</v>
      </c>
    </row>
    <row r="1029" spans="1:65" s="2" customFormat="1" ht="16.5" customHeight="1">
      <c r="A1029" s="41"/>
      <c r="B1029" s="42"/>
      <c r="C1029" s="207" t="s">
        <v>1210</v>
      </c>
      <c r="D1029" s="207" t="s">
        <v>144</v>
      </c>
      <c r="E1029" s="208" t="s">
        <v>1211</v>
      </c>
      <c r="F1029" s="209" t="s">
        <v>1212</v>
      </c>
      <c r="G1029" s="210" t="s">
        <v>147</v>
      </c>
      <c r="H1029" s="211">
        <v>65.3</v>
      </c>
      <c r="I1029" s="212"/>
      <c r="J1029" s="213">
        <f>ROUND(I1029*H1029,2)</f>
        <v>0</v>
      </c>
      <c r="K1029" s="209" t="s">
        <v>148</v>
      </c>
      <c r="L1029" s="47"/>
      <c r="M1029" s="214" t="s">
        <v>19</v>
      </c>
      <c r="N1029" s="215" t="s">
        <v>43</v>
      </c>
      <c r="O1029" s="87"/>
      <c r="P1029" s="216">
        <f>O1029*H1029</f>
        <v>0</v>
      </c>
      <c r="Q1029" s="216">
        <v>0</v>
      </c>
      <c r="R1029" s="216">
        <f>Q1029*H1029</f>
        <v>0</v>
      </c>
      <c r="S1029" s="216">
        <v>0</v>
      </c>
      <c r="T1029" s="217">
        <f>S1029*H1029</f>
        <v>0</v>
      </c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R1029" s="218" t="s">
        <v>198</v>
      </c>
      <c r="AT1029" s="218" t="s">
        <v>144</v>
      </c>
      <c r="AU1029" s="218" t="s">
        <v>82</v>
      </c>
      <c r="AY1029" s="20" t="s">
        <v>142</v>
      </c>
      <c r="BE1029" s="219">
        <f>IF(N1029="základní",J1029,0)</f>
        <v>0</v>
      </c>
      <c r="BF1029" s="219">
        <f>IF(N1029="snížená",J1029,0)</f>
        <v>0</v>
      </c>
      <c r="BG1029" s="219">
        <f>IF(N1029="zákl. přenesená",J1029,0)</f>
        <v>0</v>
      </c>
      <c r="BH1029" s="219">
        <f>IF(N1029="sníž. přenesená",J1029,0)</f>
        <v>0</v>
      </c>
      <c r="BI1029" s="219">
        <f>IF(N1029="nulová",J1029,0)</f>
        <v>0</v>
      </c>
      <c r="BJ1029" s="20" t="s">
        <v>80</v>
      </c>
      <c r="BK1029" s="219">
        <f>ROUND(I1029*H1029,2)</f>
        <v>0</v>
      </c>
      <c r="BL1029" s="20" t="s">
        <v>198</v>
      </c>
      <c r="BM1029" s="218" t="s">
        <v>1213</v>
      </c>
    </row>
    <row r="1030" spans="1:47" s="2" customFormat="1" ht="12">
      <c r="A1030" s="41"/>
      <c r="B1030" s="42"/>
      <c r="C1030" s="43"/>
      <c r="D1030" s="220" t="s">
        <v>150</v>
      </c>
      <c r="E1030" s="43"/>
      <c r="F1030" s="221" t="s">
        <v>1214</v>
      </c>
      <c r="G1030" s="43"/>
      <c r="H1030" s="43"/>
      <c r="I1030" s="222"/>
      <c r="J1030" s="43"/>
      <c r="K1030" s="43"/>
      <c r="L1030" s="47"/>
      <c r="M1030" s="223"/>
      <c r="N1030" s="224"/>
      <c r="O1030" s="87"/>
      <c r="P1030" s="87"/>
      <c r="Q1030" s="87"/>
      <c r="R1030" s="87"/>
      <c r="S1030" s="87"/>
      <c r="T1030" s="88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T1030" s="20" t="s">
        <v>150</v>
      </c>
      <c r="AU1030" s="20" t="s">
        <v>82</v>
      </c>
    </row>
    <row r="1031" spans="1:47" s="2" customFormat="1" ht="12">
      <c r="A1031" s="41"/>
      <c r="B1031" s="42"/>
      <c r="C1031" s="43"/>
      <c r="D1031" s="225" t="s">
        <v>152</v>
      </c>
      <c r="E1031" s="43"/>
      <c r="F1031" s="226" t="s">
        <v>1215</v>
      </c>
      <c r="G1031" s="43"/>
      <c r="H1031" s="43"/>
      <c r="I1031" s="222"/>
      <c r="J1031" s="43"/>
      <c r="K1031" s="43"/>
      <c r="L1031" s="47"/>
      <c r="M1031" s="223"/>
      <c r="N1031" s="224"/>
      <c r="O1031" s="87"/>
      <c r="P1031" s="87"/>
      <c r="Q1031" s="87"/>
      <c r="R1031" s="87"/>
      <c r="S1031" s="87"/>
      <c r="T1031" s="88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T1031" s="20" t="s">
        <v>152</v>
      </c>
      <c r="AU1031" s="20" t="s">
        <v>82</v>
      </c>
    </row>
    <row r="1032" spans="1:51" s="13" customFormat="1" ht="12">
      <c r="A1032" s="13"/>
      <c r="B1032" s="227"/>
      <c r="C1032" s="228"/>
      <c r="D1032" s="220" t="s">
        <v>165</v>
      </c>
      <c r="E1032" s="229" t="s">
        <v>19</v>
      </c>
      <c r="F1032" s="230" t="s">
        <v>1216</v>
      </c>
      <c r="G1032" s="228"/>
      <c r="H1032" s="231">
        <v>10</v>
      </c>
      <c r="I1032" s="232"/>
      <c r="J1032" s="228"/>
      <c r="K1032" s="228"/>
      <c r="L1032" s="233"/>
      <c r="M1032" s="234"/>
      <c r="N1032" s="235"/>
      <c r="O1032" s="235"/>
      <c r="P1032" s="235"/>
      <c r="Q1032" s="235"/>
      <c r="R1032" s="235"/>
      <c r="S1032" s="235"/>
      <c r="T1032" s="236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7" t="s">
        <v>165</v>
      </c>
      <c r="AU1032" s="237" t="s">
        <v>82</v>
      </c>
      <c r="AV1032" s="13" t="s">
        <v>82</v>
      </c>
      <c r="AW1032" s="13" t="s">
        <v>33</v>
      </c>
      <c r="AX1032" s="13" t="s">
        <v>72</v>
      </c>
      <c r="AY1032" s="237" t="s">
        <v>142</v>
      </c>
    </row>
    <row r="1033" spans="1:51" s="13" customFormat="1" ht="12">
      <c r="A1033" s="13"/>
      <c r="B1033" s="227"/>
      <c r="C1033" s="228"/>
      <c r="D1033" s="220" t="s">
        <v>165</v>
      </c>
      <c r="E1033" s="229" t="s">
        <v>19</v>
      </c>
      <c r="F1033" s="230" t="s">
        <v>1217</v>
      </c>
      <c r="G1033" s="228"/>
      <c r="H1033" s="231">
        <v>14.6</v>
      </c>
      <c r="I1033" s="232"/>
      <c r="J1033" s="228"/>
      <c r="K1033" s="228"/>
      <c r="L1033" s="233"/>
      <c r="M1033" s="234"/>
      <c r="N1033" s="235"/>
      <c r="O1033" s="235"/>
      <c r="P1033" s="235"/>
      <c r="Q1033" s="235"/>
      <c r="R1033" s="235"/>
      <c r="S1033" s="235"/>
      <c r="T1033" s="236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37" t="s">
        <v>165</v>
      </c>
      <c r="AU1033" s="237" t="s">
        <v>82</v>
      </c>
      <c r="AV1033" s="13" t="s">
        <v>82</v>
      </c>
      <c r="AW1033" s="13" t="s">
        <v>33</v>
      </c>
      <c r="AX1033" s="13" t="s">
        <v>72</v>
      </c>
      <c r="AY1033" s="237" t="s">
        <v>142</v>
      </c>
    </row>
    <row r="1034" spans="1:51" s="13" customFormat="1" ht="12">
      <c r="A1034" s="13"/>
      <c r="B1034" s="227"/>
      <c r="C1034" s="228"/>
      <c r="D1034" s="220" t="s">
        <v>165</v>
      </c>
      <c r="E1034" s="229" t="s">
        <v>19</v>
      </c>
      <c r="F1034" s="230" t="s">
        <v>1218</v>
      </c>
      <c r="G1034" s="228"/>
      <c r="H1034" s="231">
        <v>34.9</v>
      </c>
      <c r="I1034" s="232"/>
      <c r="J1034" s="228"/>
      <c r="K1034" s="228"/>
      <c r="L1034" s="233"/>
      <c r="M1034" s="234"/>
      <c r="N1034" s="235"/>
      <c r="O1034" s="235"/>
      <c r="P1034" s="235"/>
      <c r="Q1034" s="235"/>
      <c r="R1034" s="235"/>
      <c r="S1034" s="235"/>
      <c r="T1034" s="236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7" t="s">
        <v>165</v>
      </c>
      <c r="AU1034" s="237" t="s">
        <v>82</v>
      </c>
      <c r="AV1034" s="13" t="s">
        <v>82</v>
      </c>
      <c r="AW1034" s="13" t="s">
        <v>33</v>
      </c>
      <c r="AX1034" s="13" t="s">
        <v>72</v>
      </c>
      <c r="AY1034" s="237" t="s">
        <v>142</v>
      </c>
    </row>
    <row r="1035" spans="1:51" s="13" customFormat="1" ht="12">
      <c r="A1035" s="13"/>
      <c r="B1035" s="227"/>
      <c r="C1035" s="228"/>
      <c r="D1035" s="220" t="s">
        <v>165</v>
      </c>
      <c r="E1035" s="229" t="s">
        <v>19</v>
      </c>
      <c r="F1035" s="230" t="s">
        <v>1219</v>
      </c>
      <c r="G1035" s="228"/>
      <c r="H1035" s="231">
        <v>5.8</v>
      </c>
      <c r="I1035" s="232"/>
      <c r="J1035" s="228"/>
      <c r="K1035" s="228"/>
      <c r="L1035" s="233"/>
      <c r="M1035" s="234"/>
      <c r="N1035" s="235"/>
      <c r="O1035" s="235"/>
      <c r="P1035" s="235"/>
      <c r="Q1035" s="235"/>
      <c r="R1035" s="235"/>
      <c r="S1035" s="235"/>
      <c r="T1035" s="236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37" t="s">
        <v>165</v>
      </c>
      <c r="AU1035" s="237" t="s">
        <v>82</v>
      </c>
      <c r="AV1035" s="13" t="s">
        <v>82</v>
      </c>
      <c r="AW1035" s="13" t="s">
        <v>33</v>
      </c>
      <c r="AX1035" s="13" t="s">
        <v>72</v>
      </c>
      <c r="AY1035" s="237" t="s">
        <v>142</v>
      </c>
    </row>
    <row r="1036" spans="1:51" s="15" customFormat="1" ht="12">
      <c r="A1036" s="15"/>
      <c r="B1036" s="249"/>
      <c r="C1036" s="250"/>
      <c r="D1036" s="220" t="s">
        <v>165</v>
      </c>
      <c r="E1036" s="251" t="s">
        <v>19</v>
      </c>
      <c r="F1036" s="252" t="s">
        <v>183</v>
      </c>
      <c r="G1036" s="250"/>
      <c r="H1036" s="253">
        <v>65.3</v>
      </c>
      <c r="I1036" s="254"/>
      <c r="J1036" s="250"/>
      <c r="K1036" s="250"/>
      <c r="L1036" s="255"/>
      <c r="M1036" s="256"/>
      <c r="N1036" s="257"/>
      <c r="O1036" s="257"/>
      <c r="P1036" s="257"/>
      <c r="Q1036" s="257"/>
      <c r="R1036" s="257"/>
      <c r="S1036" s="257"/>
      <c r="T1036" s="258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259" t="s">
        <v>165</v>
      </c>
      <c r="AU1036" s="259" t="s">
        <v>82</v>
      </c>
      <c r="AV1036" s="15" t="s">
        <v>158</v>
      </c>
      <c r="AW1036" s="15" t="s">
        <v>33</v>
      </c>
      <c r="AX1036" s="15" t="s">
        <v>72</v>
      </c>
      <c r="AY1036" s="259" t="s">
        <v>142</v>
      </c>
    </row>
    <row r="1037" spans="1:51" s="14" customFormat="1" ht="12">
      <c r="A1037" s="14"/>
      <c r="B1037" s="238"/>
      <c r="C1037" s="239"/>
      <c r="D1037" s="220" t="s">
        <v>165</v>
      </c>
      <c r="E1037" s="240" t="s">
        <v>19</v>
      </c>
      <c r="F1037" s="241" t="s">
        <v>168</v>
      </c>
      <c r="G1037" s="239"/>
      <c r="H1037" s="242">
        <v>65.3</v>
      </c>
      <c r="I1037" s="243"/>
      <c r="J1037" s="239"/>
      <c r="K1037" s="239"/>
      <c r="L1037" s="244"/>
      <c r="M1037" s="245"/>
      <c r="N1037" s="246"/>
      <c r="O1037" s="246"/>
      <c r="P1037" s="246"/>
      <c r="Q1037" s="246"/>
      <c r="R1037" s="246"/>
      <c r="S1037" s="246"/>
      <c r="T1037" s="247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8" t="s">
        <v>165</v>
      </c>
      <c r="AU1037" s="248" t="s">
        <v>82</v>
      </c>
      <c r="AV1037" s="14" t="s">
        <v>149</v>
      </c>
      <c r="AW1037" s="14" t="s">
        <v>33</v>
      </c>
      <c r="AX1037" s="14" t="s">
        <v>80</v>
      </c>
      <c r="AY1037" s="248" t="s">
        <v>142</v>
      </c>
    </row>
    <row r="1038" spans="1:65" s="2" customFormat="1" ht="21.75" customHeight="1">
      <c r="A1038" s="41"/>
      <c r="B1038" s="42"/>
      <c r="C1038" s="207" t="s">
        <v>701</v>
      </c>
      <c r="D1038" s="207" t="s">
        <v>144</v>
      </c>
      <c r="E1038" s="208" t="s">
        <v>1220</v>
      </c>
      <c r="F1038" s="209" t="s">
        <v>1221</v>
      </c>
      <c r="G1038" s="210" t="s">
        <v>147</v>
      </c>
      <c r="H1038" s="211">
        <v>39.4</v>
      </c>
      <c r="I1038" s="212"/>
      <c r="J1038" s="213">
        <f>ROUND(I1038*H1038,2)</f>
        <v>0</v>
      </c>
      <c r="K1038" s="209" t="s">
        <v>148</v>
      </c>
      <c r="L1038" s="47"/>
      <c r="M1038" s="214" t="s">
        <v>19</v>
      </c>
      <c r="N1038" s="215" t="s">
        <v>43</v>
      </c>
      <c r="O1038" s="87"/>
      <c r="P1038" s="216">
        <f>O1038*H1038</f>
        <v>0</v>
      </c>
      <c r="Q1038" s="216">
        <v>0</v>
      </c>
      <c r="R1038" s="216">
        <f>Q1038*H1038</f>
        <v>0</v>
      </c>
      <c r="S1038" s="216">
        <v>0</v>
      </c>
      <c r="T1038" s="217">
        <f>S1038*H1038</f>
        <v>0</v>
      </c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R1038" s="218" t="s">
        <v>198</v>
      </c>
      <c r="AT1038" s="218" t="s">
        <v>144</v>
      </c>
      <c r="AU1038" s="218" t="s">
        <v>82</v>
      </c>
      <c r="AY1038" s="20" t="s">
        <v>142</v>
      </c>
      <c r="BE1038" s="219">
        <f>IF(N1038="základní",J1038,0)</f>
        <v>0</v>
      </c>
      <c r="BF1038" s="219">
        <f>IF(N1038="snížená",J1038,0)</f>
        <v>0</v>
      </c>
      <c r="BG1038" s="219">
        <f>IF(N1038="zákl. přenesená",J1038,0)</f>
        <v>0</v>
      </c>
      <c r="BH1038" s="219">
        <f>IF(N1038="sníž. přenesená",J1038,0)</f>
        <v>0</v>
      </c>
      <c r="BI1038" s="219">
        <f>IF(N1038="nulová",J1038,0)</f>
        <v>0</v>
      </c>
      <c r="BJ1038" s="20" t="s">
        <v>80</v>
      </c>
      <c r="BK1038" s="219">
        <f>ROUND(I1038*H1038,2)</f>
        <v>0</v>
      </c>
      <c r="BL1038" s="20" t="s">
        <v>198</v>
      </c>
      <c r="BM1038" s="218" t="s">
        <v>1222</v>
      </c>
    </row>
    <row r="1039" spans="1:47" s="2" customFormat="1" ht="12">
      <c r="A1039" s="41"/>
      <c r="B1039" s="42"/>
      <c r="C1039" s="43"/>
      <c r="D1039" s="220" t="s">
        <v>150</v>
      </c>
      <c r="E1039" s="43"/>
      <c r="F1039" s="221" t="s">
        <v>1223</v>
      </c>
      <c r="G1039" s="43"/>
      <c r="H1039" s="43"/>
      <c r="I1039" s="222"/>
      <c r="J1039" s="43"/>
      <c r="K1039" s="43"/>
      <c r="L1039" s="47"/>
      <c r="M1039" s="223"/>
      <c r="N1039" s="224"/>
      <c r="O1039" s="87"/>
      <c r="P1039" s="87"/>
      <c r="Q1039" s="87"/>
      <c r="R1039" s="87"/>
      <c r="S1039" s="87"/>
      <c r="T1039" s="88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T1039" s="20" t="s">
        <v>150</v>
      </c>
      <c r="AU1039" s="20" t="s">
        <v>82</v>
      </c>
    </row>
    <row r="1040" spans="1:47" s="2" customFormat="1" ht="12">
      <c r="A1040" s="41"/>
      <c r="B1040" s="42"/>
      <c r="C1040" s="43"/>
      <c r="D1040" s="225" t="s">
        <v>152</v>
      </c>
      <c r="E1040" s="43"/>
      <c r="F1040" s="226" t="s">
        <v>1224</v>
      </c>
      <c r="G1040" s="43"/>
      <c r="H1040" s="43"/>
      <c r="I1040" s="222"/>
      <c r="J1040" s="43"/>
      <c r="K1040" s="43"/>
      <c r="L1040" s="47"/>
      <c r="M1040" s="223"/>
      <c r="N1040" s="224"/>
      <c r="O1040" s="87"/>
      <c r="P1040" s="87"/>
      <c r="Q1040" s="87"/>
      <c r="R1040" s="87"/>
      <c r="S1040" s="87"/>
      <c r="T1040" s="88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T1040" s="20" t="s">
        <v>152</v>
      </c>
      <c r="AU1040" s="20" t="s">
        <v>82</v>
      </c>
    </row>
    <row r="1041" spans="1:51" s="13" customFormat="1" ht="12">
      <c r="A1041" s="13"/>
      <c r="B1041" s="227"/>
      <c r="C1041" s="228"/>
      <c r="D1041" s="220" t="s">
        <v>165</v>
      </c>
      <c r="E1041" s="229" t="s">
        <v>19</v>
      </c>
      <c r="F1041" s="230" t="s">
        <v>1225</v>
      </c>
      <c r="G1041" s="228"/>
      <c r="H1041" s="231">
        <v>7.7</v>
      </c>
      <c r="I1041" s="232"/>
      <c r="J1041" s="228"/>
      <c r="K1041" s="228"/>
      <c r="L1041" s="233"/>
      <c r="M1041" s="234"/>
      <c r="N1041" s="235"/>
      <c r="O1041" s="235"/>
      <c r="P1041" s="235"/>
      <c r="Q1041" s="235"/>
      <c r="R1041" s="235"/>
      <c r="S1041" s="235"/>
      <c r="T1041" s="236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7" t="s">
        <v>165</v>
      </c>
      <c r="AU1041" s="237" t="s">
        <v>82</v>
      </c>
      <c r="AV1041" s="13" t="s">
        <v>82</v>
      </c>
      <c r="AW1041" s="13" t="s">
        <v>33</v>
      </c>
      <c r="AX1041" s="13" t="s">
        <v>72</v>
      </c>
      <c r="AY1041" s="237" t="s">
        <v>142</v>
      </c>
    </row>
    <row r="1042" spans="1:51" s="13" customFormat="1" ht="12">
      <c r="A1042" s="13"/>
      <c r="B1042" s="227"/>
      <c r="C1042" s="228"/>
      <c r="D1042" s="220" t="s">
        <v>165</v>
      </c>
      <c r="E1042" s="229" t="s">
        <v>19</v>
      </c>
      <c r="F1042" s="230" t="s">
        <v>1226</v>
      </c>
      <c r="G1042" s="228"/>
      <c r="H1042" s="231">
        <v>5.7</v>
      </c>
      <c r="I1042" s="232"/>
      <c r="J1042" s="228"/>
      <c r="K1042" s="228"/>
      <c r="L1042" s="233"/>
      <c r="M1042" s="234"/>
      <c r="N1042" s="235"/>
      <c r="O1042" s="235"/>
      <c r="P1042" s="235"/>
      <c r="Q1042" s="235"/>
      <c r="R1042" s="235"/>
      <c r="S1042" s="235"/>
      <c r="T1042" s="236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7" t="s">
        <v>165</v>
      </c>
      <c r="AU1042" s="237" t="s">
        <v>82</v>
      </c>
      <c r="AV1042" s="13" t="s">
        <v>82</v>
      </c>
      <c r="AW1042" s="13" t="s">
        <v>33</v>
      </c>
      <c r="AX1042" s="13" t="s">
        <v>72</v>
      </c>
      <c r="AY1042" s="237" t="s">
        <v>142</v>
      </c>
    </row>
    <row r="1043" spans="1:51" s="13" customFormat="1" ht="12">
      <c r="A1043" s="13"/>
      <c r="B1043" s="227"/>
      <c r="C1043" s="228"/>
      <c r="D1043" s="220" t="s">
        <v>165</v>
      </c>
      <c r="E1043" s="229" t="s">
        <v>19</v>
      </c>
      <c r="F1043" s="230" t="s">
        <v>1227</v>
      </c>
      <c r="G1043" s="228"/>
      <c r="H1043" s="231">
        <v>20.2</v>
      </c>
      <c r="I1043" s="232"/>
      <c r="J1043" s="228"/>
      <c r="K1043" s="228"/>
      <c r="L1043" s="233"/>
      <c r="M1043" s="234"/>
      <c r="N1043" s="235"/>
      <c r="O1043" s="235"/>
      <c r="P1043" s="235"/>
      <c r="Q1043" s="235"/>
      <c r="R1043" s="235"/>
      <c r="S1043" s="235"/>
      <c r="T1043" s="236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37" t="s">
        <v>165</v>
      </c>
      <c r="AU1043" s="237" t="s">
        <v>82</v>
      </c>
      <c r="AV1043" s="13" t="s">
        <v>82</v>
      </c>
      <c r="AW1043" s="13" t="s">
        <v>33</v>
      </c>
      <c r="AX1043" s="13" t="s">
        <v>72</v>
      </c>
      <c r="AY1043" s="237" t="s">
        <v>142</v>
      </c>
    </row>
    <row r="1044" spans="1:51" s="13" customFormat="1" ht="12">
      <c r="A1044" s="13"/>
      <c r="B1044" s="227"/>
      <c r="C1044" s="228"/>
      <c r="D1044" s="220" t="s">
        <v>165</v>
      </c>
      <c r="E1044" s="229" t="s">
        <v>19</v>
      </c>
      <c r="F1044" s="230" t="s">
        <v>1219</v>
      </c>
      <c r="G1044" s="228"/>
      <c r="H1044" s="231">
        <v>5.8</v>
      </c>
      <c r="I1044" s="232"/>
      <c r="J1044" s="228"/>
      <c r="K1044" s="228"/>
      <c r="L1044" s="233"/>
      <c r="M1044" s="234"/>
      <c r="N1044" s="235"/>
      <c r="O1044" s="235"/>
      <c r="P1044" s="235"/>
      <c r="Q1044" s="235"/>
      <c r="R1044" s="235"/>
      <c r="S1044" s="235"/>
      <c r="T1044" s="236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7" t="s">
        <v>165</v>
      </c>
      <c r="AU1044" s="237" t="s">
        <v>82</v>
      </c>
      <c r="AV1044" s="13" t="s">
        <v>82</v>
      </c>
      <c r="AW1044" s="13" t="s">
        <v>33</v>
      </c>
      <c r="AX1044" s="13" t="s">
        <v>72</v>
      </c>
      <c r="AY1044" s="237" t="s">
        <v>142</v>
      </c>
    </row>
    <row r="1045" spans="1:51" s="15" customFormat="1" ht="12">
      <c r="A1045" s="15"/>
      <c r="B1045" s="249"/>
      <c r="C1045" s="250"/>
      <c r="D1045" s="220" t="s">
        <v>165</v>
      </c>
      <c r="E1045" s="251" t="s">
        <v>19</v>
      </c>
      <c r="F1045" s="252" t="s">
        <v>183</v>
      </c>
      <c r="G1045" s="250"/>
      <c r="H1045" s="253">
        <v>39.4</v>
      </c>
      <c r="I1045" s="254"/>
      <c r="J1045" s="250"/>
      <c r="K1045" s="250"/>
      <c r="L1045" s="255"/>
      <c r="M1045" s="256"/>
      <c r="N1045" s="257"/>
      <c r="O1045" s="257"/>
      <c r="P1045" s="257"/>
      <c r="Q1045" s="257"/>
      <c r="R1045" s="257"/>
      <c r="S1045" s="257"/>
      <c r="T1045" s="258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T1045" s="259" t="s">
        <v>165</v>
      </c>
      <c r="AU1045" s="259" t="s">
        <v>82</v>
      </c>
      <c r="AV1045" s="15" t="s">
        <v>158</v>
      </c>
      <c r="AW1045" s="15" t="s">
        <v>33</v>
      </c>
      <c r="AX1045" s="15" t="s">
        <v>72</v>
      </c>
      <c r="AY1045" s="259" t="s">
        <v>142</v>
      </c>
    </row>
    <row r="1046" spans="1:51" s="14" customFormat="1" ht="12">
      <c r="A1046" s="14"/>
      <c r="B1046" s="238"/>
      <c r="C1046" s="239"/>
      <c r="D1046" s="220" t="s">
        <v>165</v>
      </c>
      <c r="E1046" s="240" t="s">
        <v>19</v>
      </c>
      <c r="F1046" s="241" t="s">
        <v>168</v>
      </c>
      <c r="G1046" s="239"/>
      <c r="H1046" s="242">
        <v>39.4</v>
      </c>
      <c r="I1046" s="243"/>
      <c r="J1046" s="239"/>
      <c r="K1046" s="239"/>
      <c r="L1046" s="244"/>
      <c r="M1046" s="245"/>
      <c r="N1046" s="246"/>
      <c r="O1046" s="246"/>
      <c r="P1046" s="246"/>
      <c r="Q1046" s="246"/>
      <c r="R1046" s="246"/>
      <c r="S1046" s="246"/>
      <c r="T1046" s="247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48" t="s">
        <v>165</v>
      </c>
      <c r="AU1046" s="248" t="s">
        <v>82</v>
      </c>
      <c r="AV1046" s="14" t="s">
        <v>149</v>
      </c>
      <c r="AW1046" s="14" t="s">
        <v>33</v>
      </c>
      <c r="AX1046" s="14" t="s">
        <v>80</v>
      </c>
      <c r="AY1046" s="248" t="s">
        <v>142</v>
      </c>
    </row>
    <row r="1047" spans="1:65" s="2" customFormat="1" ht="16.5" customHeight="1">
      <c r="A1047" s="41"/>
      <c r="B1047" s="42"/>
      <c r="C1047" s="207" t="s">
        <v>1228</v>
      </c>
      <c r="D1047" s="207" t="s">
        <v>144</v>
      </c>
      <c r="E1047" s="208" t="s">
        <v>1229</v>
      </c>
      <c r="F1047" s="209" t="s">
        <v>1230</v>
      </c>
      <c r="G1047" s="210" t="s">
        <v>147</v>
      </c>
      <c r="H1047" s="211">
        <v>55.8</v>
      </c>
      <c r="I1047" s="212"/>
      <c r="J1047" s="213">
        <f>ROUND(I1047*H1047,2)</f>
        <v>0</v>
      </c>
      <c r="K1047" s="209" t="s">
        <v>148</v>
      </c>
      <c r="L1047" s="47"/>
      <c r="M1047" s="214" t="s">
        <v>19</v>
      </c>
      <c r="N1047" s="215" t="s">
        <v>43</v>
      </c>
      <c r="O1047" s="87"/>
      <c r="P1047" s="216">
        <f>O1047*H1047</f>
        <v>0</v>
      </c>
      <c r="Q1047" s="216">
        <v>0</v>
      </c>
      <c r="R1047" s="216">
        <f>Q1047*H1047</f>
        <v>0</v>
      </c>
      <c r="S1047" s="216">
        <v>0</v>
      </c>
      <c r="T1047" s="217">
        <f>S1047*H1047</f>
        <v>0</v>
      </c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R1047" s="218" t="s">
        <v>198</v>
      </c>
      <c r="AT1047" s="218" t="s">
        <v>144</v>
      </c>
      <c r="AU1047" s="218" t="s">
        <v>82</v>
      </c>
      <c r="AY1047" s="20" t="s">
        <v>142</v>
      </c>
      <c r="BE1047" s="219">
        <f>IF(N1047="základní",J1047,0)</f>
        <v>0</v>
      </c>
      <c r="BF1047" s="219">
        <f>IF(N1047="snížená",J1047,0)</f>
        <v>0</v>
      </c>
      <c r="BG1047" s="219">
        <f>IF(N1047="zákl. přenesená",J1047,0)</f>
        <v>0</v>
      </c>
      <c r="BH1047" s="219">
        <f>IF(N1047="sníž. přenesená",J1047,0)</f>
        <v>0</v>
      </c>
      <c r="BI1047" s="219">
        <f>IF(N1047="nulová",J1047,0)</f>
        <v>0</v>
      </c>
      <c r="BJ1047" s="20" t="s">
        <v>80</v>
      </c>
      <c r="BK1047" s="219">
        <f>ROUND(I1047*H1047,2)</f>
        <v>0</v>
      </c>
      <c r="BL1047" s="20" t="s">
        <v>198</v>
      </c>
      <c r="BM1047" s="218" t="s">
        <v>1231</v>
      </c>
    </row>
    <row r="1048" spans="1:47" s="2" customFormat="1" ht="12">
      <c r="A1048" s="41"/>
      <c r="B1048" s="42"/>
      <c r="C1048" s="43"/>
      <c r="D1048" s="220" t="s">
        <v>150</v>
      </c>
      <c r="E1048" s="43"/>
      <c r="F1048" s="221" t="s">
        <v>1232</v>
      </c>
      <c r="G1048" s="43"/>
      <c r="H1048" s="43"/>
      <c r="I1048" s="222"/>
      <c r="J1048" s="43"/>
      <c r="K1048" s="43"/>
      <c r="L1048" s="47"/>
      <c r="M1048" s="223"/>
      <c r="N1048" s="224"/>
      <c r="O1048" s="87"/>
      <c r="P1048" s="87"/>
      <c r="Q1048" s="87"/>
      <c r="R1048" s="87"/>
      <c r="S1048" s="87"/>
      <c r="T1048" s="88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T1048" s="20" t="s">
        <v>150</v>
      </c>
      <c r="AU1048" s="20" t="s">
        <v>82</v>
      </c>
    </row>
    <row r="1049" spans="1:47" s="2" customFormat="1" ht="12">
      <c r="A1049" s="41"/>
      <c r="B1049" s="42"/>
      <c r="C1049" s="43"/>
      <c r="D1049" s="225" t="s">
        <v>152</v>
      </c>
      <c r="E1049" s="43"/>
      <c r="F1049" s="226" t="s">
        <v>1233</v>
      </c>
      <c r="G1049" s="43"/>
      <c r="H1049" s="43"/>
      <c r="I1049" s="222"/>
      <c r="J1049" s="43"/>
      <c r="K1049" s="43"/>
      <c r="L1049" s="47"/>
      <c r="M1049" s="223"/>
      <c r="N1049" s="224"/>
      <c r="O1049" s="87"/>
      <c r="P1049" s="87"/>
      <c r="Q1049" s="87"/>
      <c r="R1049" s="87"/>
      <c r="S1049" s="87"/>
      <c r="T1049" s="88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T1049" s="20" t="s">
        <v>152</v>
      </c>
      <c r="AU1049" s="20" t="s">
        <v>82</v>
      </c>
    </row>
    <row r="1050" spans="1:51" s="13" customFormat="1" ht="12">
      <c r="A1050" s="13"/>
      <c r="B1050" s="227"/>
      <c r="C1050" s="228"/>
      <c r="D1050" s="220" t="s">
        <v>165</v>
      </c>
      <c r="E1050" s="229" t="s">
        <v>19</v>
      </c>
      <c r="F1050" s="230" t="s">
        <v>1234</v>
      </c>
      <c r="G1050" s="228"/>
      <c r="H1050" s="231">
        <v>55.8</v>
      </c>
      <c r="I1050" s="232"/>
      <c r="J1050" s="228"/>
      <c r="K1050" s="228"/>
      <c r="L1050" s="233"/>
      <c r="M1050" s="234"/>
      <c r="N1050" s="235"/>
      <c r="O1050" s="235"/>
      <c r="P1050" s="235"/>
      <c r="Q1050" s="235"/>
      <c r="R1050" s="235"/>
      <c r="S1050" s="235"/>
      <c r="T1050" s="236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7" t="s">
        <v>165</v>
      </c>
      <c r="AU1050" s="237" t="s">
        <v>82</v>
      </c>
      <c r="AV1050" s="13" t="s">
        <v>82</v>
      </c>
      <c r="AW1050" s="13" t="s">
        <v>33</v>
      </c>
      <c r="AX1050" s="13" t="s">
        <v>72</v>
      </c>
      <c r="AY1050" s="237" t="s">
        <v>142</v>
      </c>
    </row>
    <row r="1051" spans="1:51" s="14" customFormat="1" ht="12">
      <c r="A1051" s="14"/>
      <c r="B1051" s="238"/>
      <c r="C1051" s="239"/>
      <c r="D1051" s="220" t="s">
        <v>165</v>
      </c>
      <c r="E1051" s="240" t="s">
        <v>19</v>
      </c>
      <c r="F1051" s="241" t="s">
        <v>168</v>
      </c>
      <c r="G1051" s="239"/>
      <c r="H1051" s="242">
        <v>55.8</v>
      </c>
      <c r="I1051" s="243"/>
      <c r="J1051" s="239"/>
      <c r="K1051" s="239"/>
      <c r="L1051" s="244"/>
      <c r="M1051" s="245"/>
      <c r="N1051" s="246"/>
      <c r="O1051" s="246"/>
      <c r="P1051" s="246"/>
      <c r="Q1051" s="246"/>
      <c r="R1051" s="246"/>
      <c r="S1051" s="246"/>
      <c r="T1051" s="24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8" t="s">
        <v>165</v>
      </c>
      <c r="AU1051" s="248" t="s">
        <v>82</v>
      </c>
      <c r="AV1051" s="14" t="s">
        <v>149</v>
      </c>
      <c r="AW1051" s="14" t="s">
        <v>33</v>
      </c>
      <c r="AX1051" s="14" t="s">
        <v>80</v>
      </c>
      <c r="AY1051" s="248" t="s">
        <v>142</v>
      </c>
    </row>
    <row r="1052" spans="1:65" s="2" customFormat="1" ht="16.5" customHeight="1">
      <c r="A1052" s="41"/>
      <c r="B1052" s="42"/>
      <c r="C1052" s="207" t="s">
        <v>708</v>
      </c>
      <c r="D1052" s="207" t="s">
        <v>144</v>
      </c>
      <c r="E1052" s="208" t="s">
        <v>1235</v>
      </c>
      <c r="F1052" s="209" t="s">
        <v>1236</v>
      </c>
      <c r="G1052" s="210" t="s">
        <v>147</v>
      </c>
      <c r="H1052" s="211">
        <v>13.3</v>
      </c>
      <c r="I1052" s="212"/>
      <c r="J1052" s="213">
        <f>ROUND(I1052*H1052,2)</f>
        <v>0</v>
      </c>
      <c r="K1052" s="209" t="s">
        <v>148</v>
      </c>
      <c r="L1052" s="47"/>
      <c r="M1052" s="214" t="s">
        <v>19</v>
      </c>
      <c r="N1052" s="215" t="s">
        <v>43</v>
      </c>
      <c r="O1052" s="87"/>
      <c r="P1052" s="216">
        <f>O1052*H1052</f>
        <v>0</v>
      </c>
      <c r="Q1052" s="216">
        <v>0</v>
      </c>
      <c r="R1052" s="216">
        <f>Q1052*H1052</f>
        <v>0</v>
      </c>
      <c r="S1052" s="216">
        <v>0</v>
      </c>
      <c r="T1052" s="217">
        <f>S1052*H1052</f>
        <v>0</v>
      </c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R1052" s="218" t="s">
        <v>198</v>
      </c>
      <c r="AT1052" s="218" t="s">
        <v>144</v>
      </c>
      <c r="AU1052" s="218" t="s">
        <v>82</v>
      </c>
      <c r="AY1052" s="20" t="s">
        <v>142</v>
      </c>
      <c r="BE1052" s="219">
        <f>IF(N1052="základní",J1052,0)</f>
        <v>0</v>
      </c>
      <c r="BF1052" s="219">
        <f>IF(N1052="snížená",J1052,0)</f>
        <v>0</v>
      </c>
      <c r="BG1052" s="219">
        <f>IF(N1052="zákl. přenesená",J1052,0)</f>
        <v>0</v>
      </c>
      <c r="BH1052" s="219">
        <f>IF(N1052="sníž. přenesená",J1052,0)</f>
        <v>0</v>
      </c>
      <c r="BI1052" s="219">
        <f>IF(N1052="nulová",J1052,0)</f>
        <v>0</v>
      </c>
      <c r="BJ1052" s="20" t="s">
        <v>80</v>
      </c>
      <c r="BK1052" s="219">
        <f>ROUND(I1052*H1052,2)</f>
        <v>0</v>
      </c>
      <c r="BL1052" s="20" t="s">
        <v>198</v>
      </c>
      <c r="BM1052" s="218" t="s">
        <v>1237</v>
      </c>
    </row>
    <row r="1053" spans="1:47" s="2" customFormat="1" ht="12">
      <c r="A1053" s="41"/>
      <c r="B1053" s="42"/>
      <c r="C1053" s="43"/>
      <c r="D1053" s="220" t="s">
        <v>150</v>
      </c>
      <c r="E1053" s="43"/>
      <c r="F1053" s="221" t="s">
        <v>1238</v>
      </c>
      <c r="G1053" s="43"/>
      <c r="H1053" s="43"/>
      <c r="I1053" s="222"/>
      <c r="J1053" s="43"/>
      <c r="K1053" s="43"/>
      <c r="L1053" s="47"/>
      <c r="M1053" s="223"/>
      <c r="N1053" s="224"/>
      <c r="O1053" s="87"/>
      <c r="P1053" s="87"/>
      <c r="Q1053" s="87"/>
      <c r="R1053" s="87"/>
      <c r="S1053" s="87"/>
      <c r="T1053" s="88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T1053" s="20" t="s">
        <v>150</v>
      </c>
      <c r="AU1053" s="20" t="s">
        <v>82</v>
      </c>
    </row>
    <row r="1054" spans="1:47" s="2" customFormat="1" ht="12">
      <c r="A1054" s="41"/>
      <c r="B1054" s="42"/>
      <c r="C1054" s="43"/>
      <c r="D1054" s="225" t="s">
        <v>152</v>
      </c>
      <c r="E1054" s="43"/>
      <c r="F1054" s="226" t="s">
        <v>1239</v>
      </c>
      <c r="G1054" s="43"/>
      <c r="H1054" s="43"/>
      <c r="I1054" s="222"/>
      <c r="J1054" s="43"/>
      <c r="K1054" s="43"/>
      <c r="L1054" s="47"/>
      <c r="M1054" s="223"/>
      <c r="N1054" s="224"/>
      <c r="O1054" s="87"/>
      <c r="P1054" s="87"/>
      <c r="Q1054" s="87"/>
      <c r="R1054" s="87"/>
      <c r="S1054" s="87"/>
      <c r="T1054" s="88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T1054" s="20" t="s">
        <v>152</v>
      </c>
      <c r="AU1054" s="20" t="s">
        <v>82</v>
      </c>
    </row>
    <row r="1055" spans="1:51" s="13" customFormat="1" ht="12">
      <c r="A1055" s="13"/>
      <c r="B1055" s="227"/>
      <c r="C1055" s="228"/>
      <c r="D1055" s="220" t="s">
        <v>165</v>
      </c>
      <c r="E1055" s="229" t="s">
        <v>19</v>
      </c>
      <c r="F1055" s="230" t="s">
        <v>1225</v>
      </c>
      <c r="G1055" s="228"/>
      <c r="H1055" s="231">
        <v>7.7</v>
      </c>
      <c r="I1055" s="232"/>
      <c r="J1055" s="228"/>
      <c r="K1055" s="228"/>
      <c r="L1055" s="233"/>
      <c r="M1055" s="234"/>
      <c r="N1055" s="235"/>
      <c r="O1055" s="235"/>
      <c r="P1055" s="235"/>
      <c r="Q1055" s="235"/>
      <c r="R1055" s="235"/>
      <c r="S1055" s="235"/>
      <c r="T1055" s="236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7" t="s">
        <v>165</v>
      </c>
      <c r="AU1055" s="237" t="s">
        <v>82</v>
      </c>
      <c r="AV1055" s="13" t="s">
        <v>82</v>
      </c>
      <c r="AW1055" s="13" t="s">
        <v>33</v>
      </c>
      <c r="AX1055" s="13" t="s">
        <v>72</v>
      </c>
      <c r="AY1055" s="237" t="s">
        <v>142</v>
      </c>
    </row>
    <row r="1056" spans="1:51" s="13" customFormat="1" ht="12">
      <c r="A1056" s="13"/>
      <c r="B1056" s="227"/>
      <c r="C1056" s="228"/>
      <c r="D1056" s="220" t="s">
        <v>165</v>
      </c>
      <c r="E1056" s="229" t="s">
        <v>19</v>
      </c>
      <c r="F1056" s="230" t="s">
        <v>1240</v>
      </c>
      <c r="G1056" s="228"/>
      <c r="H1056" s="231">
        <v>0</v>
      </c>
      <c r="I1056" s="232"/>
      <c r="J1056" s="228"/>
      <c r="K1056" s="228"/>
      <c r="L1056" s="233"/>
      <c r="M1056" s="234"/>
      <c r="N1056" s="235"/>
      <c r="O1056" s="235"/>
      <c r="P1056" s="235"/>
      <c r="Q1056" s="235"/>
      <c r="R1056" s="235"/>
      <c r="S1056" s="235"/>
      <c r="T1056" s="236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7" t="s">
        <v>165</v>
      </c>
      <c r="AU1056" s="237" t="s">
        <v>82</v>
      </c>
      <c r="AV1056" s="13" t="s">
        <v>82</v>
      </c>
      <c r="AW1056" s="13" t="s">
        <v>33</v>
      </c>
      <c r="AX1056" s="13" t="s">
        <v>72</v>
      </c>
      <c r="AY1056" s="237" t="s">
        <v>142</v>
      </c>
    </row>
    <row r="1057" spans="1:51" s="13" customFormat="1" ht="12">
      <c r="A1057" s="13"/>
      <c r="B1057" s="227"/>
      <c r="C1057" s="228"/>
      <c r="D1057" s="220" t="s">
        <v>165</v>
      </c>
      <c r="E1057" s="229" t="s">
        <v>19</v>
      </c>
      <c r="F1057" s="230" t="s">
        <v>1241</v>
      </c>
      <c r="G1057" s="228"/>
      <c r="H1057" s="231">
        <v>0</v>
      </c>
      <c r="I1057" s="232"/>
      <c r="J1057" s="228"/>
      <c r="K1057" s="228"/>
      <c r="L1057" s="233"/>
      <c r="M1057" s="234"/>
      <c r="N1057" s="235"/>
      <c r="O1057" s="235"/>
      <c r="P1057" s="235"/>
      <c r="Q1057" s="235"/>
      <c r="R1057" s="235"/>
      <c r="S1057" s="235"/>
      <c r="T1057" s="23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37" t="s">
        <v>165</v>
      </c>
      <c r="AU1057" s="237" t="s">
        <v>82</v>
      </c>
      <c r="AV1057" s="13" t="s">
        <v>82</v>
      </c>
      <c r="AW1057" s="13" t="s">
        <v>33</v>
      </c>
      <c r="AX1057" s="13" t="s">
        <v>72</v>
      </c>
      <c r="AY1057" s="237" t="s">
        <v>142</v>
      </c>
    </row>
    <row r="1058" spans="1:51" s="13" customFormat="1" ht="12">
      <c r="A1058" s="13"/>
      <c r="B1058" s="227"/>
      <c r="C1058" s="228"/>
      <c r="D1058" s="220" t="s">
        <v>165</v>
      </c>
      <c r="E1058" s="229" t="s">
        <v>19</v>
      </c>
      <c r="F1058" s="230" t="s">
        <v>1242</v>
      </c>
      <c r="G1058" s="228"/>
      <c r="H1058" s="231">
        <v>5.6</v>
      </c>
      <c r="I1058" s="232"/>
      <c r="J1058" s="228"/>
      <c r="K1058" s="228"/>
      <c r="L1058" s="233"/>
      <c r="M1058" s="234"/>
      <c r="N1058" s="235"/>
      <c r="O1058" s="235"/>
      <c r="P1058" s="235"/>
      <c r="Q1058" s="235"/>
      <c r="R1058" s="235"/>
      <c r="S1058" s="235"/>
      <c r="T1058" s="236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7" t="s">
        <v>165</v>
      </c>
      <c r="AU1058" s="237" t="s">
        <v>82</v>
      </c>
      <c r="AV1058" s="13" t="s">
        <v>82</v>
      </c>
      <c r="AW1058" s="13" t="s">
        <v>33</v>
      </c>
      <c r="AX1058" s="13" t="s">
        <v>72</v>
      </c>
      <c r="AY1058" s="237" t="s">
        <v>142</v>
      </c>
    </row>
    <row r="1059" spans="1:51" s="15" customFormat="1" ht="12">
      <c r="A1059" s="15"/>
      <c r="B1059" s="249"/>
      <c r="C1059" s="250"/>
      <c r="D1059" s="220" t="s">
        <v>165</v>
      </c>
      <c r="E1059" s="251" t="s">
        <v>19</v>
      </c>
      <c r="F1059" s="252" t="s">
        <v>183</v>
      </c>
      <c r="G1059" s="250"/>
      <c r="H1059" s="253">
        <v>13.3</v>
      </c>
      <c r="I1059" s="254"/>
      <c r="J1059" s="250"/>
      <c r="K1059" s="250"/>
      <c r="L1059" s="255"/>
      <c r="M1059" s="256"/>
      <c r="N1059" s="257"/>
      <c r="O1059" s="257"/>
      <c r="P1059" s="257"/>
      <c r="Q1059" s="257"/>
      <c r="R1059" s="257"/>
      <c r="S1059" s="257"/>
      <c r="T1059" s="258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59" t="s">
        <v>165</v>
      </c>
      <c r="AU1059" s="259" t="s">
        <v>82</v>
      </c>
      <c r="AV1059" s="15" t="s">
        <v>158</v>
      </c>
      <c r="AW1059" s="15" t="s">
        <v>33</v>
      </c>
      <c r="AX1059" s="15" t="s">
        <v>72</v>
      </c>
      <c r="AY1059" s="259" t="s">
        <v>142</v>
      </c>
    </row>
    <row r="1060" spans="1:51" s="14" customFormat="1" ht="12">
      <c r="A1060" s="14"/>
      <c r="B1060" s="238"/>
      <c r="C1060" s="239"/>
      <c r="D1060" s="220" t="s">
        <v>165</v>
      </c>
      <c r="E1060" s="240" t="s">
        <v>19</v>
      </c>
      <c r="F1060" s="241" t="s">
        <v>168</v>
      </c>
      <c r="G1060" s="239"/>
      <c r="H1060" s="242">
        <v>13.3</v>
      </c>
      <c r="I1060" s="243"/>
      <c r="J1060" s="239"/>
      <c r="K1060" s="239"/>
      <c r="L1060" s="244"/>
      <c r="M1060" s="245"/>
      <c r="N1060" s="246"/>
      <c r="O1060" s="246"/>
      <c r="P1060" s="246"/>
      <c r="Q1060" s="246"/>
      <c r="R1060" s="246"/>
      <c r="S1060" s="246"/>
      <c r="T1060" s="24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48" t="s">
        <v>165</v>
      </c>
      <c r="AU1060" s="248" t="s">
        <v>82</v>
      </c>
      <c r="AV1060" s="14" t="s">
        <v>149</v>
      </c>
      <c r="AW1060" s="14" t="s">
        <v>33</v>
      </c>
      <c r="AX1060" s="14" t="s">
        <v>80</v>
      </c>
      <c r="AY1060" s="248" t="s">
        <v>142</v>
      </c>
    </row>
    <row r="1061" spans="1:65" s="2" customFormat="1" ht="16.5" customHeight="1">
      <c r="A1061" s="41"/>
      <c r="B1061" s="42"/>
      <c r="C1061" s="207" t="s">
        <v>1243</v>
      </c>
      <c r="D1061" s="207" t="s">
        <v>144</v>
      </c>
      <c r="E1061" s="208" t="s">
        <v>1244</v>
      </c>
      <c r="F1061" s="209" t="s">
        <v>1245</v>
      </c>
      <c r="G1061" s="210" t="s">
        <v>147</v>
      </c>
      <c r="H1061" s="211">
        <v>33.6</v>
      </c>
      <c r="I1061" s="212"/>
      <c r="J1061" s="213">
        <f>ROUND(I1061*H1061,2)</f>
        <v>0</v>
      </c>
      <c r="K1061" s="209" t="s">
        <v>148</v>
      </c>
      <c r="L1061" s="47"/>
      <c r="M1061" s="214" t="s">
        <v>19</v>
      </c>
      <c r="N1061" s="215" t="s">
        <v>43</v>
      </c>
      <c r="O1061" s="87"/>
      <c r="P1061" s="216">
        <f>O1061*H1061</f>
        <v>0</v>
      </c>
      <c r="Q1061" s="216">
        <v>0</v>
      </c>
      <c r="R1061" s="216">
        <f>Q1061*H1061</f>
        <v>0</v>
      </c>
      <c r="S1061" s="216">
        <v>0</v>
      </c>
      <c r="T1061" s="217">
        <f>S1061*H1061</f>
        <v>0</v>
      </c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R1061" s="218" t="s">
        <v>198</v>
      </c>
      <c r="AT1061" s="218" t="s">
        <v>144</v>
      </c>
      <c r="AU1061" s="218" t="s">
        <v>82</v>
      </c>
      <c r="AY1061" s="20" t="s">
        <v>142</v>
      </c>
      <c r="BE1061" s="219">
        <f>IF(N1061="základní",J1061,0)</f>
        <v>0</v>
      </c>
      <c r="BF1061" s="219">
        <f>IF(N1061="snížená",J1061,0)</f>
        <v>0</v>
      </c>
      <c r="BG1061" s="219">
        <f>IF(N1061="zákl. přenesená",J1061,0)</f>
        <v>0</v>
      </c>
      <c r="BH1061" s="219">
        <f>IF(N1061="sníž. přenesená",J1061,0)</f>
        <v>0</v>
      </c>
      <c r="BI1061" s="219">
        <f>IF(N1061="nulová",J1061,0)</f>
        <v>0</v>
      </c>
      <c r="BJ1061" s="20" t="s">
        <v>80</v>
      </c>
      <c r="BK1061" s="219">
        <f>ROUND(I1061*H1061,2)</f>
        <v>0</v>
      </c>
      <c r="BL1061" s="20" t="s">
        <v>198</v>
      </c>
      <c r="BM1061" s="218" t="s">
        <v>1246</v>
      </c>
    </row>
    <row r="1062" spans="1:47" s="2" customFormat="1" ht="12">
      <c r="A1062" s="41"/>
      <c r="B1062" s="42"/>
      <c r="C1062" s="43"/>
      <c r="D1062" s="220" t="s">
        <v>150</v>
      </c>
      <c r="E1062" s="43"/>
      <c r="F1062" s="221" t="s">
        <v>1247</v>
      </c>
      <c r="G1062" s="43"/>
      <c r="H1062" s="43"/>
      <c r="I1062" s="222"/>
      <c r="J1062" s="43"/>
      <c r="K1062" s="43"/>
      <c r="L1062" s="47"/>
      <c r="M1062" s="223"/>
      <c r="N1062" s="224"/>
      <c r="O1062" s="87"/>
      <c r="P1062" s="87"/>
      <c r="Q1062" s="87"/>
      <c r="R1062" s="87"/>
      <c r="S1062" s="87"/>
      <c r="T1062" s="88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T1062" s="20" t="s">
        <v>150</v>
      </c>
      <c r="AU1062" s="20" t="s">
        <v>82</v>
      </c>
    </row>
    <row r="1063" spans="1:47" s="2" customFormat="1" ht="12">
      <c r="A1063" s="41"/>
      <c r="B1063" s="42"/>
      <c r="C1063" s="43"/>
      <c r="D1063" s="225" t="s">
        <v>152</v>
      </c>
      <c r="E1063" s="43"/>
      <c r="F1063" s="226" t="s">
        <v>1248</v>
      </c>
      <c r="G1063" s="43"/>
      <c r="H1063" s="43"/>
      <c r="I1063" s="222"/>
      <c r="J1063" s="43"/>
      <c r="K1063" s="43"/>
      <c r="L1063" s="47"/>
      <c r="M1063" s="223"/>
      <c r="N1063" s="224"/>
      <c r="O1063" s="87"/>
      <c r="P1063" s="87"/>
      <c r="Q1063" s="87"/>
      <c r="R1063" s="87"/>
      <c r="S1063" s="87"/>
      <c r="T1063" s="88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T1063" s="20" t="s">
        <v>152</v>
      </c>
      <c r="AU1063" s="20" t="s">
        <v>82</v>
      </c>
    </row>
    <row r="1064" spans="1:51" s="13" customFormat="1" ht="12">
      <c r="A1064" s="13"/>
      <c r="B1064" s="227"/>
      <c r="C1064" s="228"/>
      <c r="D1064" s="220" t="s">
        <v>165</v>
      </c>
      <c r="E1064" s="229" t="s">
        <v>19</v>
      </c>
      <c r="F1064" s="230" t="s">
        <v>1225</v>
      </c>
      <c r="G1064" s="228"/>
      <c r="H1064" s="231">
        <v>7.7</v>
      </c>
      <c r="I1064" s="232"/>
      <c r="J1064" s="228"/>
      <c r="K1064" s="228"/>
      <c r="L1064" s="233"/>
      <c r="M1064" s="234"/>
      <c r="N1064" s="235"/>
      <c r="O1064" s="235"/>
      <c r="P1064" s="235"/>
      <c r="Q1064" s="235"/>
      <c r="R1064" s="235"/>
      <c r="S1064" s="235"/>
      <c r="T1064" s="236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7" t="s">
        <v>165</v>
      </c>
      <c r="AU1064" s="237" t="s">
        <v>82</v>
      </c>
      <c r="AV1064" s="13" t="s">
        <v>82</v>
      </c>
      <c r="AW1064" s="13" t="s">
        <v>33</v>
      </c>
      <c r="AX1064" s="13" t="s">
        <v>72</v>
      </c>
      <c r="AY1064" s="237" t="s">
        <v>142</v>
      </c>
    </row>
    <row r="1065" spans="1:51" s="13" customFormat="1" ht="12">
      <c r="A1065" s="13"/>
      <c r="B1065" s="227"/>
      <c r="C1065" s="228"/>
      <c r="D1065" s="220" t="s">
        <v>165</v>
      </c>
      <c r="E1065" s="229" t="s">
        <v>19</v>
      </c>
      <c r="F1065" s="230" t="s">
        <v>1226</v>
      </c>
      <c r="G1065" s="228"/>
      <c r="H1065" s="231">
        <v>5.7</v>
      </c>
      <c r="I1065" s="232"/>
      <c r="J1065" s="228"/>
      <c r="K1065" s="228"/>
      <c r="L1065" s="233"/>
      <c r="M1065" s="234"/>
      <c r="N1065" s="235"/>
      <c r="O1065" s="235"/>
      <c r="P1065" s="235"/>
      <c r="Q1065" s="235"/>
      <c r="R1065" s="235"/>
      <c r="S1065" s="235"/>
      <c r="T1065" s="236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7" t="s">
        <v>165</v>
      </c>
      <c r="AU1065" s="237" t="s">
        <v>82</v>
      </c>
      <c r="AV1065" s="13" t="s">
        <v>82</v>
      </c>
      <c r="AW1065" s="13" t="s">
        <v>33</v>
      </c>
      <c r="AX1065" s="13" t="s">
        <v>72</v>
      </c>
      <c r="AY1065" s="237" t="s">
        <v>142</v>
      </c>
    </row>
    <row r="1066" spans="1:51" s="13" customFormat="1" ht="12">
      <c r="A1066" s="13"/>
      <c r="B1066" s="227"/>
      <c r="C1066" s="228"/>
      <c r="D1066" s="220" t="s">
        <v>165</v>
      </c>
      <c r="E1066" s="229" t="s">
        <v>19</v>
      </c>
      <c r="F1066" s="230" t="s">
        <v>1227</v>
      </c>
      <c r="G1066" s="228"/>
      <c r="H1066" s="231">
        <v>20.2</v>
      </c>
      <c r="I1066" s="232"/>
      <c r="J1066" s="228"/>
      <c r="K1066" s="228"/>
      <c r="L1066" s="233"/>
      <c r="M1066" s="234"/>
      <c r="N1066" s="235"/>
      <c r="O1066" s="235"/>
      <c r="P1066" s="235"/>
      <c r="Q1066" s="235"/>
      <c r="R1066" s="235"/>
      <c r="S1066" s="235"/>
      <c r="T1066" s="236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7" t="s">
        <v>165</v>
      </c>
      <c r="AU1066" s="237" t="s">
        <v>82</v>
      </c>
      <c r="AV1066" s="13" t="s">
        <v>82</v>
      </c>
      <c r="AW1066" s="13" t="s">
        <v>33</v>
      </c>
      <c r="AX1066" s="13" t="s">
        <v>72</v>
      </c>
      <c r="AY1066" s="237" t="s">
        <v>142</v>
      </c>
    </row>
    <row r="1067" spans="1:51" s="13" customFormat="1" ht="12">
      <c r="A1067" s="13"/>
      <c r="B1067" s="227"/>
      <c r="C1067" s="228"/>
      <c r="D1067" s="220" t="s">
        <v>165</v>
      </c>
      <c r="E1067" s="229" t="s">
        <v>19</v>
      </c>
      <c r="F1067" s="230" t="s">
        <v>1249</v>
      </c>
      <c r="G1067" s="228"/>
      <c r="H1067" s="231">
        <v>0</v>
      </c>
      <c r="I1067" s="232"/>
      <c r="J1067" s="228"/>
      <c r="K1067" s="228"/>
      <c r="L1067" s="233"/>
      <c r="M1067" s="234"/>
      <c r="N1067" s="235"/>
      <c r="O1067" s="235"/>
      <c r="P1067" s="235"/>
      <c r="Q1067" s="235"/>
      <c r="R1067" s="235"/>
      <c r="S1067" s="235"/>
      <c r="T1067" s="236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7" t="s">
        <v>165</v>
      </c>
      <c r="AU1067" s="237" t="s">
        <v>82</v>
      </c>
      <c r="AV1067" s="13" t="s">
        <v>82</v>
      </c>
      <c r="AW1067" s="13" t="s">
        <v>33</v>
      </c>
      <c r="AX1067" s="13" t="s">
        <v>72</v>
      </c>
      <c r="AY1067" s="237" t="s">
        <v>142</v>
      </c>
    </row>
    <row r="1068" spans="1:51" s="15" customFormat="1" ht="12">
      <c r="A1068" s="15"/>
      <c r="B1068" s="249"/>
      <c r="C1068" s="250"/>
      <c r="D1068" s="220" t="s">
        <v>165</v>
      </c>
      <c r="E1068" s="251" t="s">
        <v>19</v>
      </c>
      <c r="F1068" s="252" t="s">
        <v>183</v>
      </c>
      <c r="G1068" s="250"/>
      <c r="H1068" s="253">
        <v>33.6</v>
      </c>
      <c r="I1068" s="254"/>
      <c r="J1068" s="250"/>
      <c r="K1068" s="250"/>
      <c r="L1068" s="255"/>
      <c r="M1068" s="256"/>
      <c r="N1068" s="257"/>
      <c r="O1068" s="257"/>
      <c r="P1068" s="257"/>
      <c r="Q1068" s="257"/>
      <c r="R1068" s="257"/>
      <c r="S1068" s="257"/>
      <c r="T1068" s="258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T1068" s="259" t="s">
        <v>165</v>
      </c>
      <c r="AU1068" s="259" t="s">
        <v>82</v>
      </c>
      <c r="AV1068" s="15" t="s">
        <v>158</v>
      </c>
      <c r="AW1068" s="15" t="s">
        <v>33</v>
      </c>
      <c r="AX1068" s="15" t="s">
        <v>72</v>
      </c>
      <c r="AY1068" s="259" t="s">
        <v>142</v>
      </c>
    </row>
    <row r="1069" spans="1:51" s="14" customFormat="1" ht="12">
      <c r="A1069" s="14"/>
      <c r="B1069" s="238"/>
      <c r="C1069" s="239"/>
      <c r="D1069" s="220" t="s">
        <v>165</v>
      </c>
      <c r="E1069" s="240" t="s">
        <v>19</v>
      </c>
      <c r="F1069" s="241" t="s">
        <v>168</v>
      </c>
      <c r="G1069" s="239"/>
      <c r="H1069" s="242">
        <v>33.6</v>
      </c>
      <c r="I1069" s="243"/>
      <c r="J1069" s="239"/>
      <c r="K1069" s="239"/>
      <c r="L1069" s="244"/>
      <c r="M1069" s="245"/>
      <c r="N1069" s="246"/>
      <c r="O1069" s="246"/>
      <c r="P1069" s="246"/>
      <c r="Q1069" s="246"/>
      <c r="R1069" s="246"/>
      <c r="S1069" s="246"/>
      <c r="T1069" s="24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8" t="s">
        <v>165</v>
      </c>
      <c r="AU1069" s="248" t="s">
        <v>82</v>
      </c>
      <c r="AV1069" s="14" t="s">
        <v>149</v>
      </c>
      <c r="AW1069" s="14" t="s">
        <v>33</v>
      </c>
      <c r="AX1069" s="14" t="s">
        <v>80</v>
      </c>
      <c r="AY1069" s="248" t="s">
        <v>142</v>
      </c>
    </row>
    <row r="1070" spans="1:65" s="2" customFormat="1" ht="16.5" customHeight="1">
      <c r="A1070" s="41"/>
      <c r="B1070" s="42"/>
      <c r="C1070" s="207" t="s">
        <v>714</v>
      </c>
      <c r="D1070" s="207" t="s">
        <v>144</v>
      </c>
      <c r="E1070" s="208" t="s">
        <v>1250</v>
      </c>
      <c r="F1070" s="209" t="s">
        <v>1251</v>
      </c>
      <c r="G1070" s="210" t="s">
        <v>147</v>
      </c>
      <c r="H1070" s="211">
        <v>28</v>
      </c>
      <c r="I1070" s="212"/>
      <c r="J1070" s="213">
        <f>ROUND(I1070*H1070,2)</f>
        <v>0</v>
      </c>
      <c r="K1070" s="209" t="s">
        <v>148</v>
      </c>
      <c r="L1070" s="47"/>
      <c r="M1070" s="214" t="s">
        <v>19</v>
      </c>
      <c r="N1070" s="215" t="s">
        <v>43</v>
      </c>
      <c r="O1070" s="87"/>
      <c r="P1070" s="216">
        <f>O1070*H1070</f>
        <v>0</v>
      </c>
      <c r="Q1070" s="216">
        <v>0</v>
      </c>
      <c r="R1070" s="216">
        <f>Q1070*H1070</f>
        <v>0</v>
      </c>
      <c r="S1070" s="216">
        <v>0</v>
      </c>
      <c r="T1070" s="217">
        <f>S1070*H1070</f>
        <v>0</v>
      </c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R1070" s="218" t="s">
        <v>198</v>
      </c>
      <c r="AT1070" s="218" t="s">
        <v>144</v>
      </c>
      <c r="AU1070" s="218" t="s">
        <v>82</v>
      </c>
      <c r="AY1070" s="20" t="s">
        <v>142</v>
      </c>
      <c r="BE1070" s="219">
        <f>IF(N1070="základní",J1070,0)</f>
        <v>0</v>
      </c>
      <c r="BF1070" s="219">
        <f>IF(N1070="snížená",J1070,0)</f>
        <v>0</v>
      </c>
      <c r="BG1070" s="219">
        <f>IF(N1070="zákl. přenesená",J1070,0)</f>
        <v>0</v>
      </c>
      <c r="BH1070" s="219">
        <f>IF(N1070="sníž. přenesená",J1070,0)</f>
        <v>0</v>
      </c>
      <c r="BI1070" s="219">
        <f>IF(N1070="nulová",J1070,0)</f>
        <v>0</v>
      </c>
      <c r="BJ1070" s="20" t="s">
        <v>80</v>
      </c>
      <c r="BK1070" s="219">
        <f>ROUND(I1070*H1070,2)</f>
        <v>0</v>
      </c>
      <c r="BL1070" s="20" t="s">
        <v>198</v>
      </c>
      <c r="BM1070" s="218" t="s">
        <v>1252</v>
      </c>
    </row>
    <row r="1071" spans="1:47" s="2" customFormat="1" ht="12">
      <c r="A1071" s="41"/>
      <c r="B1071" s="42"/>
      <c r="C1071" s="43"/>
      <c r="D1071" s="220" t="s">
        <v>150</v>
      </c>
      <c r="E1071" s="43"/>
      <c r="F1071" s="221" t="s">
        <v>1253</v>
      </c>
      <c r="G1071" s="43"/>
      <c r="H1071" s="43"/>
      <c r="I1071" s="222"/>
      <c r="J1071" s="43"/>
      <c r="K1071" s="43"/>
      <c r="L1071" s="47"/>
      <c r="M1071" s="223"/>
      <c r="N1071" s="224"/>
      <c r="O1071" s="87"/>
      <c r="P1071" s="87"/>
      <c r="Q1071" s="87"/>
      <c r="R1071" s="87"/>
      <c r="S1071" s="87"/>
      <c r="T1071" s="88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T1071" s="20" t="s">
        <v>150</v>
      </c>
      <c r="AU1071" s="20" t="s">
        <v>82</v>
      </c>
    </row>
    <row r="1072" spans="1:47" s="2" customFormat="1" ht="12">
      <c r="A1072" s="41"/>
      <c r="B1072" s="42"/>
      <c r="C1072" s="43"/>
      <c r="D1072" s="225" t="s">
        <v>152</v>
      </c>
      <c r="E1072" s="43"/>
      <c r="F1072" s="226" t="s">
        <v>1254</v>
      </c>
      <c r="G1072" s="43"/>
      <c r="H1072" s="43"/>
      <c r="I1072" s="222"/>
      <c r="J1072" s="43"/>
      <c r="K1072" s="43"/>
      <c r="L1072" s="47"/>
      <c r="M1072" s="223"/>
      <c r="N1072" s="224"/>
      <c r="O1072" s="87"/>
      <c r="P1072" s="87"/>
      <c r="Q1072" s="87"/>
      <c r="R1072" s="87"/>
      <c r="S1072" s="87"/>
      <c r="T1072" s="88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T1072" s="20" t="s">
        <v>152</v>
      </c>
      <c r="AU1072" s="20" t="s">
        <v>82</v>
      </c>
    </row>
    <row r="1073" spans="1:51" s="13" customFormat="1" ht="12">
      <c r="A1073" s="13"/>
      <c r="B1073" s="227"/>
      <c r="C1073" s="228"/>
      <c r="D1073" s="220" t="s">
        <v>165</v>
      </c>
      <c r="E1073" s="229" t="s">
        <v>19</v>
      </c>
      <c r="F1073" s="230" t="s">
        <v>1255</v>
      </c>
      <c r="G1073" s="228"/>
      <c r="H1073" s="231">
        <v>4</v>
      </c>
      <c r="I1073" s="232"/>
      <c r="J1073" s="228"/>
      <c r="K1073" s="228"/>
      <c r="L1073" s="233"/>
      <c r="M1073" s="234"/>
      <c r="N1073" s="235"/>
      <c r="O1073" s="235"/>
      <c r="P1073" s="235"/>
      <c r="Q1073" s="235"/>
      <c r="R1073" s="235"/>
      <c r="S1073" s="235"/>
      <c r="T1073" s="236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7" t="s">
        <v>165</v>
      </c>
      <c r="AU1073" s="237" t="s">
        <v>82</v>
      </c>
      <c r="AV1073" s="13" t="s">
        <v>82</v>
      </c>
      <c r="AW1073" s="13" t="s">
        <v>33</v>
      </c>
      <c r="AX1073" s="13" t="s">
        <v>72</v>
      </c>
      <c r="AY1073" s="237" t="s">
        <v>142</v>
      </c>
    </row>
    <row r="1074" spans="1:51" s="13" customFormat="1" ht="12">
      <c r="A1074" s="13"/>
      <c r="B1074" s="227"/>
      <c r="C1074" s="228"/>
      <c r="D1074" s="220" t="s">
        <v>165</v>
      </c>
      <c r="E1074" s="229" t="s">
        <v>19</v>
      </c>
      <c r="F1074" s="230" t="s">
        <v>1256</v>
      </c>
      <c r="G1074" s="228"/>
      <c r="H1074" s="231">
        <v>8</v>
      </c>
      <c r="I1074" s="232"/>
      <c r="J1074" s="228"/>
      <c r="K1074" s="228"/>
      <c r="L1074" s="233"/>
      <c r="M1074" s="234"/>
      <c r="N1074" s="235"/>
      <c r="O1074" s="235"/>
      <c r="P1074" s="235"/>
      <c r="Q1074" s="235"/>
      <c r="R1074" s="235"/>
      <c r="S1074" s="235"/>
      <c r="T1074" s="236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7" t="s">
        <v>165</v>
      </c>
      <c r="AU1074" s="237" t="s">
        <v>82</v>
      </c>
      <c r="AV1074" s="13" t="s">
        <v>82</v>
      </c>
      <c r="AW1074" s="13" t="s">
        <v>33</v>
      </c>
      <c r="AX1074" s="13" t="s">
        <v>72</v>
      </c>
      <c r="AY1074" s="237" t="s">
        <v>142</v>
      </c>
    </row>
    <row r="1075" spans="1:51" s="13" customFormat="1" ht="12">
      <c r="A1075" s="13"/>
      <c r="B1075" s="227"/>
      <c r="C1075" s="228"/>
      <c r="D1075" s="220" t="s">
        <v>165</v>
      </c>
      <c r="E1075" s="229" t="s">
        <v>19</v>
      </c>
      <c r="F1075" s="230" t="s">
        <v>1257</v>
      </c>
      <c r="G1075" s="228"/>
      <c r="H1075" s="231">
        <v>16</v>
      </c>
      <c r="I1075" s="232"/>
      <c r="J1075" s="228"/>
      <c r="K1075" s="228"/>
      <c r="L1075" s="233"/>
      <c r="M1075" s="234"/>
      <c r="N1075" s="235"/>
      <c r="O1075" s="235"/>
      <c r="P1075" s="235"/>
      <c r="Q1075" s="235"/>
      <c r="R1075" s="235"/>
      <c r="S1075" s="235"/>
      <c r="T1075" s="236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37" t="s">
        <v>165</v>
      </c>
      <c r="AU1075" s="237" t="s">
        <v>82</v>
      </c>
      <c r="AV1075" s="13" t="s">
        <v>82</v>
      </c>
      <c r="AW1075" s="13" t="s">
        <v>33</v>
      </c>
      <c r="AX1075" s="13" t="s">
        <v>72</v>
      </c>
      <c r="AY1075" s="237" t="s">
        <v>142</v>
      </c>
    </row>
    <row r="1076" spans="1:51" s="13" customFormat="1" ht="12">
      <c r="A1076" s="13"/>
      <c r="B1076" s="227"/>
      <c r="C1076" s="228"/>
      <c r="D1076" s="220" t="s">
        <v>165</v>
      </c>
      <c r="E1076" s="229" t="s">
        <v>19</v>
      </c>
      <c r="F1076" s="230" t="s">
        <v>1249</v>
      </c>
      <c r="G1076" s="228"/>
      <c r="H1076" s="231">
        <v>0</v>
      </c>
      <c r="I1076" s="232"/>
      <c r="J1076" s="228"/>
      <c r="K1076" s="228"/>
      <c r="L1076" s="233"/>
      <c r="M1076" s="234"/>
      <c r="N1076" s="235"/>
      <c r="O1076" s="235"/>
      <c r="P1076" s="235"/>
      <c r="Q1076" s="235"/>
      <c r="R1076" s="235"/>
      <c r="S1076" s="235"/>
      <c r="T1076" s="236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7" t="s">
        <v>165</v>
      </c>
      <c r="AU1076" s="237" t="s">
        <v>82</v>
      </c>
      <c r="AV1076" s="13" t="s">
        <v>82</v>
      </c>
      <c r="AW1076" s="13" t="s">
        <v>33</v>
      </c>
      <c r="AX1076" s="13" t="s">
        <v>72</v>
      </c>
      <c r="AY1076" s="237" t="s">
        <v>142</v>
      </c>
    </row>
    <row r="1077" spans="1:51" s="15" customFormat="1" ht="12">
      <c r="A1077" s="15"/>
      <c r="B1077" s="249"/>
      <c r="C1077" s="250"/>
      <c r="D1077" s="220" t="s">
        <v>165</v>
      </c>
      <c r="E1077" s="251" t="s">
        <v>19</v>
      </c>
      <c r="F1077" s="252" t="s">
        <v>183</v>
      </c>
      <c r="G1077" s="250"/>
      <c r="H1077" s="253">
        <v>28</v>
      </c>
      <c r="I1077" s="254"/>
      <c r="J1077" s="250"/>
      <c r="K1077" s="250"/>
      <c r="L1077" s="255"/>
      <c r="M1077" s="256"/>
      <c r="N1077" s="257"/>
      <c r="O1077" s="257"/>
      <c r="P1077" s="257"/>
      <c r="Q1077" s="257"/>
      <c r="R1077" s="257"/>
      <c r="S1077" s="257"/>
      <c r="T1077" s="258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T1077" s="259" t="s">
        <v>165</v>
      </c>
      <c r="AU1077" s="259" t="s">
        <v>82</v>
      </c>
      <c r="AV1077" s="15" t="s">
        <v>158</v>
      </c>
      <c r="AW1077" s="15" t="s">
        <v>33</v>
      </c>
      <c r="AX1077" s="15" t="s">
        <v>72</v>
      </c>
      <c r="AY1077" s="259" t="s">
        <v>142</v>
      </c>
    </row>
    <row r="1078" spans="1:51" s="14" customFormat="1" ht="12">
      <c r="A1078" s="14"/>
      <c r="B1078" s="238"/>
      <c r="C1078" s="239"/>
      <c r="D1078" s="220" t="s">
        <v>165</v>
      </c>
      <c r="E1078" s="240" t="s">
        <v>19</v>
      </c>
      <c r="F1078" s="241" t="s">
        <v>168</v>
      </c>
      <c r="G1078" s="239"/>
      <c r="H1078" s="242">
        <v>28</v>
      </c>
      <c r="I1078" s="243"/>
      <c r="J1078" s="239"/>
      <c r="K1078" s="239"/>
      <c r="L1078" s="244"/>
      <c r="M1078" s="245"/>
      <c r="N1078" s="246"/>
      <c r="O1078" s="246"/>
      <c r="P1078" s="246"/>
      <c r="Q1078" s="246"/>
      <c r="R1078" s="246"/>
      <c r="S1078" s="246"/>
      <c r="T1078" s="24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8" t="s">
        <v>165</v>
      </c>
      <c r="AU1078" s="248" t="s">
        <v>82</v>
      </c>
      <c r="AV1078" s="14" t="s">
        <v>149</v>
      </c>
      <c r="AW1078" s="14" t="s">
        <v>33</v>
      </c>
      <c r="AX1078" s="14" t="s">
        <v>80</v>
      </c>
      <c r="AY1078" s="248" t="s">
        <v>142</v>
      </c>
    </row>
    <row r="1079" spans="1:65" s="2" customFormat="1" ht="24.15" customHeight="1">
      <c r="A1079" s="41"/>
      <c r="B1079" s="42"/>
      <c r="C1079" s="207" t="s">
        <v>1258</v>
      </c>
      <c r="D1079" s="207" t="s">
        <v>144</v>
      </c>
      <c r="E1079" s="208" t="s">
        <v>1259</v>
      </c>
      <c r="F1079" s="209" t="s">
        <v>1260</v>
      </c>
      <c r="G1079" s="210" t="s">
        <v>147</v>
      </c>
      <c r="H1079" s="211">
        <v>65.15</v>
      </c>
      <c r="I1079" s="212"/>
      <c r="J1079" s="213">
        <f>ROUND(I1079*H1079,2)</f>
        <v>0</v>
      </c>
      <c r="K1079" s="209" t="s">
        <v>148</v>
      </c>
      <c r="L1079" s="47"/>
      <c r="M1079" s="214" t="s">
        <v>19</v>
      </c>
      <c r="N1079" s="215" t="s">
        <v>43</v>
      </c>
      <c r="O1079" s="87"/>
      <c r="P1079" s="216">
        <f>O1079*H1079</f>
        <v>0</v>
      </c>
      <c r="Q1079" s="216">
        <v>0</v>
      </c>
      <c r="R1079" s="216">
        <f>Q1079*H1079</f>
        <v>0</v>
      </c>
      <c r="S1079" s="216">
        <v>0</v>
      </c>
      <c r="T1079" s="217">
        <f>S1079*H1079</f>
        <v>0</v>
      </c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R1079" s="218" t="s">
        <v>198</v>
      </c>
      <c r="AT1079" s="218" t="s">
        <v>144</v>
      </c>
      <c r="AU1079" s="218" t="s">
        <v>82</v>
      </c>
      <c r="AY1079" s="20" t="s">
        <v>142</v>
      </c>
      <c r="BE1079" s="219">
        <f>IF(N1079="základní",J1079,0)</f>
        <v>0</v>
      </c>
      <c r="BF1079" s="219">
        <f>IF(N1079="snížená",J1079,0)</f>
        <v>0</v>
      </c>
      <c r="BG1079" s="219">
        <f>IF(N1079="zákl. přenesená",J1079,0)</f>
        <v>0</v>
      </c>
      <c r="BH1079" s="219">
        <f>IF(N1079="sníž. přenesená",J1079,0)</f>
        <v>0</v>
      </c>
      <c r="BI1079" s="219">
        <f>IF(N1079="nulová",J1079,0)</f>
        <v>0</v>
      </c>
      <c r="BJ1079" s="20" t="s">
        <v>80</v>
      </c>
      <c r="BK1079" s="219">
        <f>ROUND(I1079*H1079,2)</f>
        <v>0</v>
      </c>
      <c r="BL1079" s="20" t="s">
        <v>198</v>
      </c>
      <c r="BM1079" s="218" t="s">
        <v>1261</v>
      </c>
    </row>
    <row r="1080" spans="1:47" s="2" customFormat="1" ht="12">
      <c r="A1080" s="41"/>
      <c r="B1080" s="42"/>
      <c r="C1080" s="43"/>
      <c r="D1080" s="220" t="s">
        <v>150</v>
      </c>
      <c r="E1080" s="43"/>
      <c r="F1080" s="221" t="s">
        <v>1262</v>
      </c>
      <c r="G1080" s="43"/>
      <c r="H1080" s="43"/>
      <c r="I1080" s="222"/>
      <c r="J1080" s="43"/>
      <c r="K1080" s="43"/>
      <c r="L1080" s="47"/>
      <c r="M1080" s="223"/>
      <c r="N1080" s="224"/>
      <c r="O1080" s="87"/>
      <c r="P1080" s="87"/>
      <c r="Q1080" s="87"/>
      <c r="R1080" s="87"/>
      <c r="S1080" s="87"/>
      <c r="T1080" s="88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T1080" s="20" t="s">
        <v>150</v>
      </c>
      <c r="AU1080" s="20" t="s">
        <v>82</v>
      </c>
    </row>
    <row r="1081" spans="1:47" s="2" customFormat="1" ht="12">
      <c r="A1081" s="41"/>
      <c r="B1081" s="42"/>
      <c r="C1081" s="43"/>
      <c r="D1081" s="225" t="s">
        <v>152</v>
      </c>
      <c r="E1081" s="43"/>
      <c r="F1081" s="226" t="s">
        <v>1263</v>
      </c>
      <c r="G1081" s="43"/>
      <c r="H1081" s="43"/>
      <c r="I1081" s="222"/>
      <c r="J1081" s="43"/>
      <c r="K1081" s="43"/>
      <c r="L1081" s="47"/>
      <c r="M1081" s="223"/>
      <c r="N1081" s="224"/>
      <c r="O1081" s="87"/>
      <c r="P1081" s="87"/>
      <c r="Q1081" s="87"/>
      <c r="R1081" s="87"/>
      <c r="S1081" s="87"/>
      <c r="T1081" s="88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T1081" s="20" t="s">
        <v>152</v>
      </c>
      <c r="AU1081" s="20" t="s">
        <v>82</v>
      </c>
    </row>
    <row r="1082" spans="1:51" s="13" customFormat="1" ht="12">
      <c r="A1082" s="13"/>
      <c r="B1082" s="227"/>
      <c r="C1082" s="228"/>
      <c r="D1082" s="220" t="s">
        <v>165</v>
      </c>
      <c r="E1082" s="229" t="s">
        <v>19</v>
      </c>
      <c r="F1082" s="230" t="s">
        <v>491</v>
      </c>
      <c r="G1082" s="228"/>
      <c r="H1082" s="231">
        <v>36.2</v>
      </c>
      <c r="I1082" s="232"/>
      <c r="J1082" s="228"/>
      <c r="K1082" s="228"/>
      <c r="L1082" s="233"/>
      <c r="M1082" s="234"/>
      <c r="N1082" s="235"/>
      <c r="O1082" s="235"/>
      <c r="P1082" s="235"/>
      <c r="Q1082" s="235"/>
      <c r="R1082" s="235"/>
      <c r="S1082" s="235"/>
      <c r="T1082" s="236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7" t="s">
        <v>165</v>
      </c>
      <c r="AU1082" s="237" t="s">
        <v>82</v>
      </c>
      <c r="AV1082" s="13" t="s">
        <v>82</v>
      </c>
      <c r="AW1082" s="13" t="s">
        <v>33</v>
      </c>
      <c r="AX1082" s="13" t="s">
        <v>72</v>
      </c>
      <c r="AY1082" s="237" t="s">
        <v>142</v>
      </c>
    </row>
    <row r="1083" spans="1:51" s="13" customFormat="1" ht="12">
      <c r="A1083" s="13"/>
      <c r="B1083" s="227"/>
      <c r="C1083" s="228"/>
      <c r="D1083" s="220" t="s">
        <v>165</v>
      </c>
      <c r="E1083" s="229" t="s">
        <v>19</v>
      </c>
      <c r="F1083" s="230" t="s">
        <v>492</v>
      </c>
      <c r="G1083" s="228"/>
      <c r="H1083" s="231">
        <v>28.95</v>
      </c>
      <c r="I1083" s="232"/>
      <c r="J1083" s="228"/>
      <c r="K1083" s="228"/>
      <c r="L1083" s="233"/>
      <c r="M1083" s="234"/>
      <c r="N1083" s="235"/>
      <c r="O1083" s="235"/>
      <c r="P1083" s="235"/>
      <c r="Q1083" s="235"/>
      <c r="R1083" s="235"/>
      <c r="S1083" s="235"/>
      <c r="T1083" s="236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7" t="s">
        <v>165</v>
      </c>
      <c r="AU1083" s="237" t="s">
        <v>82</v>
      </c>
      <c r="AV1083" s="13" t="s">
        <v>82</v>
      </c>
      <c r="AW1083" s="13" t="s">
        <v>33</v>
      </c>
      <c r="AX1083" s="13" t="s">
        <v>72</v>
      </c>
      <c r="AY1083" s="237" t="s">
        <v>142</v>
      </c>
    </row>
    <row r="1084" spans="1:51" s="15" customFormat="1" ht="12">
      <c r="A1084" s="15"/>
      <c r="B1084" s="249"/>
      <c r="C1084" s="250"/>
      <c r="D1084" s="220" t="s">
        <v>165</v>
      </c>
      <c r="E1084" s="251" t="s">
        <v>19</v>
      </c>
      <c r="F1084" s="252" t="s">
        <v>493</v>
      </c>
      <c r="G1084" s="250"/>
      <c r="H1084" s="253">
        <v>65.15</v>
      </c>
      <c r="I1084" s="254"/>
      <c r="J1084" s="250"/>
      <c r="K1084" s="250"/>
      <c r="L1084" s="255"/>
      <c r="M1084" s="256"/>
      <c r="N1084" s="257"/>
      <c r="O1084" s="257"/>
      <c r="P1084" s="257"/>
      <c r="Q1084" s="257"/>
      <c r="R1084" s="257"/>
      <c r="S1084" s="257"/>
      <c r="T1084" s="258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59" t="s">
        <v>165</v>
      </c>
      <c r="AU1084" s="259" t="s">
        <v>82</v>
      </c>
      <c r="AV1084" s="15" t="s">
        <v>158</v>
      </c>
      <c r="AW1084" s="15" t="s">
        <v>33</v>
      </c>
      <c r="AX1084" s="15" t="s">
        <v>72</v>
      </c>
      <c r="AY1084" s="259" t="s">
        <v>142</v>
      </c>
    </row>
    <row r="1085" spans="1:51" s="14" customFormat="1" ht="12">
      <c r="A1085" s="14"/>
      <c r="B1085" s="238"/>
      <c r="C1085" s="239"/>
      <c r="D1085" s="220" t="s">
        <v>165</v>
      </c>
      <c r="E1085" s="240" t="s">
        <v>19</v>
      </c>
      <c r="F1085" s="241" t="s">
        <v>168</v>
      </c>
      <c r="G1085" s="239"/>
      <c r="H1085" s="242">
        <v>65.15</v>
      </c>
      <c r="I1085" s="243"/>
      <c r="J1085" s="239"/>
      <c r="K1085" s="239"/>
      <c r="L1085" s="244"/>
      <c r="M1085" s="245"/>
      <c r="N1085" s="246"/>
      <c r="O1085" s="246"/>
      <c r="P1085" s="246"/>
      <c r="Q1085" s="246"/>
      <c r="R1085" s="246"/>
      <c r="S1085" s="246"/>
      <c r="T1085" s="24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48" t="s">
        <v>165</v>
      </c>
      <c r="AU1085" s="248" t="s">
        <v>82</v>
      </c>
      <c r="AV1085" s="14" t="s">
        <v>149</v>
      </c>
      <c r="AW1085" s="14" t="s">
        <v>33</v>
      </c>
      <c r="AX1085" s="14" t="s">
        <v>80</v>
      </c>
      <c r="AY1085" s="248" t="s">
        <v>142</v>
      </c>
    </row>
    <row r="1086" spans="1:65" s="2" customFormat="1" ht="24.15" customHeight="1">
      <c r="A1086" s="41"/>
      <c r="B1086" s="42"/>
      <c r="C1086" s="207" t="s">
        <v>722</v>
      </c>
      <c r="D1086" s="207" t="s">
        <v>144</v>
      </c>
      <c r="E1086" s="208" t="s">
        <v>1264</v>
      </c>
      <c r="F1086" s="209" t="s">
        <v>1265</v>
      </c>
      <c r="G1086" s="210" t="s">
        <v>317</v>
      </c>
      <c r="H1086" s="211">
        <v>3</v>
      </c>
      <c r="I1086" s="212"/>
      <c r="J1086" s="213">
        <f>ROUND(I1086*H1086,2)</f>
        <v>0</v>
      </c>
      <c r="K1086" s="209" t="s">
        <v>148</v>
      </c>
      <c r="L1086" s="47"/>
      <c r="M1086" s="214" t="s">
        <v>19</v>
      </c>
      <c r="N1086" s="215" t="s">
        <v>43</v>
      </c>
      <c r="O1086" s="87"/>
      <c r="P1086" s="216">
        <f>O1086*H1086</f>
        <v>0</v>
      </c>
      <c r="Q1086" s="216">
        <v>0</v>
      </c>
      <c r="R1086" s="216">
        <f>Q1086*H1086</f>
        <v>0</v>
      </c>
      <c r="S1086" s="216">
        <v>0</v>
      </c>
      <c r="T1086" s="217">
        <f>S1086*H1086</f>
        <v>0</v>
      </c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R1086" s="218" t="s">
        <v>198</v>
      </c>
      <c r="AT1086" s="218" t="s">
        <v>144</v>
      </c>
      <c r="AU1086" s="218" t="s">
        <v>82</v>
      </c>
      <c r="AY1086" s="20" t="s">
        <v>142</v>
      </c>
      <c r="BE1086" s="219">
        <f>IF(N1086="základní",J1086,0)</f>
        <v>0</v>
      </c>
      <c r="BF1086" s="219">
        <f>IF(N1086="snížená",J1086,0)</f>
        <v>0</v>
      </c>
      <c r="BG1086" s="219">
        <f>IF(N1086="zákl. přenesená",J1086,0)</f>
        <v>0</v>
      </c>
      <c r="BH1086" s="219">
        <f>IF(N1086="sníž. přenesená",J1086,0)</f>
        <v>0</v>
      </c>
      <c r="BI1086" s="219">
        <f>IF(N1086="nulová",J1086,0)</f>
        <v>0</v>
      </c>
      <c r="BJ1086" s="20" t="s">
        <v>80</v>
      </c>
      <c r="BK1086" s="219">
        <f>ROUND(I1086*H1086,2)</f>
        <v>0</v>
      </c>
      <c r="BL1086" s="20" t="s">
        <v>198</v>
      </c>
      <c r="BM1086" s="218" t="s">
        <v>1266</v>
      </c>
    </row>
    <row r="1087" spans="1:47" s="2" customFormat="1" ht="12">
      <c r="A1087" s="41"/>
      <c r="B1087" s="42"/>
      <c r="C1087" s="43"/>
      <c r="D1087" s="220" t="s">
        <v>150</v>
      </c>
      <c r="E1087" s="43"/>
      <c r="F1087" s="221" t="s">
        <v>1267</v>
      </c>
      <c r="G1087" s="43"/>
      <c r="H1087" s="43"/>
      <c r="I1087" s="222"/>
      <c r="J1087" s="43"/>
      <c r="K1087" s="43"/>
      <c r="L1087" s="47"/>
      <c r="M1087" s="223"/>
      <c r="N1087" s="224"/>
      <c r="O1087" s="87"/>
      <c r="P1087" s="87"/>
      <c r="Q1087" s="87"/>
      <c r="R1087" s="87"/>
      <c r="S1087" s="87"/>
      <c r="T1087" s="88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T1087" s="20" t="s">
        <v>150</v>
      </c>
      <c r="AU1087" s="20" t="s">
        <v>82</v>
      </c>
    </row>
    <row r="1088" spans="1:47" s="2" customFormat="1" ht="12">
      <c r="A1088" s="41"/>
      <c r="B1088" s="42"/>
      <c r="C1088" s="43"/>
      <c r="D1088" s="225" t="s">
        <v>152</v>
      </c>
      <c r="E1088" s="43"/>
      <c r="F1088" s="226" t="s">
        <v>1268</v>
      </c>
      <c r="G1088" s="43"/>
      <c r="H1088" s="43"/>
      <c r="I1088" s="222"/>
      <c r="J1088" s="43"/>
      <c r="K1088" s="43"/>
      <c r="L1088" s="47"/>
      <c r="M1088" s="223"/>
      <c r="N1088" s="224"/>
      <c r="O1088" s="87"/>
      <c r="P1088" s="87"/>
      <c r="Q1088" s="87"/>
      <c r="R1088" s="87"/>
      <c r="S1088" s="87"/>
      <c r="T1088" s="88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T1088" s="20" t="s">
        <v>152</v>
      </c>
      <c r="AU1088" s="20" t="s">
        <v>82</v>
      </c>
    </row>
    <row r="1089" spans="1:65" s="2" customFormat="1" ht="33" customHeight="1">
      <c r="A1089" s="41"/>
      <c r="B1089" s="42"/>
      <c r="C1089" s="207" t="s">
        <v>1269</v>
      </c>
      <c r="D1089" s="207" t="s">
        <v>144</v>
      </c>
      <c r="E1089" s="208" t="s">
        <v>1270</v>
      </c>
      <c r="F1089" s="209" t="s">
        <v>1271</v>
      </c>
      <c r="G1089" s="210" t="s">
        <v>219</v>
      </c>
      <c r="H1089" s="211">
        <v>359.616</v>
      </c>
      <c r="I1089" s="212"/>
      <c r="J1089" s="213">
        <f>ROUND(I1089*H1089,2)</f>
        <v>0</v>
      </c>
      <c r="K1089" s="209" t="s">
        <v>148</v>
      </c>
      <c r="L1089" s="47"/>
      <c r="M1089" s="214" t="s">
        <v>19</v>
      </c>
      <c r="N1089" s="215" t="s">
        <v>43</v>
      </c>
      <c r="O1089" s="87"/>
      <c r="P1089" s="216">
        <f>O1089*H1089</f>
        <v>0</v>
      </c>
      <c r="Q1089" s="216">
        <v>0</v>
      </c>
      <c r="R1089" s="216">
        <f>Q1089*H1089</f>
        <v>0</v>
      </c>
      <c r="S1089" s="216">
        <v>0</v>
      </c>
      <c r="T1089" s="217">
        <f>S1089*H1089</f>
        <v>0</v>
      </c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R1089" s="218" t="s">
        <v>198</v>
      </c>
      <c r="AT1089" s="218" t="s">
        <v>144</v>
      </c>
      <c r="AU1089" s="218" t="s">
        <v>82</v>
      </c>
      <c r="AY1089" s="20" t="s">
        <v>142</v>
      </c>
      <c r="BE1089" s="219">
        <f>IF(N1089="základní",J1089,0)</f>
        <v>0</v>
      </c>
      <c r="BF1089" s="219">
        <f>IF(N1089="snížená",J1089,0)</f>
        <v>0</v>
      </c>
      <c r="BG1089" s="219">
        <f>IF(N1089="zákl. přenesená",J1089,0)</f>
        <v>0</v>
      </c>
      <c r="BH1089" s="219">
        <f>IF(N1089="sníž. přenesená",J1089,0)</f>
        <v>0</v>
      </c>
      <c r="BI1089" s="219">
        <f>IF(N1089="nulová",J1089,0)</f>
        <v>0</v>
      </c>
      <c r="BJ1089" s="20" t="s">
        <v>80</v>
      </c>
      <c r="BK1089" s="219">
        <f>ROUND(I1089*H1089,2)</f>
        <v>0</v>
      </c>
      <c r="BL1089" s="20" t="s">
        <v>198</v>
      </c>
      <c r="BM1089" s="218" t="s">
        <v>1272</v>
      </c>
    </row>
    <row r="1090" spans="1:47" s="2" customFormat="1" ht="12">
      <c r="A1090" s="41"/>
      <c r="B1090" s="42"/>
      <c r="C1090" s="43"/>
      <c r="D1090" s="220" t="s">
        <v>150</v>
      </c>
      <c r="E1090" s="43"/>
      <c r="F1090" s="221" t="s">
        <v>1273</v>
      </c>
      <c r="G1090" s="43"/>
      <c r="H1090" s="43"/>
      <c r="I1090" s="222"/>
      <c r="J1090" s="43"/>
      <c r="K1090" s="43"/>
      <c r="L1090" s="47"/>
      <c r="M1090" s="223"/>
      <c r="N1090" s="224"/>
      <c r="O1090" s="87"/>
      <c r="P1090" s="87"/>
      <c r="Q1090" s="87"/>
      <c r="R1090" s="87"/>
      <c r="S1090" s="87"/>
      <c r="T1090" s="88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T1090" s="20" t="s">
        <v>150</v>
      </c>
      <c r="AU1090" s="20" t="s">
        <v>82</v>
      </c>
    </row>
    <row r="1091" spans="1:47" s="2" customFormat="1" ht="12">
      <c r="A1091" s="41"/>
      <c r="B1091" s="42"/>
      <c r="C1091" s="43"/>
      <c r="D1091" s="225" t="s">
        <v>152</v>
      </c>
      <c r="E1091" s="43"/>
      <c r="F1091" s="226" t="s">
        <v>1274</v>
      </c>
      <c r="G1091" s="43"/>
      <c r="H1091" s="43"/>
      <c r="I1091" s="222"/>
      <c r="J1091" s="43"/>
      <c r="K1091" s="43"/>
      <c r="L1091" s="47"/>
      <c r="M1091" s="223"/>
      <c r="N1091" s="224"/>
      <c r="O1091" s="87"/>
      <c r="P1091" s="87"/>
      <c r="Q1091" s="87"/>
      <c r="R1091" s="87"/>
      <c r="S1091" s="87"/>
      <c r="T1091" s="88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T1091" s="20" t="s">
        <v>152</v>
      </c>
      <c r="AU1091" s="20" t="s">
        <v>82</v>
      </c>
    </row>
    <row r="1092" spans="1:51" s="16" customFormat="1" ht="12">
      <c r="A1092" s="16"/>
      <c r="B1092" s="271"/>
      <c r="C1092" s="272"/>
      <c r="D1092" s="220" t="s">
        <v>165</v>
      </c>
      <c r="E1092" s="273" t="s">
        <v>19</v>
      </c>
      <c r="F1092" s="274" t="s">
        <v>1048</v>
      </c>
      <c r="G1092" s="272"/>
      <c r="H1092" s="273" t="s">
        <v>19</v>
      </c>
      <c r="I1092" s="275"/>
      <c r="J1092" s="272"/>
      <c r="K1092" s="272"/>
      <c r="L1092" s="276"/>
      <c r="M1092" s="277"/>
      <c r="N1092" s="278"/>
      <c r="O1092" s="278"/>
      <c r="P1092" s="278"/>
      <c r="Q1092" s="278"/>
      <c r="R1092" s="278"/>
      <c r="S1092" s="278"/>
      <c r="T1092" s="279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T1092" s="280" t="s">
        <v>165</v>
      </c>
      <c r="AU1092" s="280" t="s">
        <v>82</v>
      </c>
      <c r="AV1092" s="16" t="s">
        <v>80</v>
      </c>
      <c r="AW1092" s="16" t="s">
        <v>33</v>
      </c>
      <c r="AX1092" s="16" t="s">
        <v>72</v>
      </c>
      <c r="AY1092" s="280" t="s">
        <v>142</v>
      </c>
    </row>
    <row r="1093" spans="1:51" s="13" customFormat="1" ht="12">
      <c r="A1093" s="13"/>
      <c r="B1093" s="227"/>
      <c r="C1093" s="228"/>
      <c r="D1093" s="220" t="s">
        <v>165</v>
      </c>
      <c r="E1093" s="229" t="s">
        <v>19</v>
      </c>
      <c r="F1093" s="230" t="s">
        <v>1049</v>
      </c>
      <c r="G1093" s="228"/>
      <c r="H1093" s="231">
        <v>42.126</v>
      </c>
      <c r="I1093" s="232"/>
      <c r="J1093" s="228"/>
      <c r="K1093" s="228"/>
      <c r="L1093" s="233"/>
      <c r="M1093" s="234"/>
      <c r="N1093" s="235"/>
      <c r="O1093" s="235"/>
      <c r="P1093" s="235"/>
      <c r="Q1093" s="235"/>
      <c r="R1093" s="235"/>
      <c r="S1093" s="235"/>
      <c r="T1093" s="236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7" t="s">
        <v>165</v>
      </c>
      <c r="AU1093" s="237" t="s">
        <v>82</v>
      </c>
      <c r="AV1093" s="13" t="s">
        <v>82</v>
      </c>
      <c r="AW1093" s="13" t="s">
        <v>33</v>
      </c>
      <c r="AX1093" s="13" t="s">
        <v>72</v>
      </c>
      <c r="AY1093" s="237" t="s">
        <v>142</v>
      </c>
    </row>
    <row r="1094" spans="1:51" s="13" customFormat="1" ht="12">
      <c r="A1094" s="13"/>
      <c r="B1094" s="227"/>
      <c r="C1094" s="228"/>
      <c r="D1094" s="220" t="s">
        <v>165</v>
      </c>
      <c r="E1094" s="229" t="s">
        <v>19</v>
      </c>
      <c r="F1094" s="230" t="s">
        <v>1050</v>
      </c>
      <c r="G1094" s="228"/>
      <c r="H1094" s="231">
        <v>61.6</v>
      </c>
      <c r="I1094" s="232"/>
      <c r="J1094" s="228"/>
      <c r="K1094" s="228"/>
      <c r="L1094" s="233"/>
      <c r="M1094" s="234"/>
      <c r="N1094" s="235"/>
      <c r="O1094" s="235"/>
      <c r="P1094" s="235"/>
      <c r="Q1094" s="235"/>
      <c r="R1094" s="235"/>
      <c r="S1094" s="235"/>
      <c r="T1094" s="236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7" t="s">
        <v>165</v>
      </c>
      <c r="AU1094" s="237" t="s">
        <v>82</v>
      </c>
      <c r="AV1094" s="13" t="s">
        <v>82</v>
      </c>
      <c r="AW1094" s="13" t="s">
        <v>33</v>
      </c>
      <c r="AX1094" s="13" t="s">
        <v>72</v>
      </c>
      <c r="AY1094" s="237" t="s">
        <v>142</v>
      </c>
    </row>
    <row r="1095" spans="1:51" s="13" customFormat="1" ht="12">
      <c r="A1095" s="13"/>
      <c r="B1095" s="227"/>
      <c r="C1095" s="228"/>
      <c r="D1095" s="220" t="s">
        <v>165</v>
      </c>
      <c r="E1095" s="229" t="s">
        <v>19</v>
      </c>
      <c r="F1095" s="230" t="s">
        <v>1051</v>
      </c>
      <c r="G1095" s="228"/>
      <c r="H1095" s="231">
        <v>231.93</v>
      </c>
      <c r="I1095" s="232"/>
      <c r="J1095" s="228"/>
      <c r="K1095" s="228"/>
      <c r="L1095" s="233"/>
      <c r="M1095" s="234"/>
      <c r="N1095" s="235"/>
      <c r="O1095" s="235"/>
      <c r="P1095" s="235"/>
      <c r="Q1095" s="235"/>
      <c r="R1095" s="235"/>
      <c r="S1095" s="235"/>
      <c r="T1095" s="236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7" t="s">
        <v>165</v>
      </c>
      <c r="AU1095" s="237" t="s">
        <v>82</v>
      </c>
      <c r="AV1095" s="13" t="s">
        <v>82</v>
      </c>
      <c r="AW1095" s="13" t="s">
        <v>33</v>
      </c>
      <c r="AX1095" s="13" t="s">
        <v>72</v>
      </c>
      <c r="AY1095" s="237" t="s">
        <v>142</v>
      </c>
    </row>
    <row r="1096" spans="1:51" s="13" customFormat="1" ht="12">
      <c r="A1096" s="13"/>
      <c r="B1096" s="227"/>
      <c r="C1096" s="228"/>
      <c r="D1096" s="220" t="s">
        <v>165</v>
      </c>
      <c r="E1096" s="229" t="s">
        <v>19</v>
      </c>
      <c r="F1096" s="230" t="s">
        <v>1052</v>
      </c>
      <c r="G1096" s="228"/>
      <c r="H1096" s="231">
        <v>5.4</v>
      </c>
      <c r="I1096" s="232"/>
      <c r="J1096" s="228"/>
      <c r="K1096" s="228"/>
      <c r="L1096" s="233"/>
      <c r="M1096" s="234"/>
      <c r="N1096" s="235"/>
      <c r="O1096" s="235"/>
      <c r="P1096" s="235"/>
      <c r="Q1096" s="235"/>
      <c r="R1096" s="235"/>
      <c r="S1096" s="235"/>
      <c r="T1096" s="236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7" t="s">
        <v>165</v>
      </c>
      <c r="AU1096" s="237" t="s">
        <v>82</v>
      </c>
      <c r="AV1096" s="13" t="s">
        <v>82</v>
      </c>
      <c r="AW1096" s="13" t="s">
        <v>33</v>
      </c>
      <c r="AX1096" s="13" t="s">
        <v>72</v>
      </c>
      <c r="AY1096" s="237" t="s">
        <v>142</v>
      </c>
    </row>
    <row r="1097" spans="1:51" s="13" customFormat="1" ht="12">
      <c r="A1097" s="13"/>
      <c r="B1097" s="227"/>
      <c r="C1097" s="228"/>
      <c r="D1097" s="220" t="s">
        <v>165</v>
      </c>
      <c r="E1097" s="229" t="s">
        <v>19</v>
      </c>
      <c r="F1097" s="230" t="s">
        <v>921</v>
      </c>
      <c r="G1097" s="228"/>
      <c r="H1097" s="231">
        <v>18.56</v>
      </c>
      <c r="I1097" s="232"/>
      <c r="J1097" s="228"/>
      <c r="K1097" s="228"/>
      <c r="L1097" s="233"/>
      <c r="M1097" s="234"/>
      <c r="N1097" s="235"/>
      <c r="O1097" s="235"/>
      <c r="P1097" s="235"/>
      <c r="Q1097" s="235"/>
      <c r="R1097" s="235"/>
      <c r="S1097" s="235"/>
      <c r="T1097" s="236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7" t="s">
        <v>165</v>
      </c>
      <c r="AU1097" s="237" t="s">
        <v>82</v>
      </c>
      <c r="AV1097" s="13" t="s">
        <v>82</v>
      </c>
      <c r="AW1097" s="13" t="s">
        <v>33</v>
      </c>
      <c r="AX1097" s="13" t="s">
        <v>72</v>
      </c>
      <c r="AY1097" s="237" t="s">
        <v>142</v>
      </c>
    </row>
    <row r="1098" spans="1:51" s="15" customFormat="1" ht="12">
      <c r="A1098" s="15"/>
      <c r="B1098" s="249"/>
      <c r="C1098" s="250"/>
      <c r="D1098" s="220" t="s">
        <v>165</v>
      </c>
      <c r="E1098" s="251" t="s">
        <v>19</v>
      </c>
      <c r="F1098" s="252" t="s">
        <v>183</v>
      </c>
      <c r="G1098" s="250"/>
      <c r="H1098" s="253">
        <v>359.616</v>
      </c>
      <c r="I1098" s="254"/>
      <c r="J1098" s="250"/>
      <c r="K1098" s="250"/>
      <c r="L1098" s="255"/>
      <c r="M1098" s="256"/>
      <c r="N1098" s="257"/>
      <c r="O1098" s="257"/>
      <c r="P1098" s="257"/>
      <c r="Q1098" s="257"/>
      <c r="R1098" s="257"/>
      <c r="S1098" s="257"/>
      <c r="T1098" s="258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59" t="s">
        <v>165</v>
      </c>
      <c r="AU1098" s="259" t="s">
        <v>82</v>
      </c>
      <c r="AV1098" s="15" t="s">
        <v>158</v>
      </c>
      <c r="AW1098" s="15" t="s">
        <v>33</v>
      </c>
      <c r="AX1098" s="15" t="s">
        <v>72</v>
      </c>
      <c r="AY1098" s="259" t="s">
        <v>142</v>
      </c>
    </row>
    <row r="1099" spans="1:51" s="14" customFormat="1" ht="12">
      <c r="A1099" s="14"/>
      <c r="B1099" s="238"/>
      <c r="C1099" s="239"/>
      <c r="D1099" s="220" t="s">
        <v>165</v>
      </c>
      <c r="E1099" s="240" t="s">
        <v>19</v>
      </c>
      <c r="F1099" s="241" t="s">
        <v>168</v>
      </c>
      <c r="G1099" s="239"/>
      <c r="H1099" s="242">
        <v>359.616</v>
      </c>
      <c r="I1099" s="243"/>
      <c r="J1099" s="239"/>
      <c r="K1099" s="239"/>
      <c r="L1099" s="244"/>
      <c r="M1099" s="245"/>
      <c r="N1099" s="246"/>
      <c r="O1099" s="246"/>
      <c r="P1099" s="246"/>
      <c r="Q1099" s="246"/>
      <c r="R1099" s="246"/>
      <c r="S1099" s="246"/>
      <c r="T1099" s="247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8" t="s">
        <v>165</v>
      </c>
      <c r="AU1099" s="248" t="s">
        <v>82</v>
      </c>
      <c r="AV1099" s="14" t="s">
        <v>149</v>
      </c>
      <c r="AW1099" s="14" t="s">
        <v>33</v>
      </c>
      <c r="AX1099" s="14" t="s">
        <v>80</v>
      </c>
      <c r="AY1099" s="248" t="s">
        <v>142</v>
      </c>
    </row>
    <row r="1100" spans="1:65" s="2" customFormat="1" ht="24.15" customHeight="1">
      <c r="A1100" s="41"/>
      <c r="B1100" s="42"/>
      <c r="C1100" s="207" t="s">
        <v>729</v>
      </c>
      <c r="D1100" s="207" t="s">
        <v>144</v>
      </c>
      <c r="E1100" s="208" t="s">
        <v>1275</v>
      </c>
      <c r="F1100" s="209" t="s">
        <v>1276</v>
      </c>
      <c r="G1100" s="210" t="s">
        <v>147</v>
      </c>
      <c r="H1100" s="211">
        <v>31.01</v>
      </c>
      <c r="I1100" s="212"/>
      <c r="J1100" s="213">
        <f>ROUND(I1100*H1100,2)</f>
        <v>0</v>
      </c>
      <c r="K1100" s="209" t="s">
        <v>148</v>
      </c>
      <c r="L1100" s="47"/>
      <c r="M1100" s="214" t="s">
        <v>19</v>
      </c>
      <c r="N1100" s="215" t="s">
        <v>43</v>
      </c>
      <c r="O1100" s="87"/>
      <c r="P1100" s="216">
        <f>O1100*H1100</f>
        <v>0</v>
      </c>
      <c r="Q1100" s="216">
        <v>0</v>
      </c>
      <c r="R1100" s="216">
        <f>Q1100*H1100</f>
        <v>0</v>
      </c>
      <c r="S1100" s="216">
        <v>0</v>
      </c>
      <c r="T1100" s="217">
        <f>S1100*H1100</f>
        <v>0</v>
      </c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R1100" s="218" t="s">
        <v>198</v>
      </c>
      <c r="AT1100" s="218" t="s">
        <v>144</v>
      </c>
      <c r="AU1100" s="218" t="s">
        <v>82</v>
      </c>
      <c r="AY1100" s="20" t="s">
        <v>142</v>
      </c>
      <c r="BE1100" s="219">
        <f>IF(N1100="základní",J1100,0)</f>
        <v>0</v>
      </c>
      <c r="BF1100" s="219">
        <f>IF(N1100="snížená",J1100,0)</f>
        <v>0</v>
      </c>
      <c r="BG1100" s="219">
        <f>IF(N1100="zákl. přenesená",J1100,0)</f>
        <v>0</v>
      </c>
      <c r="BH1100" s="219">
        <f>IF(N1100="sníž. přenesená",J1100,0)</f>
        <v>0</v>
      </c>
      <c r="BI1100" s="219">
        <f>IF(N1100="nulová",J1100,0)</f>
        <v>0</v>
      </c>
      <c r="BJ1100" s="20" t="s">
        <v>80</v>
      </c>
      <c r="BK1100" s="219">
        <f>ROUND(I1100*H1100,2)</f>
        <v>0</v>
      </c>
      <c r="BL1100" s="20" t="s">
        <v>198</v>
      </c>
      <c r="BM1100" s="218" t="s">
        <v>1277</v>
      </c>
    </row>
    <row r="1101" spans="1:47" s="2" customFormat="1" ht="12">
      <c r="A1101" s="41"/>
      <c r="B1101" s="42"/>
      <c r="C1101" s="43"/>
      <c r="D1101" s="220" t="s">
        <v>150</v>
      </c>
      <c r="E1101" s="43"/>
      <c r="F1101" s="221" t="s">
        <v>1278</v>
      </c>
      <c r="G1101" s="43"/>
      <c r="H1101" s="43"/>
      <c r="I1101" s="222"/>
      <c r="J1101" s="43"/>
      <c r="K1101" s="43"/>
      <c r="L1101" s="47"/>
      <c r="M1101" s="223"/>
      <c r="N1101" s="224"/>
      <c r="O1101" s="87"/>
      <c r="P1101" s="87"/>
      <c r="Q1101" s="87"/>
      <c r="R1101" s="87"/>
      <c r="S1101" s="87"/>
      <c r="T1101" s="88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T1101" s="20" t="s">
        <v>150</v>
      </c>
      <c r="AU1101" s="20" t="s">
        <v>82</v>
      </c>
    </row>
    <row r="1102" spans="1:47" s="2" customFormat="1" ht="12">
      <c r="A1102" s="41"/>
      <c r="B1102" s="42"/>
      <c r="C1102" s="43"/>
      <c r="D1102" s="225" t="s">
        <v>152</v>
      </c>
      <c r="E1102" s="43"/>
      <c r="F1102" s="226" t="s">
        <v>1279</v>
      </c>
      <c r="G1102" s="43"/>
      <c r="H1102" s="43"/>
      <c r="I1102" s="222"/>
      <c r="J1102" s="43"/>
      <c r="K1102" s="43"/>
      <c r="L1102" s="47"/>
      <c r="M1102" s="223"/>
      <c r="N1102" s="224"/>
      <c r="O1102" s="87"/>
      <c r="P1102" s="87"/>
      <c r="Q1102" s="87"/>
      <c r="R1102" s="87"/>
      <c r="S1102" s="87"/>
      <c r="T1102" s="88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T1102" s="20" t="s">
        <v>152</v>
      </c>
      <c r="AU1102" s="20" t="s">
        <v>82</v>
      </c>
    </row>
    <row r="1103" spans="1:47" s="2" customFormat="1" ht="12">
      <c r="A1103" s="41"/>
      <c r="B1103" s="42"/>
      <c r="C1103" s="43"/>
      <c r="D1103" s="220" t="s">
        <v>248</v>
      </c>
      <c r="E1103" s="43"/>
      <c r="F1103" s="270" t="s">
        <v>1280</v>
      </c>
      <c r="G1103" s="43"/>
      <c r="H1103" s="43"/>
      <c r="I1103" s="222"/>
      <c r="J1103" s="43"/>
      <c r="K1103" s="43"/>
      <c r="L1103" s="47"/>
      <c r="M1103" s="223"/>
      <c r="N1103" s="224"/>
      <c r="O1103" s="87"/>
      <c r="P1103" s="87"/>
      <c r="Q1103" s="87"/>
      <c r="R1103" s="87"/>
      <c r="S1103" s="87"/>
      <c r="T1103" s="88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T1103" s="20" t="s">
        <v>248</v>
      </c>
      <c r="AU1103" s="20" t="s">
        <v>82</v>
      </c>
    </row>
    <row r="1104" spans="1:65" s="2" customFormat="1" ht="21.75" customHeight="1">
      <c r="A1104" s="41"/>
      <c r="B1104" s="42"/>
      <c r="C1104" s="207" t="s">
        <v>1281</v>
      </c>
      <c r="D1104" s="207" t="s">
        <v>144</v>
      </c>
      <c r="E1104" s="208" t="s">
        <v>1282</v>
      </c>
      <c r="F1104" s="209" t="s">
        <v>1283</v>
      </c>
      <c r="G1104" s="210" t="s">
        <v>147</v>
      </c>
      <c r="H1104" s="211">
        <v>8.8</v>
      </c>
      <c r="I1104" s="212"/>
      <c r="J1104" s="213">
        <f>ROUND(I1104*H1104,2)</f>
        <v>0</v>
      </c>
      <c r="K1104" s="209" t="s">
        <v>148</v>
      </c>
      <c r="L1104" s="47"/>
      <c r="M1104" s="214" t="s">
        <v>19</v>
      </c>
      <c r="N1104" s="215" t="s">
        <v>43</v>
      </c>
      <c r="O1104" s="87"/>
      <c r="P1104" s="216">
        <f>O1104*H1104</f>
        <v>0</v>
      </c>
      <c r="Q1104" s="216">
        <v>0</v>
      </c>
      <c r="R1104" s="216">
        <f>Q1104*H1104</f>
        <v>0</v>
      </c>
      <c r="S1104" s="216">
        <v>0</v>
      </c>
      <c r="T1104" s="217">
        <f>S1104*H1104</f>
        <v>0</v>
      </c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R1104" s="218" t="s">
        <v>198</v>
      </c>
      <c r="AT1104" s="218" t="s">
        <v>144</v>
      </c>
      <c r="AU1104" s="218" t="s">
        <v>82</v>
      </c>
      <c r="AY1104" s="20" t="s">
        <v>142</v>
      </c>
      <c r="BE1104" s="219">
        <f>IF(N1104="základní",J1104,0)</f>
        <v>0</v>
      </c>
      <c r="BF1104" s="219">
        <f>IF(N1104="snížená",J1104,0)</f>
        <v>0</v>
      </c>
      <c r="BG1104" s="219">
        <f>IF(N1104="zákl. přenesená",J1104,0)</f>
        <v>0</v>
      </c>
      <c r="BH1104" s="219">
        <f>IF(N1104="sníž. přenesená",J1104,0)</f>
        <v>0</v>
      </c>
      <c r="BI1104" s="219">
        <f>IF(N1104="nulová",J1104,0)</f>
        <v>0</v>
      </c>
      <c r="BJ1104" s="20" t="s">
        <v>80</v>
      </c>
      <c r="BK1104" s="219">
        <f>ROUND(I1104*H1104,2)</f>
        <v>0</v>
      </c>
      <c r="BL1104" s="20" t="s">
        <v>198</v>
      </c>
      <c r="BM1104" s="218" t="s">
        <v>1284</v>
      </c>
    </row>
    <row r="1105" spans="1:47" s="2" customFormat="1" ht="12">
      <c r="A1105" s="41"/>
      <c r="B1105" s="42"/>
      <c r="C1105" s="43"/>
      <c r="D1105" s="220" t="s">
        <v>150</v>
      </c>
      <c r="E1105" s="43"/>
      <c r="F1105" s="221" t="s">
        <v>1285</v>
      </c>
      <c r="G1105" s="43"/>
      <c r="H1105" s="43"/>
      <c r="I1105" s="222"/>
      <c r="J1105" s="43"/>
      <c r="K1105" s="43"/>
      <c r="L1105" s="47"/>
      <c r="M1105" s="223"/>
      <c r="N1105" s="224"/>
      <c r="O1105" s="87"/>
      <c r="P1105" s="87"/>
      <c r="Q1105" s="87"/>
      <c r="R1105" s="87"/>
      <c r="S1105" s="87"/>
      <c r="T1105" s="88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T1105" s="20" t="s">
        <v>150</v>
      </c>
      <c r="AU1105" s="20" t="s">
        <v>82</v>
      </c>
    </row>
    <row r="1106" spans="1:47" s="2" customFormat="1" ht="12">
      <c r="A1106" s="41"/>
      <c r="B1106" s="42"/>
      <c r="C1106" s="43"/>
      <c r="D1106" s="225" t="s">
        <v>152</v>
      </c>
      <c r="E1106" s="43"/>
      <c r="F1106" s="226" t="s">
        <v>1286</v>
      </c>
      <c r="G1106" s="43"/>
      <c r="H1106" s="43"/>
      <c r="I1106" s="222"/>
      <c r="J1106" s="43"/>
      <c r="K1106" s="43"/>
      <c r="L1106" s="47"/>
      <c r="M1106" s="223"/>
      <c r="N1106" s="224"/>
      <c r="O1106" s="87"/>
      <c r="P1106" s="87"/>
      <c r="Q1106" s="87"/>
      <c r="R1106" s="87"/>
      <c r="S1106" s="87"/>
      <c r="T1106" s="88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T1106" s="20" t="s">
        <v>152</v>
      </c>
      <c r="AU1106" s="20" t="s">
        <v>82</v>
      </c>
    </row>
    <row r="1107" spans="1:47" s="2" customFormat="1" ht="12">
      <c r="A1107" s="41"/>
      <c r="B1107" s="42"/>
      <c r="C1107" s="43"/>
      <c r="D1107" s="220" t="s">
        <v>248</v>
      </c>
      <c r="E1107" s="43"/>
      <c r="F1107" s="270" t="s">
        <v>1287</v>
      </c>
      <c r="G1107" s="43"/>
      <c r="H1107" s="43"/>
      <c r="I1107" s="222"/>
      <c r="J1107" s="43"/>
      <c r="K1107" s="43"/>
      <c r="L1107" s="47"/>
      <c r="M1107" s="223"/>
      <c r="N1107" s="224"/>
      <c r="O1107" s="87"/>
      <c r="P1107" s="87"/>
      <c r="Q1107" s="87"/>
      <c r="R1107" s="87"/>
      <c r="S1107" s="87"/>
      <c r="T1107" s="88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T1107" s="20" t="s">
        <v>248</v>
      </c>
      <c r="AU1107" s="20" t="s">
        <v>82</v>
      </c>
    </row>
    <row r="1108" spans="1:65" s="2" customFormat="1" ht="24.15" customHeight="1">
      <c r="A1108" s="41"/>
      <c r="B1108" s="42"/>
      <c r="C1108" s="207" t="s">
        <v>736</v>
      </c>
      <c r="D1108" s="207" t="s">
        <v>144</v>
      </c>
      <c r="E1108" s="208" t="s">
        <v>1288</v>
      </c>
      <c r="F1108" s="209" t="s">
        <v>1289</v>
      </c>
      <c r="G1108" s="210" t="s">
        <v>147</v>
      </c>
      <c r="H1108" s="211">
        <v>42.4</v>
      </c>
      <c r="I1108" s="212"/>
      <c r="J1108" s="213">
        <f>ROUND(I1108*H1108,2)</f>
        <v>0</v>
      </c>
      <c r="K1108" s="209" t="s">
        <v>148</v>
      </c>
      <c r="L1108" s="47"/>
      <c r="M1108" s="214" t="s">
        <v>19</v>
      </c>
      <c r="N1108" s="215" t="s">
        <v>43</v>
      </c>
      <c r="O1108" s="87"/>
      <c r="P1108" s="216">
        <f>O1108*H1108</f>
        <v>0</v>
      </c>
      <c r="Q1108" s="216">
        <v>0</v>
      </c>
      <c r="R1108" s="216">
        <f>Q1108*H1108</f>
        <v>0</v>
      </c>
      <c r="S1108" s="216">
        <v>0</v>
      </c>
      <c r="T1108" s="217">
        <f>S1108*H1108</f>
        <v>0</v>
      </c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R1108" s="218" t="s">
        <v>198</v>
      </c>
      <c r="AT1108" s="218" t="s">
        <v>144</v>
      </c>
      <c r="AU1108" s="218" t="s">
        <v>82</v>
      </c>
      <c r="AY1108" s="20" t="s">
        <v>142</v>
      </c>
      <c r="BE1108" s="219">
        <f>IF(N1108="základní",J1108,0)</f>
        <v>0</v>
      </c>
      <c r="BF1108" s="219">
        <f>IF(N1108="snížená",J1108,0)</f>
        <v>0</v>
      </c>
      <c r="BG1108" s="219">
        <f>IF(N1108="zákl. přenesená",J1108,0)</f>
        <v>0</v>
      </c>
      <c r="BH1108" s="219">
        <f>IF(N1108="sníž. přenesená",J1108,0)</f>
        <v>0</v>
      </c>
      <c r="BI1108" s="219">
        <f>IF(N1108="nulová",J1108,0)</f>
        <v>0</v>
      </c>
      <c r="BJ1108" s="20" t="s">
        <v>80</v>
      </c>
      <c r="BK1108" s="219">
        <f>ROUND(I1108*H1108,2)</f>
        <v>0</v>
      </c>
      <c r="BL1108" s="20" t="s">
        <v>198</v>
      </c>
      <c r="BM1108" s="218" t="s">
        <v>1290</v>
      </c>
    </row>
    <row r="1109" spans="1:47" s="2" customFormat="1" ht="12">
      <c r="A1109" s="41"/>
      <c r="B1109" s="42"/>
      <c r="C1109" s="43"/>
      <c r="D1109" s="220" t="s">
        <v>150</v>
      </c>
      <c r="E1109" s="43"/>
      <c r="F1109" s="221" t="s">
        <v>1291</v>
      </c>
      <c r="G1109" s="43"/>
      <c r="H1109" s="43"/>
      <c r="I1109" s="222"/>
      <c r="J1109" s="43"/>
      <c r="K1109" s="43"/>
      <c r="L1109" s="47"/>
      <c r="M1109" s="223"/>
      <c r="N1109" s="224"/>
      <c r="O1109" s="87"/>
      <c r="P1109" s="87"/>
      <c r="Q1109" s="87"/>
      <c r="R1109" s="87"/>
      <c r="S1109" s="87"/>
      <c r="T1109" s="88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T1109" s="20" t="s">
        <v>150</v>
      </c>
      <c r="AU1109" s="20" t="s">
        <v>82</v>
      </c>
    </row>
    <row r="1110" spans="1:47" s="2" customFormat="1" ht="12">
      <c r="A1110" s="41"/>
      <c r="B1110" s="42"/>
      <c r="C1110" s="43"/>
      <c r="D1110" s="225" t="s">
        <v>152</v>
      </c>
      <c r="E1110" s="43"/>
      <c r="F1110" s="226" t="s">
        <v>1292</v>
      </c>
      <c r="G1110" s="43"/>
      <c r="H1110" s="43"/>
      <c r="I1110" s="222"/>
      <c r="J1110" s="43"/>
      <c r="K1110" s="43"/>
      <c r="L1110" s="47"/>
      <c r="M1110" s="223"/>
      <c r="N1110" s="224"/>
      <c r="O1110" s="87"/>
      <c r="P1110" s="87"/>
      <c r="Q1110" s="87"/>
      <c r="R1110" s="87"/>
      <c r="S1110" s="87"/>
      <c r="T1110" s="88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T1110" s="20" t="s">
        <v>152</v>
      </c>
      <c r="AU1110" s="20" t="s">
        <v>82</v>
      </c>
    </row>
    <row r="1111" spans="1:47" s="2" customFormat="1" ht="12">
      <c r="A1111" s="41"/>
      <c r="B1111" s="42"/>
      <c r="C1111" s="43"/>
      <c r="D1111" s="220" t="s">
        <v>248</v>
      </c>
      <c r="E1111" s="43"/>
      <c r="F1111" s="270" t="s">
        <v>1293</v>
      </c>
      <c r="G1111" s="43"/>
      <c r="H1111" s="43"/>
      <c r="I1111" s="222"/>
      <c r="J1111" s="43"/>
      <c r="K1111" s="43"/>
      <c r="L1111" s="47"/>
      <c r="M1111" s="223"/>
      <c r="N1111" s="224"/>
      <c r="O1111" s="87"/>
      <c r="P1111" s="87"/>
      <c r="Q1111" s="87"/>
      <c r="R1111" s="87"/>
      <c r="S1111" s="87"/>
      <c r="T1111" s="88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T1111" s="20" t="s">
        <v>248</v>
      </c>
      <c r="AU1111" s="20" t="s">
        <v>82</v>
      </c>
    </row>
    <row r="1112" spans="1:65" s="2" customFormat="1" ht="33" customHeight="1">
      <c r="A1112" s="41"/>
      <c r="B1112" s="42"/>
      <c r="C1112" s="207" t="s">
        <v>1294</v>
      </c>
      <c r="D1112" s="207" t="s">
        <v>144</v>
      </c>
      <c r="E1112" s="208" t="s">
        <v>1295</v>
      </c>
      <c r="F1112" s="209" t="s">
        <v>1296</v>
      </c>
      <c r="G1112" s="210" t="s">
        <v>147</v>
      </c>
      <c r="H1112" s="211">
        <v>66.06</v>
      </c>
      <c r="I1112" s="212"/>
      <c r="J1112" s="213">
        <f>ROUND(I1112*H1112,2)</f>
        <v>0</v>
      </c>
      <c r="K1112" s="209" t="s">
        <v>148</v>
      </c>
      <c r="L1112" s="47"/>
      <c r="M1112" s="214" t="s">
        <v>19</v>
      </c>
      <c r="N1112" s="215" t="s">
        <v>43</v>
      </c>
      <c r="O1112" s="87"/>
      <c r="P1112" s="216">
        <f>O1112*H1112</f>
        <v>0</v>
      </c>
      <c r="Q1112" s="216">
        <v>0</v>
      </c>
      <c r="R1112" s="216">
        <f>Q1112*H1112</f>
        <v>0</v>
      </c>
      <c r="S1112" s="216">
        <v>0</v>
      </c>
      <c r="T1112" s="217">
        <f>S1112*H1112</f>
        <v>0</v>
      </c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R1112" s="218" t="s">
        <v>198</v>
      </c>
      <c r="AT1112" s="218" t="s">
        <v>144</v>
      </c>
      <c r="AU1112" s="218" t="s">
        <v>82</v>
      </c>
      <c r="AY1112" s="20" t="s">
        <v>142</v>
      </c>
      <c r="BE1112" s="219">
        <f>IF(N1112="základní",J1112,0)</f>
        <v>0</v>
      </c>
      <c r="BF1112" s="219">
        <f>IF(N1112="snížená",J1112,0)</f>
        <v>0</v>
      </c>
      <c r="BG1112" s="219">
        <f>IF(N1112="zákl. přenesená",J1112,0)</f>
        <v>0</v>
      </c>
      <c r="BH1112" s="219">
        <f>IF(N1112="sníž. přenesená",J1112,0)</f>
        <v>0</v>
      </c>
      <c r="BI1112" s="219">
        <f>IF(N1112="nulová",J1112,0)</f>
        <v>0</v>
      </c>
      <c r="BJ1112" s="20" t="s">
        <v>80</v>
      </c>
      <c r="BK1112" s="219">
        <f>ROUND(I1112*H1112,2)</f>
        <v>0</v>
      </c>
      <c r="BL1112" s="20" t="s">
        <v>198</v>
      </c>
      <c r="BM1112" s="218" t="s">
        <v>1297</v>
      </c>
    </row>
    <row r="1113" spans="1:47" s="2" customFormat="1" ht="12">
      <c r="A1113" s="41"/>
      <c r="B1113" s="42"/>
      <c r="C1113" s="43"/>
      <c r="D1113" s="220" t="s">
        <v>150</v>
      </c>
      <c r="E1113" s="43"/>
      <c r="F1113" s="221" t="s">
        <v>1298</v>
      </c>
      <c r="G1113" s="43"/>
      <c r="H1113" s="43"/>
      <c r="I1113" s="222"/>
      <c r="J1113" s="43"/>
      <c r="K1113" s="43"/>
      <c r="L1113" s="47"/>
      <c r="M1113" s="223"/>
      <c r="N1113" s="224"/>
      <c r="O1113" s="87"/>
      <c r="P1113" s="87"/>
      <c r="Q1113" s="87"/>
      <c r="R1113" s="87"/>
      <c r="S1113" s="87"/>
      <c r="T1113" s="88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T1113" s="20" t="s">
        <v>150</v>
      </c>
      <c r="AU1113" s="20" t="s">
        <v>82</v>
      </c>
    </row>
    <row r="1114" spans="1:47" s="2" customFormat="1" ht="12">
      <c r="A1114" s="41"/>
      <c r="B1114" s="42"/>
      <c r="C1114" s="43"/>
      <c r="D1114" s="225" t="s">
        <v>152</v>
      </c>
      <c r="E1114" s="43"/>
      <c r="F1114" s="226" t="s">
        <v>1299</v>
      </c>
      <c r="G1114" s="43"/>
      <c r="H1114" s="43"/>
      <c r="I1114" s="222"/>
      <c r="J1114" s="43"/>
      <c r="K1114" s="43"/>
      <c r="L1114" s="47"/>
      <c r="M1114" s="223"/>
      <c r="N1114" s="224"/>
      <c r="O1114" s="87"/>
      <c r="P1114" s="87"/>
      <c r="Q1114" s="87"/>
      <c r="R1114" s="87"/>
      <c r="S1114" s="87"/>
      <c r="T1114" s="88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T1114" s="20" t="s">
        <v>152</v>
      </c>
      <c r="AU1114" s="20" t="s">
        <v>82</v>
      </c>
    </row>
    <row r="1115" spans="1:47" s="2" customFormat="1" ht="12">
      <c r="A1115" s="41"/>
      <c r="B1115" s="42"/>
      <c r="C1115" s="43"/>
      <c r="D1115" s="220" t="s">
        <v>248</v>
      </c>
      <c r="E1115" s="43"/>
      <c r="F1115" s="270" t="s">
        <v>1300</v>
      </c>
      <c r="G1115" s="43"/>
      <c r="H1115" s="43"/>
      <c r="I1115" s="222"/>
      <c r="J1115" s="43"/>
      <c r="K1115" s="43"/>
      <c r="L1115" s="47"/>
      <c r="M1115" s="223"/>
      <c r="N1115" s="224"/>
      <c r="O1115" s="87"/>
      <c r="P1115" s="87"/>
      <c r="Q1115" s="87"/>
      <c r="R1115" s="87"/>
      <c r="S1115" s="87"/>
      <c r="T1115" s="88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T1115" s="20" t="s">
        <v>248</v>
      </c>
      <c r="AU1115" s="20" t="s">
        <v>82</v>
      </c>
    </row>
    <row r="1116" spans="1:51" s="13" customFormat="1" ht="12">
      <c r="A1116" s="13"/>
      <c r="B1116" s="227"/>
      <c r="C1116" s="228"/>
      <c r="D1116" s="220" t="s">
        <v>165</v>
      </c>
      <c r="E1116" s="229" t="s">
        <v>19</v>
      </c>
      <c r="F1116" s="230" t="s">
        <v>1301</v>
      </c>
      <c r="G1116" s="228"/>
      <c r="H1116" s="231">
        <v>66.06</v>
      </c>
      <c r="I1116" s="232"/>
      <c r="J1116" s="228"/>
      <c r="K1116" s="228"/>
      <c r="L1116" s="233"/>
      <c r="M1116" s="234"/>
      <c r="N1116" s="235"/>
      <c r="O1116" s="235"/>
      <c r="P1116" s="235"/>
      <c r="Q1116" s="235"/>
      <c r="R1116" s="235"/>
      <c r="S1116" s="235"/>
      <c r="T1116" s="236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7" t="s">
        <v>165</v>
      </c>
      <c r="AU1116" s="237" t="s">
        <v>82</v>
      </c>
      <c r="AV1116" s="13" t="s">
        <v>82</v>
      </c>
      <c r="AW1116" s="13" t="s">
        <v>33</v>
      </c>
      <c r="AX1116" s="13" t="s">
        <v>72</v>
      </c>
      <c r="AY1116" s="237" t="s">
        <v>142</v>
      </c>
    </row>
    <row r="1117" spans="1:51" s="14" customFormat="1" ht="12">
      <c r="A1117" s="14"/>
      <c r="B1117" s="238"/>
      <c r="C1117" s="239"/>
      <c r="D1117" s="220" t="s">
        <v>165</v>
      </c>
      <c r="E1117" s="240" t="s">
        <v>19</v>
      </c>
      <c r="F1117" s="241" t="s">
        <v>168</v>
      </c>
      <c r="G1117" s="239"/>
      <c r="H1117" s="242">
        <v>66.06</v>
      </c>
      <c r="I1117" s="243"/>
      <c r="J1117" s="239"/>
      <c r="K1117" s="239"/>
      <c r="L1117" s="244"/>
      <c r="M1117" s="245"/>
      <c r="N1117" s="246"/>
      <c r="O1117" s="246"/>
      <c r="P1117" s="246"/>
      <c r="Q1117" s="246"/>
      <c r="R1117" s="246"/>
      <c r="S1117" s="246"/>
      <c r="T1117" s="24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8" t="s">
        <v>165</v>
      </c>
      <c r="AU1117" s="248" t="s">
        <v>82</v>
      </c>
      <c r="AV1117" s="14" t="s">
        <v>149</v>
      </c>
      <c r="AW1117" s="14" t="s">
        <v>33</v>
      </c>
      <c r="AX1117" s="14" t="s">
        <v>80</v>
      </c>
      <c r="AY1117" s="248" t="s">
        <v>142</v>
      </c>
    </row>
    <row r="1118" spans="1:65" s="2" customFormat="1" ht="24.15" customHeight="1">
      <c r="A1118" s="41"/>
      <c r="B1118" s="42"/>
      <c r="C1118" s="207" t="s">
        <v>742</v>
      </c>
      <c r="D1118" s="207" t="s">
        <v>144</v>
      </c>
      <c r="E1118" s="208" t="s">
        <v>1302</v>
      </c>
      <c r="F1118" s="209" t="s">
        <v>1303</v>
      </c>
      <c r="G1118" s="210" t="s">
        <v>147</v>
      </c>
      <c r="H1118" s="211">
        <v>66.06</v>
      </c>
      <c r="I1118" s="212"/>
      <c r="J1118" s="213">
        <f>ROUND(I1118*H1118,2)</f>
        <v>0</v>
      </c>
      <c r="K1118" s="209" t="s">
        <v>148</v>
      </c>
      <c r="L1118" s="47"/>
      <c r="M1118" s="214" t="s">
        <v>19</v>
      </c>
      <c r="N1118" s="215" t="s">
        <v>43</v>
      </c>
      <c r="O1118" s="87"/>
      <c r="P1118" s="216">
        <f>O1118*H1118</f>
        <v>0</v>
      </c>
      <c r="Q1118" s="216">
        <v>0</v>
      </c>
      <c r="R1118" s="216">
        <f>Q1118*H1118</f>
        <v>0</v>
      </c>
      <c r="S1118" s="216">
        <v>0</v>
      </c>
      <c r="T1118" s="217">
        <f>S1118*H1118</f>
        <v>0</v>
      </c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R1118" s="218" t="s">
        <v>198</v>
      </c>
      <c r="AT1118" s="218" t="s">
        <v>144</v>
      </c>
      <c r="AU1118" s="218" t="s">
        <v>82</v>
      </c>
      <c r="AY1118" s="20" t="s">
        <v>142</v>
      </c>
      <c r="BE1118" s="219">
        <f>IF(N1118="základní",J1118,0)</f>
        <v>0</v>
      </c>
      <c r="BF1118" s="219">
        <f>IF(N1118="snížená",J1118,0)</f>
        <v>0</v>
      </c>
      <c r="BG1118" s="219">
        <f>IF(N1118="zákl. přenesená",J1118,0)</f>
        <v>0</v>
      </c>
      <c r="BH1118" s="219">
        <f>IF(N1118="sníž. přenesená",J1118,0)</f>
        <v>0</v>
      </c>
      <c r="BI1118" s="219">
        <f>IF(N1118="nulová",J1118,0)</f>
        <v>0</v>
      </c>
      <c r="BJ1118" s="20" t="s">
        <v>80</v>
      </c>
      <c r="BK1118" s="219">
        <f>ROUND(I1118*H1118,2)</f>
        <v>0</v>
      </c>
      <c r="BL1118" s="20" t="s">
        <v>198</v>
      </c>
      <c r="BM1118" s="218" t="s">
        <v>1304</v>
      </c>
    </row>
    <row r="1119" spans="1:47" s="2" customFormat="1" ht="12">
      <c r="A1119" s="41"/>
      <c r="B1119" s="42"/>
      <c r="C1119" s="43"/>
      <c r="D1119" s="220" t="s">
        <v>150</v>
      </c>
      <c r="E1119" s="43"/>
      <c r="F1119" s="221" t="s">
        <v>1305</v>
      </c>
      <c r="G1119" s="43"/>
      <c r="H1119" s="43"/>
      <c r="I1119" s="222"/>
      <c r="J1119" s="43"/>
      <c r="K1119" s="43"/>
      <c r="L1119" s="47"/>
      <c r="M1119" s="223"/>
      <c r="N1119" s="224"/>
      <c r="O1119" s="87"/>
      <c r="P1119" s="87"/>
      <c r="Q1119" s="87"/>
      <c r="R1119" s="87"/>
      <c r="S1119" s="87"/>
      <c r="T1119" s="88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T1119" s="20" t="s">
        <v>150</v>
      </c>
      <c r="AU1119" s="20" t="s">
        <v>82</v>
      </c>
    </row>
    <row r="1120" spans="1:47" s="2" customFormat="1" ht="12">
      <c r="A1120" s="41"/>
      <c r="B1120" s="42"/>
      <c r="C1120" s="43"/>
      <c r="D1120" s="225" t="s">
        <v>152</v>
      </c>
      <c r="E1120" s="43"/>
      <c r="F1120" s="226" t="s">
        <v>1306</v>
      </c>
      <c r="G1120" s="43"/>
      <c r="H1120" s="43"/>
      <c r="I1120" s="222"/>
      <c r="J1120" s="43"/>
      <c r="K1120" s="43"/>
      <c r="L1120" s="47"/>
      <c r="M1120" s="223"/>
      <c r="N1120" s="224"/>
      <c r="O1120" s="87"/>
      <c r="P1120" s="87"/>
      <c r="Q1120" s="87"/>
      <c r="R1120" s="87"/>
      <c r="S1120" s="87"/>
      <c r="T1120" s="88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T1120" s="20" t="s">
        <v>152</v>
      </c>
      <c r="AU1120" s="20" t="s">
        <v>82</v>
      </c>
    </row>
    <row r="1121" spans="1:47" s="2" customFormat="1" ht="12">
      <c r="A1121" s="41"/>
      <c r="B1121" s="42"/>
      <c r="C1121" s="43"/>
      <c r="D1121" s="220" t="s">
        <v>248</v>
      </c>
      <c r="E1121" s="43"/>
      <c r="F1121" s="270" t="s">
        <v>1300</v>
      </c>
      <c r="G1121" s="43"/>
      <c r="H1121" s="43"/>
      <c r="I1121" s="222"/>
      <c r="J1121" s="43"/>
      <c r="K1121" s="43"/>
      <c r="L1121" s="47"/>
      <c r="M1121" s="223"/>
      <c r="N1121" s="224"/>
      <c r="O1121" s="87"/>
      <c r="P1121" s="87"/>
      <c r="Q1121" s="87"/>
      <c r="R1121" s="87"/>
      <c r="S1121" s="87"/>
      <c r="T1121" s="88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T1121" s="20" t="s">
        <v>248</v>
      </c>
      <c r="AU1121" s="20" t="s">
        <v>82</v>
      </c>
    </row>
    <row r="1122" spans="1:65" s="2" customFormat="1" ht="24.15" customHeight="1">
      <c r="A1122" s="41"/>
      <c r="B1122" s="42"/>
      <c r="C1122" s="207" t="s">
        <v>1307</v>
      </c>
      <c r="D1122" s="207" t="s">
        <v>144</v>
      </c>
      <c r="E1122" s="208" t="s">
        <v>1308</v>
      </c>
      <c r="F1122" s="209" t="s">
        <v>1309</v>
      </c>
      <c r="G1122" s="210" t="s">
        <v>147</v>
      </c>
      <c r="H1122" s="211">
        <v>51.07</v>
      </c>
      <c r="I1122" s="212"/>
      <c r="J1122" s="213">
        <f>ROUND(I1122*H1122,2)</f>
        <v>0</v>
      </c>
      <c r="K1122" s="209" t="s">
        <v>148</v>
      </c>
      <c r="L1122" s="47"/>
      <c r="M1122" s="214" t="s">
        <v>19</v>
      </c>
      <c r="N1122" s="215" t="s">
        <v>43</v>
      </c>
      <c r="O1122" s="87"/>
      <c r="P1122" s="216">
        <f>O1122*H1122</f>
        <v>0</v>
      </c>
      <c r="Q1122" s="216">
        <v>0</v>
      </c>
      <c r="R1122" s="216">
        <f>Q1122*H1122</f>
        <v>0</v>
      </c>
      <c r="S1122" s="216">
        <v>0</v>
      </c>
      <c r="T1122" s="217">
        <f>S1122*H1122</f>
        <v>0</v>
      </c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R1122" s="218" t="s">
        <v>198</v>
      </c>
      <c r="AT1122" s="218" t="s">
        <v>144</v>
      </c>
      <c r="AU1122" s="218" t="s">
        <v>82</v>
      </c>
      <c r="AY1122" s="20" t="s">
        <v>142</v>
      </c>
      <c r="BE1122" s="219">
        <f>IF(N1122="základní",J1122,0)</f>
        <v>0</v>
      </c>
      <c r="BF1122" s="219">
        <f>IF(N1122="snížená",J1122,0)</f>
        <v>0</v>
      </c>
      <c r="BG1122" s="219">
        <f>IF(N1122="zákl. přenesená",J1122,0)</f>
        <v>0</v>
      </c>
      <c r="BH1122" s="219">
        <f>IF(N1122="sníž. přenesená",J1122,0)</f>
        <v>0</v>
      </c>
      <c r="BI1122" s="219">
        <f>IF(N1122="nulová",J1122,0)</f>
        <v>0</v>
      </c>
      <c r="BJ1122" s="20" t="s">
        <v>80</v>
      </c>
      <c r="BK1122" s="219">
        <f>ROUND(I1122*H1122,2)</f>
        <v>0</v>
      </c>
      <c r="BL1122" s="20" t="s">
        <v>198</v>
      </c>
      <c r="BM1122" s="218" t="s">
        <v>1310</v>
      </c>
    </row>
    <row r="1123" spans="1:47" s="2" customFormat="1" ht="12">
      <c r="A1123" s="41"/>
      <c r="B1123" s="42"/>
      <c r="C1123" s="43"/>
      <c r="D1123" s="220" t="s">
        <v>150</v>
      </c>
      <c r="E1123" s="43"/>
      <c r="F1123" s="221" t="s">
        <v>1311</v>
      </c>
      <c r="G1123" s="43"/>
      <c r="H1123" s="43"/>
      <c r="I1123" s="222"/>
      <c r="J1123" s="43"/>
      <c r="K1123" s="43"/>
      <c r="L1123" s="47"/>
      <c r="M1123" s="223"/>
      <c r="N1123" s="224"/>
      <c r="O1123" s="87"/>
      <c r="P1123" s="87"/>
      <c r="Q1123" s="87"/>
      <c r="R1123" s="87"/>
      <c r="S1123" s="87"/>
      <c r="T1123" s="88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T1123" s="20" t="s">
        <v>150</v>
      </c>
      <c r="AU1123" s="20" t="s">
        <v>82</v>
      </c>
    </row>
    <row r="1124" spans="1:47" s="2" customFormat="1" ht="12">
      <c r="A1124" s="41"/>
      <c r="B1124" s="42"/>
      <c r="C1124" s="43"/>
      <c r="D1124" s="225" t="s">
        <v>152</v>
      </c>
      <c r="E1124" s="43"/>
      <c r="F1124" s="226" t="s">
        <v>1312</v>
      </c>
      <c r="G1124" s="43"/>
      <c r="H1124" s="43"/>
      <c r="I1124" s="222"/>
      <c r="J1124" s="43"/>
      <c r="K1124" s="43"/>
      <c r="L1124" s="47"/>
      <c r="M1124" s="223"/>
      <c r="N1124" s="224"/>
      <c r="O1124" s="87"/>
      <c r="P1124" s="87"/>
      <c r="Q1124" s="87"/>
      <c r="R1124" s="87"/>
      <c r="S1124" s="87"/>
      <c r="T1124" s="88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T1124" s="20" t="s">
        <v>152</v>
      </c>
      <c r="AU1124" s="20" t="s">
        <v>82</v>
      </c>
    </row>
    <row r="1125" spans="1:47" s="2" customFormat="1" ht="12">
      <c r="A1125" s="41"/>
      <c r="B1125" s="42"/>
      <c r="C1125" s="43"/>
      <c r="D1125" s="220" t="s">
        <v>248</v>
      </c>
      <c r="E1125" s="43"/>
      <c r="F1125" s="270" t="s">
        <v>1313</v>
      </c>
      <c r="G1125" s="43"/>
      <c r="H1125" s="43"/>
      <c r="I1125" s="222"/>
      <c r="J1125" s="43"/>
      <c r="K1125" s="43"/>
      <c r="L1125" s="47"/>
      <c r="M1125" s="223"/>
      <c r="N1125" s="224"/>
      <c r="O1125" s="87"/>
      <c r="P1125" s="87"/>
      <c r="Q1125" s="87"/>
      <c r="R1125" s="87"/>
      <c r="S1125" s="87"/>
      <c r="T1125" s="88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T1125" s="20" t="s">
        <v>248</v>
      </c>
      <c r="AU1125" s="20" t="s">
        <v>82</v>
      </c>
    </row>
    <row r="1126" spans="1:65" s="2" customFormat="1" ht="24.15" customHeight="1">
      <c r="A1126" s="41"/>
      <c r="B1126" s="42"/>
      <c r="C1126" s="207" t="s">
        <v>750</v>
      </c>
      <c r="D1126" s="207" t="s">
        <v>144</v>
      </c>
      <c r="E1126" s="208" t="s">
        <v>1314</v>
      </c>
      <c r="F1126" s="209" t="s">
        <v>1315</v>
      </c>
      <c r="G1126" s="210" t="s">
        <v>147</v>
      </c>
      <c r="H1126" s="211">
        <v>48.66</v>
      </c>
      <c r="I1126" s="212"/>
      <c r="J1126" s="213">
        <f>ROUND(I1126*H1126,2)</f>
        <v>0</v>
      </c>
      <c r="K1126" s="209" t="s">
        <v>1088</v>
      </c>
      <c r="L1126" s="47"/>
      <c r="M1126" s="214" t="s">
        <v>19</v>
      </c>
      <c r="N1126" s="215" t="s">
        <v>43</v>
      </c>
      <c r="O1126" s="87"/>
      <c r="P1126" s="216">
        <f>O1126*H1126</f>
        <v>0</v>
      </c>
      <c r="Q1126" s="216">
        <v>0</v>
      </c>
      <c r="R1126" s="216">
        <f>Q1126*H1126</f>
        <v>0</v>
      </c>
      <c r="S1126" s="216">
        <v>0</v>
      </c>
      <c r="T1126" s="217">
        <f>S1126*H1126</f>
        <v>0</v>
      </c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R1126" s="218" t="s">
        <v>198</v>
      </c>
      <c r="AT1126" s="218" t="s">
        <v>144</v>
      </c>
      <c r="AU1126" s="218" t="s">
        <v>82</v>
      </c>
      <c r="AY1126" s="20" t="s">
        <v>142</v>
      </c>
      <c r="BE1126" s="219">
        <f>IF(N1126="základní",J1126,0)</f>
        <v>0</v>
      </c>
      <c r="BF1126" s="219">
        <f>IF(N1126="snížená",J1126,0)</f>
        <v>0</v>
      </c>
      <c r="BG1126" s="219">
        <f>IF(N1126="zákl. přenesená",J1126,0)</f>
        <v>0</v>
      </c>
      <c r="BH1126" s="219">
        <f>IF(N1126="sníž. přenesená",J1126,0)</f>
        <v>0</v>
      </c>
      <c r="BI1126" s="219">
        <f>IF(N1126="nulová",J1126,0)</f>
        <v>0</v>
      </c>
      <c r="BJ1126" s="20" t="s">
        <v>80</v>
      </c>
      <c r="BK1126" s="219">
        <f>ROUND(I1126*H1126,2)</f>
        <v>0</v>
      </c>
      <c r="BL1126" s="20" t="s">
        <v>198</v>
      </c>
      <c r="BM1126" s="218" t="s">
        <v>1316</v>
      </c>
    </row>
    <row r="1127" spans="1:47" s="2" customFormat="1" ht="12">
      <c r="A1127" s="41"/>
      <c r="B1127" s="42"/>
      <c r="C1127" s="43"/>
      <c r="D1127" s="220" t="s">
        <v>150</v>
      </c>
      <c r="E1127" s="43"/>
      <c r="F1127" s="221" t="s">
        <v>1317</v>
      </c>
      <c r="G1127" s="43"/>
      <c r="H1127" s="43"/>
      <c r="I1127" s="222"/>
      <c r="J1127" s="43"/>
      <c r="K1127" s="43"/>
      <c r="L1127" s="47"/>
      <c r="M1127" s="223"/>
      <c r="N1127" s="224"/>
      <c r="O1127" s="87"/>
      <c r="P1127" s="87"/>
      <c r="Q1127" s="87"/>
      <c r="R1127" s="87"/>
      <c r="S1127" s="87"/>
      <c r="T1127" s="88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T1127" s="20" t="s">
        <v>150</v>
      </c>
      <c r="AU1127" s="20" t="s">
        <v>82</v>
      </c>
    </row>
    <row r="1128" spans="1:47" s="2" customFormat="1" ht="12">
      <c r="A1128" s="41"/>
      <c r="B1128" s="42"/>
      <c r="C1128" s="43"/>
      <c r="D1128" s="220" t="s">
        <v>248</v>
      </c>
      <c r="E1128" s="43"/>
      <c r="F1128" s="270" t="s">
        <v>1318</v>
      </c>
      <c r="G1128" s="43"/>
      <c r="H1128" s="43"/>
      <c r="I1128" s="222"/>
      <c r="J1128" s="43"/>
      <c r="K1128" s="43"/>
      <c r="L1128" s="47"/>
      <c r="M1128" s="223"/>
      <c r="N1128" s="224"/>
      <c r="O1128" s="87"/>
      <c r="P1128" s="87"/>
      <c r="Q1128" s="87"/>
      <c r="R1128" s="87"/>
      <c r="S1128" s="87"/>
      <c r="T1128" s="88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T1128" s="20" t="s">
        <v>248</v>
      </c>
      <c r="AU1128" s="20" t="s">
        <v>82</v>
      </c>
    </row>
    <row r="1129" spans="1:65" s="2" customFormat="1" ht="24.15" customHeight="1">
      <c r="A1129" s="41"/>
      <c r="B1129" s="42"/>
      <c r="C1129" s="207" t="s">
        <v>1319</v>
      </c>
      <c r="D1129" s="207" t="s">
        <v>144</v>
      </c>
      <c r="E1129" s="208" t="s">
        <v>1320</v>
      </c>
      <c r="F1129" s="209" t="s">
        <v>1321</v>
      </c>
      <c r="G1129" s="210" t="s">
        <v>147</v>
      </c>
      <c r="H1129" s="211">
        <v>14.12</v>
      </c>
      <c r="I1129" s="212"/>
      <c r="J1129" s="213">
        <f>ROUND(I1129*H1129,2)</f>
        <v>0</v>
      </c>
      <c r="K1129" s="209" t="s">
        <v>148</v>
      </c>
      <c r="L1129" s="47"/>
      <c r="M1129" s="214" t="s">
        <v>19</v>
      </c>
      <c r="N1129" s="215" t="s">
        <v>43</v>
      </c>
      <c r="O1129" s="87"/>
      <c r="P1129" s="216">
        <f>O1129*H1129</f>
        <v>0</v>
      </c>
      <c r="Q1129" s="216">
        <v>0</v>
      </c>
      <c r="R1129" s="216">
        <f>Q1129*H1129</f>
        <v>0</v>
      </c>
      <c r="S1129" s="216">
        <v>0</v>
      </c>
      <c r="T1129" s="217">
        <f>S1129*H1129</f>
        <v>0</v>
      </c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R1129" s="218" t="s">
        <v>198</v>
      </c>
      <c r="AT1129" s="218" t="s">
        <v>144</v>
      </c>
      <c r="AU1129" s="218" t="s">
        <v>82</v>
      </c>
      <c r="AY1129" s="20" t="s">
        <v>142</v>
      </c>
      <c r="BE1129" s="219">
        <f>IF(N1129="základní",J1129,0)</f>
        <v>0</v>
      </c>
      <c r="BF1129" s="219">
        <f>IF(N1129="snížená",J1129,0)</f>
        <v>0</v>
      </c>
      <c r="BG1129" s="219">
        <f>IF(N1129="zákl. přenesená",J1129,0)</f>
        <v>0</v>
      </c>
      <c r="BH1129" s="219">
        <f>IF(N1129="sníž. přenesená",J1129,0)</f>
        <v>0</v>
      </c>
      <c r="BI1129" s="219">
        <f>IF(N1129="nulová",J1129,0)</f>
        <v>0</v>
      </c>
      <c r="BJ1129" s="20" t="s">
        <v>80</v>
      </c>
      <c r="BK1129" s="219">
        <f>ROUND(I1129*H1129,2)</f>
        <v>0</v>
      </c>
      <c r="BL1129" s="20" t="s">
        <v>198</v>
      </c>
      <c r="BM1129" s="218" t="s">
        <v>1322</v>
      </c>
    </row>
    <row r="1130" spans="1:47" s="2" customFormat="1" ht="12">
      <c r="A1130" s="41"/>
      <c r="B1130" s="42"/>
      <c r="C1130" s="43"/>
      <c r="D1130" s="220" t="s">
        <v>150</v>
      </c>
      <c r="E1130" s="43"/>
      <c r="F1130" s="221" t="s">
        <v>1323</v>
      </c>
      <c r="G1130" s="43"/>
      <c r="H1130" s="43"/>
      <c r="I1130" s="222"/>
      <c r="J1130" s="43"/>
      <c r="K1130" s="43"/>
      <c r="L1130" s="47"/>
      <c r="M1130" s="223"/>
      <c r="N1130" s="224"/>
      <c r="O1130" s="87"/>
      <c r="P1130" s="87"/>
      <c r="Q1130" s="87"/>
      <c r="R1130" s="87"/>
      <c r="S1130" s="87"/>
      <c r="T1130" s="88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T1130" s="20" t="s">
        <v>150</v>
      </c>
      <c r="AU1130" s="20" t="s">
        <v>82</v>
      </c>
    </row>
    <row r="1131" spans="1:47" s="2" customFormat="1" ht="12">
      <c r="A1131" s="41"/>
      <c r="B1131" s="42"/>
      <c r="C1131" s="43"/>
      <c r="D1131" s="225" t="s">
        <v>152</v>
      </c>
      <c r="E1131" s="43"/>
      <c r="F1131" s="226" t="s">
        <v>1324</v>
      </c>
      <c r="G1131" s="43"/>
      <c r="H1131" s="43"/>
      <c r="I1131" s="222"/>
      <c r="J1131" s="43"/>
      <c r="K1131" s="43"/>
      <c r="L1131" s="47"/>
      <c r="M1131" s="223"/>
      <c r="N1131" s="224"/>
      <c r="O1131" s="87"/>
      <c r="P1131" s="87"/>
      <c r="Q1131" s="87"/>
      <c r="R1131" s="87"/>
      <c r="S1131" s="87"/>
      <c r="T1131" s="88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T1131" s="20" t="s">
        <v>152</v>
      </c>
      <c r="AU1131" s="20" t="s">
        <v>82</v>
      </c>
    </row>
    <row r="1132" spans="1:47" s="2" customFormat="1" ht="12">
      <c r="A1132" s="41"/>
      <c r="B1132" s="42"/>
      <c r="C1132" s="43"/>
      <c r="D1132" s="220" t="s">
        <v>248</v>
      </c>
      <c r="E1132" s="43"/>
      <c r="F1132" s="270" t="s">
        <v>1325</v>
      </c>
      <c r="G1132" s="43"/>
      <c r="H1132" s="43"/>
      <c r="I1132" s="222"/>
      <c r="J1132" s="43"/>
      <c r="K1132" s="43"/>
      <c r="L1132" s="47"/>
      <c r="M1132" s="223"/>
      <c r="N1132" s="224"/>
      <c r="O1132" s="87"/>
      <c r="P1132" s="87"/>
      <c r="Q1132" s="87"/>
      <c r="R1132" s="87"/>
      <c r="S1132" s="87"/>
      <c r="T1132" s="88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T1132" s="20" t="s">
        <v>248</v>
      </c>
      <c r="AU1132" s="20" t="s">
        <v>82</v>
      </c>
    </row>
    <row r="1133" spans="1:65" s="2" customFormat="1" ht="24.15" customHeight="1">
      <c r="A1133" s="41"/>
      <c r="B1133" s="42"/>
      <c r="C1133" s="207" t="s">
        <v>756</v>
      </c>
      <c r="D1133" s="207" t="s">
        <v>144</v>
      </c>
      <c r="E1133" s="208" t="s">
        <v>1326</v>
      </c>
      <c r="F1133" s="209" t="s">
        <v>1327</v>
      </c>
      <c r="G1133" s="210" t="s">
        <v>219</v>
      </c>
      <c r="H1133" s="211">
        <v>1.2</v>
      </c>
      <c r="I1133" s="212"/>
      <c r="J1133" s="213">
        <f>ROUND(I1133*H1133,2)</f>
        <v>0</v>
      </c>
      <c r="K1133" s="209" t="s">
        <v>148</v>
      </c>
      <c r="L1133" s="47"/>
      <c r="M1133" s="214" t="s">
        <v>19</v>
      </c>
      <c r="N1133" s="215" t="s">
        <v>43</v>
      </c>
      <c r="O1133" s="87"/>
      <c r="P1133" s="216">
        <f>O1133*H1133</f>
        <v>0</v>
      </c>
      <c r="Q1133" s="216">
        <v>0</v>
      </c>
      <c r="R1133" s="216">
        <f>Q1133*H1133</f>
        <v>0</v>
      </c>
      <c r="S1133" s="216">
        <v>0</v>
      </c>
      <c r="T1133" s="217">
        <f>S1133*H1133</f>
        <v>0</v>
      </c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R1133" s="218" t="s">
        <v>198</v>
      </c>
      <c r="AT1133" s="218" t="s">
        <v>144</v>
      </c>
      <c r="AU1133" s="218" t="s">
        <v>82</v>
      </c>
      <c r="AY1133" s="20" t="s">
        <v>142</v>
      </c>
      <c r="BE1133" s="219">
        <f>IF(N1133="základní",J1133,0)</f>
        <v>0</v>
      </c>
      <c r="BF1133" s="219">
        <f>IF(N1133="snížená",J1133,0)</f>
        <v>0</v>
      </c>
      <c r="BG1133" s="219">
        <f>IF(N1133="zákl. přenesená",J1133,0)</f>
        <v>0</v>
      </c>
      <c r="BH1133" s="219">
        <f>IF(N1133="sníž. přenesená",J1133,0)</f>
        <v>0</v>
      </c>
      <c r="BI1133" s="219">
        <f>IF(N1133="nulová",J1133,0)</f>
        <v>0</v>
      </c>
      <c r="BJ1133" s="20" t="s">
        <v>80</v>
      </c>
      <c r="BK1133" s="219">
        <f>ROUND(I1133*H1133,2)</f>
        <v>0</v>
      </c>
      <c r="BL1133" s="20" t="s">
        <v>198</v>
      </c>
      <c r="BM1133" s="218" t="s">
        <v>1328</v>
      </c>
    </row>
    <row r="1134" spans="1:47" s="2" customFormat="1" ht="12">
      <c r="A1134" s="41"/>
      <c r="B1134" s="42"/>
      <c r="C1134" s="43"/>
      <c r="D1134" s="220" t="s">
        <v>150</v>
      </c>
      <c r="E1134" s="43"/>
      <c r="F1134" s="221" t="s">
        <v>1329</v>
      </c>
      <c r="G1134" s="43"/>
      <c r="H1134" s="43"/>
      <c r="I1134" s="222"/>
      <c r="J1134" s="43"/>
      <c r="K1134" s="43"/>
      <c r="L1134" s="47"/>
      <c r="M1134" s="223"/>
      <c r="N1134" s="224"/>
      <c r="O1134" s="87"/>
      <c r="P1134" s="87"/>
      <c r="Q1134" s="87"/>
      <c r="R1134" s="87"/>
      <c r="S1134" s="87"/>
      <c r="T1134" s="88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T1134" s="20" t="s">
        <v>150</v>
      </c>
      <c r="AU1134" s="20" t="s">
        <v>82</v>
      </c>
    </row>
    <row r="1135" spans="1:47" s="2" customFormat="1" ht="12">
      <c r="A1135" s="41"/>
      <c r="B1135" s="42"/>
      <c r="C1135" s="43"/>
      <c r="D1135" s="225" t="s">
        <v>152</v>
      </c>
      <c r="E1135" s="43"/>
      <c r="F1135" s="226" t="s">
        <v>1330</v>
      </c>
      <c r="G1135" s="43"/>
      <c r="H1135" s="43"/>
      <c r="I1135" s="222"/>
      <c r="J1135" s="43"/>
      <c r="K1135" s="43"/>
      <c r="L1135" s="47"/>
      <c r="M1135" s="223"/>
      <c r="N1135" s="224"/>
      <c r="O1135" s="87"/>
      <c r="P1135" s="87"/>
      <c r="Q1135" s="87"/>
      <c r="R1135" s="87"/>
      <c r="S1135" s="87"/>
      <c r="T1135" s="88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T1135" s="20" t="s">
        <v>152</v>
      </c>
      <c r="AU1135" s="20" t="s">
        <v>82</v>
      </c>
    </row>
    <row r="1136" spans="1:51" s="13" customFormat="1" ht="12">
      <c r="A1136" s="13"/>
      <c r="B1136" s="227"/>
      <c r="C1136" s="228"/>
      <c r="D1136" s="220" t="s">
        <v>165</v>
      </c>
      <c r="E1136" s="229" t="s">
        <v>19</v>
      </c>
      <c r="F1136" s="230" t="s">
        <v>1331</v>
      </c>
      <c r="G1136" s="228"/>
      <c r="H1136" s="231">
        <v>1.2</v>
      </c>
      <c r="I1136" s="232"/>
      <c r="J1136" s="228"/>
      <c r="K1136" s="228"/>
      <c r="L1136" s="233"/>
      <c r="M1136" s="234"/>
      <c r="N1136" s="235"/>
      <c r="O1136" s="235"/>
      <c r="P1136" s="235"/>
      <c r="Q1136" s="235"/>
      <c r="R1136" s="235"/>
      <c r="S1136" s="235"/>
      <c r="T1136" s="236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7" t="s">
        <v>165</v>
      </c>
      <c r="AU1136" s="237" t="s">
        <v>82</v>
      </c>
      <c r="AV1136" s="13" t="s">
        <v>82</v>
      </c>
      <c r="AW1136" s="13" t="s">
        <v>33</v>
      </c>
      <c r="AX1136" s="13" t="s">
        <v>72</v>
      </c>
      <c r="AY1136" s="237" t="s">
        <v>142</v>
      </c>
    </row>
    <row r="1137" spans="1:51" s="15" customFormat="1" ht="12">
      <c r="A1137" s="15"/>
      <c r="B1137" s="249"/>
      <c r="C1137" s="250"/>
      <c r="D1137" s="220" t="s">
        <v>165</v>
      </c>
      <c r="E1137" s="251" t="s">
        <v>19</v>
      </c>
      <c r="F1137" s="252" t="s">
        <v>183</v>
      </c>
      <c r="G1137" s="250"/>
      <c r="H1137" s="253">
        <v>1.2</v>
      </c>
      <c r="I1137" s="254"/>
      <c r="J1137" s="250"/>
      <c r="K1137" s="250"/>
      <c r="L1137" s="255"/>
      <c r="M1137" s="256"/>
      <c r="N1137" s="257"/>
      <c r="O1137" s="257"/>
      <c r="P1137" s="257"/>
      <c r="Q1137" s="257"/>
      <c r="R1137" s="257"/>
      <c r="S1137" s="257"/>
      <c r="T1137" s="258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T1137" s="259" t="s">
        <v>165</v>
      </c>
      <c r="AU1137" s="259" t="s">
        <v>82</v>
      </c>
      <c r="AV1137" s="15" t="s">
        <v>158</v>
      </c>
      <c r="AW1137" s="15" t="s">
        <v>33</v>
      </c>
      <c r="AX1137" s="15" t="s">
        <v>72</v>
      </c>
      <c r="AY1137" s="259" t="s">
        <v>142</v>
      </c>
    </row>
    <row r="1138" spans="1:51" s="14" customFormat="1" ht="12">
      <c r="A1138" s="14"/>
      <c r="B1138" s="238"/>
      <c r="C1138" s="239"/>
      <c r="D1138" s="220" t="s">
        <v>165</v>
      </c>
      <c r="E1138" s="240" t="s">
        <v>19</v>
      </c>
      <c r="F1138" s="241" t="s">
        <v>168</v>
      </c>
      <c r="G1138" s="239"/>
      <c r="H1138" s="242">
        <v>1.2</v>
      </c>
      <c r="I1138" s="243"/>
      <c r="J1138" s="239"/>
      <c r="K1138" s="239"/>
      <c r="L1138" s="244"/>
      <c r="M1138" s="245"/>
      <c r="N1138" s="246"/>
      <c r="O1138" s="246"/>
      <c r="P1138" s="246"/>
      <c r="Q1138" s="246"/>
      <c r="R1138" s="246"/>
      <c r="S1138" s="246"/>
      <c r="T1138" s="247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48" t="s">
        <v>165</v>
      </c>
      <c r="AU1138" s="248" t="s">
        <v>82</v>
      </c>
      <c r="AV1138" s="14" t="s">
        <v>149</v>
      </c>
      <c r="AW1138" s="14" t="s">
        <v>33</v>
      </c>
      <c r="AX1138" s="14" t="s">
        <v>80</v>
      </c>
      <c r="AY1138" s="248" t="s">
        <v>142</v>
      </c>
    </row>
    <row r="1139" spans="1:65" s="2" customFormat="1" ht="37.8" customHeight="1">
      <c r="A1139" s="41"/>
      <c r="B1139" s="42"/>
      <c r="C1139" s="207" t="s">
        <v>1332</v>
      </c>
      <c r="D1139" s="207" t="s">
        <v>144</v>
      </c>
      <c r="E1139" s="208" t="s">
        <v>1333</v>
      </c>
      <c r="F1139" s="209" t="s">
        <v>1334</v>
      </c>
      <c r="G1139" s="210" t="s">
        <v>317</v>
      </c>
      <c r="H1139" s="211">
        <v>3</v>
      </c>
      <c r="I1139" s="212"/>
      <c r="J1139" s="213">
        <f>ROUND(I1139*H1139,2)</f>
        <v>0</v>
      </c>
      <c r="K1139" s="209" t="s">
        <v>148</v>
      </c>
      <c r="L1139" s="47"/>
      <c r="M1139" s="214" t="s">
        <v>19</v>
      </c>
      <c r="N1139" s="215" t="s">
        <v>43</v>
      </c>
      <c r="O1139" s="87"/>
      <c r="P1139" s="216">
        <f>O1139*H1139</f>
        <v>0</v>
      </c>
      <c r="Q1139" s="216">
        <v>0</v>
      </c>
      <c r="R1139" s="216">
        <f>Q1139*H1139</f>
        <v>0</v>
      </c>
      <c r="S1139" s="216">
        <v>0</v>
      </c>
      <c r="T1139" s="217">
        <f>S1139*H1139</f>
        <v>0</v>
      </c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R1139" s="218" t="s">
        <v>198</v>
      </c>
      <c r="AT1139" s="218" t="s">
        <v>144</v>
      </c>
      <c r="AU1139" s="218" t="s">
        <v>82</v>
      </c>
      <c r="AY1139" s="20" t="s">
        <v>142</v>
      </c>
      <c r="BE1139" s="219">
        <f>IF(N1139="základní",J1139,0)</f>
        <v>0</v>
      </c>
      <c r="BF1139" s="219">
        <f>IF(N1139="snížená",J1139,0)</f>
        <v>0</v>
      </c>
      <c r="BG1139" s="219">
        <f>IF(N1139="zákl. přenesená",J1139,0)</f>
        <v>0</v>
      </c>
      <c r="BH1139" s="219">
        <f>IF(N1139="sníž. přenesená",J1139,0)</f>
        <v>0</v>
      </c>
      <c r="BI1139" s="219">
        <f>IF(N1139="nulová",J1139,0)</f>
        <v>0</v>
      </c>
      <c r="BJ1139" s="20" t="s">
        <v>80</v>
      </c>
      <c r="BK1139" s="219">
        <f>ROUND(I1139*H1139,2)</f>
        <v>0</v>
      </c>
      <c r="BL1139" s="20" t="s">
        <v>198</v>
      </c>
      <c r="BM1139" s="218" t="s">
        <v>1335</v>
      </c>
    </row>
    <row r="1140" spans="1:47" s="2" customFormat="1" ht="12">
      <c r="A1140" s="41"/>
      <c r="B1140" s="42"/>
      <c r="C1140" s="43"/>
      <c r="D1140" s="220" t="s">
        <v>150</v>
      </c>
      <c r="E1140" s="43"/>
      <c r="F1140" s="221" t="s">
        <v>1336</v>
      </c>
      <c r="G1140" s="43"/>
      <c r="H1140" s="43"/>
      <c r="I1140" s="222"/>
      <c r="J1140" s="43"/>
      <c r="K1140" s="43"/>
      <c r="L1140" s="47"/>
      <c r="M1140" s="223"/>
      <c r="N1140" s="224"/>
      <c r="O1140" s="87"/>
      <c r="P1140" s="87"/>
      <c r="Q1140" s="87"/>
      <c r="R1140" s="87"/>
      <c r="S1140" s="87"/>
      <c r="T1140" s="88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T1140" s="20" t="s">
        <v>150</v>
      </c>
      <c r="AU1140" s="20" t="s">
        <v>82</v>
      </c>
    </row>
    <row r="1141" spans="1:47" s="2" customFormat="1" ht="12">
      <c r="A1141" s="41"/>
      <c r="B1141" s="42"/>
      <c r="C1141" s="43"/>
      <c r="D1141" s="225" t="s">
        <v>152</v>
      </c>
      <c r="E1141" s="43"/>
      <c r="F1141" s="226" t="s">
        <v>1337</v>
      </c>
      <c r="G1141" s="43"/>
      <c r="H1141" s="43"/>
      <c r="I1141" s="222"/>
      <c r="J1141" s="43"/>
      <c r="K1141" s="43"/>
      <c r="L1141" s="47"/>
      <c r="M1141" s="223"/>
      <c r="N1141" s="224"/>
      <c r="O1141" s="87"/>
      <c r="P1141" s="87"/>
      <c r="Q1141" s="87"/>
      <c r="R1141" s="87"/>
      <c r="S1141" s="87"/>
      <c r="T1141" s="88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T1141" s="20" t="s">
        <v>152</v>
      </c>
      <c r="AU1141" s="20" t="s">
        <v>82</v>
      </c>
    </row>
    <row r="1142" spans="1:51" s="13" customFormat="1" ht="12">
      <c r="A1142" s="13"/>
      <c r="B1142" s="227"/>
      <c r="C1142" s="228"/>
      <c r="D1142" s="220" t="s">
        <v>165</v>
      </c>
      <c r="E1142" s="229" t="s">
        <v>19</v>
      </c>
      <c r="F1142" s="230" t="s">
        <v>1338</v>
      </c>
      <c r="G1142" s="228"/>
      <c r="H1142" s="231">
        <v>3</v>
      </c>
      <c r="I1142" s="232"/>
      <c r="J1142" s="228"/>
      <c r="K1142" s="228"/>
      <c r="L1142" s="233"/>
      <c r="M1142" s="234"/>
      <c r="N1142" s="235"/>
      <c r="O1142" s="235"/>
      <c r="P1142" s="235"/>
      <c r="Q1142" s="235"/>
      <c r="R1142" s="235"/>
      <c r="S1142" s="235"/>
      <c r="T1142" s="236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7" t="s">
        <v>165</v>
      </c>
      <c r="AU1142" s="237" t="s">
        <v>82</v>
      </c>
      <c r="AV1142" s="13" t="s">
        <v>82</v>
      </c>
      <c r="AW1142" s="13" t="s">
        <v>33</v>
      </c>
      <c r="AX1142" s="13" t="s">
        <v>72</v>
      </c>
      <c r="AY1142" s="237" t="s">
        <v>142</v>
      </c>
    </row>
    <row r="1143" spans="1:51" s="14" customFormat="1" ht="12">
      <c r="A1143" s="14"/>
      <c r="B1143" s="238"/>
      <c r="C1143" s="239"/>
      <c r="D1143" s="220" t="s">
        <v>165</v>
      </c>
      <c r="E1143" s="240" t="s">
        <v>19</v>
      </c>
      <c r="F1143" s="241" t="s">
        <v>168</v>
      </c>
      <c r="G1143" s="239"/>
      <c r="H1143" s="242">
        <v>3</v>
      </c>
      <c r="I1143" s="243"/>
      <c r="J1143" s="239"/>
      <c r="K1143" s="239"/>
      <c r="L1143" s="244"/>
      <c r="M1143" s="245"/>
      <c r="N1143" s="246"/>
      <c r="O1143" s="246"/>
      <c r="P1143" s="246"/>
      <c r="Q1143" s="246"/>
      <c r="R1143" s="246"/>
      <c r="S1143" s="246"/>
      <c r="T1143" s="24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8" t="s">
        <v>165</v>
      </c>
      <c r="AU1143" s="248" t="s">
        <v>82</v>
      </c>
      <c r="AV1143" s="14" t="s">
        <v>149</v>
      </c>
      <c r="AW1143" s="14" t="s">
        <v>33</v>
      </c>
      <c r="AX1143" s="14" t="s">
        <v>80</v>
      </c>
      <c r="AY1143" s="248" t="s">
        <v>142</v>
      </c>
    </row>
    <row r="1144" spans="1:65" s="2" customFormat="1" ht="24.15" customHeight="1">
      <c r="A1144" s="41"/>
      <c r="B1144" s="42"/>
      <c r="C1144" s="207" t="s">
        <v>760</v>
      </c>
      <c r="D1144" s="207" t="s">
        <v>144</v>
      </c>
      <c r="E1144" s="208" t="s">
        <v>1339</v>
      </c>
      <c r="F1144" s="209" t="s">
        <v>1340</v>
      </c>
      <c r="G1144" s="210" t="s">
        <v>147</v>
      </c>
      <c r="H1144" s="211">
        <v>66.06</v>
      </c>
      <c r="I1144" s="212"/>
      <c r="J1144" s="213">
        <f>ROUND(I1144*H1144,2)</f>
        <v>0</v>
      </c>
      <c r="K1144" s="209" t="s">
        <v>148</v>
      </c>
      <c r="L1144" s="47"/>
      <c r="M1144" s="214" t="s">
        <v>19</v>
      </c>
      <c r="N1144" s="215" t="s">
        <v>43</v>
      </c>
      <c r="O1144" s="87"/>
      <c r="P1144" s="216">
        <f>O1144*H1144</f>
        <v>0</v>
      </c>
      <c r="Q1144" s="216">
        <v>0</v>
      </c>
      <c r="R1144" s="216">
        <f>Q1144*H1144</f>
        <v>0</v>
      </c>
      <c r="S1144" s="216">
        <v>0</v>
      </c>
      <c r="T1144" s="217">
        <f>S1144*H1144</f>
        <v>0</v>
      </c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R1144" s="218" t="s">
        <v>198</v>
      </c>
      <c r="AT1144" s="218" t="s">
        <v>144</v>
      </c>
      <c r="AU1144" s="218" t="s">
        <v>82</v>
      </c>
      <c r="AY1144" s="20" t="s">
        <v>142</v>
      </c>
      <c r="BE1144" s="219">
        <f>IF(N1144="základní",J1144,0)</f>
        <v>0</v>
      </c>
      <c r="BF1144" s="219">
        <f>IF(N1144="snížená",J1144,0)</f>
        <v>0</v>
      </c>
      <c r="BG1144" s="219">
        <f>IF(N1144="zákl. přenesená",J1144,0)</f>
        <v>0</v>
      </c>
      <c r="BH1144" s="219">
        <f>IF(N1144="sníž. přenesená",J1144,0)</f>
        <v>0</v>
      </c>
      <c r="BI1144" s="219">
        <f>IF(N1144="nulová",J1144,0)</f>
        <v>0</v>
      </c>
      <c r="BJ1144" s="20" t="s">
        <v>80</v>
      </c>
      <c r="BK1144" s="219">
        <f>ROUND(I1144*H1144,2)</f>
        <v>0</v>
      </c>
      <c r="BL1144" s="20" t="s">
        <v>198</v>
      </c>
      <c r="BM1144" s="218" t="s">
        <v>1341</v>
      </c>
    </row>
    <row r="1145" spans="1:47" s="2" customFormat="1" ht="12">
      <c r="A1145" s="41"/>
      <c r="B1145" s="42"/>
      <c r="C1145" s="43"/>
      <c r="D1145" s="220" t="s">
        <v>150</v>
      </c>
      <c r="E1145" s="43"/>
      <c r="F1145" s="221" t="s">
        <v>1342</v>
      </c>
      <c r="G1145" s="43"/>
      <c r="H1145" s="43"/>
      <c r="I1145" s="222"/>
      <c r="J1145" s="43"/>
      <c r="K1145" s="43"/>
      <c r="L1145" s="47"/>
      <c r="M1145" s="223"/>
      <c r="N1145" s="224"/>
      <c r="O1145" s="87"/>
      <c r="P1145" s="87"/>
      <c r="Q1145" s="87"/>
      <c r="R1145" s="87"/>
      <c r="S1145" s="87"/>
      <c r="T1145" s="88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T1145" s="20" t="s">
        <v>150</v>
      </c>
      <c r="AU1145" s="20" t="s">
        <v>82</v>
      </c>
    </row>
    <row r="1146" spans="1:47" s="2" customFormat="1" ht="12">
      <c r="A1146" s="41"/>
      <c r="B1146" s="42"/>
      <c r="C1146" s="43"/>
      <c r="D1146" s="225" t="s">
        <v>152</v>
      </c>
      <c r="E1146" s="43"/>
      <c r="F1146" s="226" t="s">
        <v>1343</v>
      </c>
      <c r="G1146" s="43"/>
      <c r="H1146" s="43"/>
      <c r="I1146" s="222"/>
      <c r="J1146" s="43"/>
      <c r="K1146" s="43"/>
      <c r="L1146" s="47"/>
      <c r="M1146" s="223"/>
      <c r="N1146" s="224"/>
      <c r="O1146" s="87"/>
      <c r="P1146" s="87"/>
      <c r="Q1146" s="87"/>
      <c r="R1146" s="87"/>
      <c r="S1146" s="87"/>
      <c r="T1146" s="88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T1146" s="20" t="s">
        <v>152</v>
      </c>
      <c r="AU1146" s="20" t="s">
        <v>82</v>
      </c>
    </row>
    <row r="1147" spans="1:47" s="2" customFormat="1" ht="12">
      <c r="A1147" s="41"/>
      <c r="B1147" s="42"/>
      <c r="C1147" s="43"/>
      <c r="D1147" s="220" t="s">
        <v>248</v>
      </c>
      <c r="E1147" s="43"/>
      <c r="F1147" s="270" t="s">
        <v>1344</v>
      </c>
      <c r="G1147" s="43"/>
      <c r="H1147" s="43"/>
      <c r="I1147" s="222"/>
      <c r="J1147" s="43"/>
      <c r="K1147" s="43"/>
      <c r="L1147" s="47"/>
      <c r="M1147" s="223"/>
      <c r="N1147" s="224"/>
      <c r="O1147" s="87"/>
      <c r="P1147" s="87"/>
      <c r="Q1147" s="87"/>
      <c r="R1147" s="87"/>
      <c r="S1147" s="87"/>
      <c r="T1147" s="88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T1147" s="20" t="s">
        <v>248</v>
      </c>
      <c r="AU1147" s="20" t="s">
        <v>82</v>
      </c>
    </row>
    <row r="1148" spans="1:65" s="2" customFormat="1" ht="24.15" customHeight="1">
      <c r="A1148" s="41"/>
      <c r="B1148" s="42"/>
      <c r="C1148" s="207" t="s">
        <v>1345</v>
      </c>
      <c r="D1148" s="207" t="s">
        <v>144</v>
      </c>
      <c r="E1148" s="208" t="s">
        <v>1346</v>
      </c>
      <c r="F1148" s="209" t="s">
        <v>1347</v>
      </c>
      <c r="G1148" s="210" t="s">
        <v>317</v>
      </c>
      <c r="H1148" s="211">
        <v>8</v>
      </c>
      <c r="I1148" s="212"/>
      <c r="J1148" s="213">
        <f>ROUND(I1148*H1148,2)</f>
        <v>0</v>
      </c>
      <c r="K1148" s="209" t="s">
        <v>148</v>
      </c>
      <c r="L1148" s="47"/>
      <c r="M1148" s="214" t="s">
        <v>19</v>
      </c>
      <c r="N1148" s="215" t="s">
        <v>43</v>
      </c>
      <c r="O1148" s="87"/>
      <c r="P1148" s="216">
        <f>O1148*H1148</f>
        <v>0</v>
      </c>
      <c r="Q1148" s="216">
        <v>0</v>
      </c>
      <c r="R1148" s="216">
        <f>Q1148*H1148</f>
        <v>0</v>
      </c>
      <c r="S1148" s="216">
        <v>0</v>
      </c>
      <c r="T1148" s="217">
        <f>S1148*H1148</f>
        <v>0</v>
      </c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R1148" s="218" t="s">
        <v>198</v>
      </c>
      <c r="AT1148" s="218" t="s">
        <v>144</v>
      </c>
      <c r="AU1148" s="218" t="s">
        <v>82</v>
      </c>
      <c r="AY1148" s="20" t="s">
        <v>142</v>
      </c>
      <c r="BE1148" s="219">
        <f>IF(N1148="základní",J1148,0)</f>
        <v>0</v>
      </c>
      <c r="BF1148" s="219">
        <f>IF(N1148="snížená",J1148,0)</f>
        <v>0</v>
      </c>
      <c r="BG1148" s="219">
        <f>IF(N1148="zákl. přenesená",J1148,0)</f>
        <v>0</v>
      </c>
      <c r="BH1148" s="219">
        <f>IF(N1148="sníž. přenesená",J1148,0)</f>
        <v>0</v>
      </c>
      <c r="BI1148" s="219">
        <f>IF(N1148="nulová",J1148,0)</f>
        <v>0</v>
      </c>
      <c r="BJ1148" s="20" t="s">
        <v>80</v>
      </c>
      <c r="BK1148" s="219">
        <f>ROUND(I1148*H1148,2)</f>
        <v>0</v>
      </c>
      <c r="BL1148" s="20" t="s">
        <v>198</v>
      </c>
      <c r="BM1148" s="218" t="s">
        <v>1348</v>
      </c>
    </row>
    <row r="1149" spans="1:47" s="2" customFormat="1" ht="12">
      <c r="A1149" s="41"/>
      <c r="B1149" s="42"/>
      <c r="C1149" s="43"/>
      <c r="D1149" s="220" t="s">
        <v>150</v>
      </c>
      <c r="E1149" s="43"/>
      <c r="F1149" s="221" t="s">
        <v>1349</v>
      </c>
      <c r="G1149" s="43"/>
      <c r="H1149" s="43"/>
      <c r="I1149" s="222"/>
      <c r="J1149" s="43"/>
      <c r="K1149" s="43"/>
      <c r="L1149" s="47"/>
      <c r="M1149" s="223"/>
      <c r="N1149" s="224"/>
      <c r="O1149" s="87"/>
      <c r="P1149" s="87"/>
      <c r="Q1149" s="87"/>
      <c r="R1149" s="87"/>
      <c r="S1149" s="87"/>
      <c r="T1149" s="88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T1149" s="20" t="s">
        <v>150</v>
      </c>
      <c r="AU1149" s="20" t="s">
        <v>82</v>
      </c>
    </row>
    <row r="1150" spans="1:47" s="2" customFormat="1" ht="12">
      <c r="A1150" s="41"/>
      <c r="B1150" s="42"/>
      <c r="C1150" s="43"/>
      <c r="D1150" s="225" t="s">
        <v>152</v>
      </c>
      <c r="E1150" s="43"/>
      <c r="F1150" s="226" t="s">
        <v>1350</v>
      </c>
      <c r="G1150" s="43"/>
      <c r="H1150" s="43"/>
      <c r="I1150" s="222"/>
      <c r="J1150" s="43"/>
      <c r="K1150" s="43"/>
      <c r="L1150" s="47"/>
      <c r="M1150" s="223"/>
      <c r="N1150" s="224"/>
      <c r="O1150" s="87"/>
      <c r="P1150" s="87"/>
      <c r="Q1150" s="87"/>
      <c r="R1150" s="87"/>
      <c r="S1150" s="87"/>
      <c r="T1150" s="88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T1150" s="20" t="s">
        <v>152</v>
      </c>
      <c r="AU1150" s="20" t="s">
        <v>82</v>
      </c>
    </row>
    <row r="1151" spans="1:47" s="2" customFormat="1" ht="12">
      <c r="A1151" s="41"/>
      <c r="B1151" s="42"/>
      <c r="C1151" s="43"/>
      <c r="D1151" s="220" t="s">
        <v>248</v>
      </c>
      <c r="E1151" s="43"/>
      <c r="F1151" s="270" t="s">
        <v>1351</v>
      </c>
      <c r="G1151" s="43"/>
      <c r="H1151" s="43"/>
      <c r="I1151" s="222"/>
      <c r="J1151" s="43"/>
      <c r="K1151" s="43"/>
      <c r="L1151" s="47"/>
      <c r="M1151" s="223"/>
      <c r="N1151" s="224"/>
      <c r="O1151" s="87"/>
      <c r="P1151" s="87"/>
      <c r="Q1151" s="87"/>
      <c r="R1151" s="87"/>
      <c r="S1151" s="87"/>
      <c r="T1151" s="88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T1151" s="20" t="s">
        <v>248</v>
      </c>
      <c r="AU1151" s="20" t="s">
        <v>82</v>
      </c>
    </row>
    <row r="1152" spans="1:65" s="2" customFormat="1" ht="24.15" customHeight="1">
      <c r="A1152" s="41"/>
      <c r="B1152" s="42"/>
      <c r="C1152" s="207" t="s">
        <v>766</v>
      </c>
      <c r="D1152" s="207" t="s">
        <v>144</v>
      </c>
      <c r="E1152" s="208" t="s">
        <v>1352</v>
      </c>
      <c r="F1152" s="209" t="s">
        <v>1353</v>
      </c>
      <c r="G1152" s="210" t="s">
        <v>147</v>
      </c>
      <c r="H1152" s="211">
        <v>46.1</v>
      </c>
      <c r="I1152" s="212"/>
      <c r="J1152" s="213">
        <f>ROUND(I1152*H1152,2)</f>
        <v>0</v>
      </c>
      <c r="K1152" s="209" t="s">
        <v>148</v>
      </c>
      <c r="L1152" s="47"/>
      <c r="M1152" s="214" t="s">
        <v>19</v>
      </c>
      <c r="N1152" s="215" t="s">
        <v>43</v>
      </c>
      <c r="O1152" s="87"/>
      <c r="P1152" s="216">
        <f>O1152*H1152</f>
        <v>0</v>
      </c>
      <c r="Q1152" s="216">
        <v>0</v>
      </c>
      <c r="R1152" s="216">
        <f>Q1152*H1152</f>
        <v>0</v>
      </c>
      <c r="S1152" s="216">
        <v>0</v>
      </c>
      <c r="T1152" s="217">
        <f>S1152*H1152</f>
        <v>0</v>
      </c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R1152" s="218" t="s">
        <v>198</v>
      </c>
      <c r="AT1152" s="218" t="s">
        <v>144</v>
      </c>
      <c r="AU1152" s="218" t="s">
        <v>82</v>
      </c>
      <c r="AY1152" s="20" t="s">
        <v>142</v>
      </c>
      <c r="BE1152" s="219">
        <f>IF(N1152="základní",J1152,0)</f>
        <v>0</v>
      </c>
      <c r="BF1152" s="219">
        <f>IF(N1152="snížená",J1152,0)</f>
        <v>0</v>
      </c>
      <c r="BG1152" s="219">
        <f>IF(N1152="zákl. přenesená",J1152,0)</f>
        <v>0</v>
      </c>
      <c r="BH1152" s="219">
        <f>IF(N1152="sníž. přenesená",J1152,0)</f>
        <v>0</v>
      </c>
      <c r="BI1152" s="219">
        <f>IF(N1152="nulová",J1152,0)</f>
        <v>0</v>
      </c>
      <c r="BJ1152" s="20" t="s">
        <v>80</v>
      </c>
      <c r="BK1152" s="219">
        <f>ROUND(I1152*H1152,2)</f>
        <v>0</v>
      </c>
      <c r="BL1152" s="20" t="s">
        <v>198</v>
      </c>
      <c r="BM1152" s="218" t="s">
        <v>1354</v>
      </c>
    </row>
    <row r="1153" spans="1:47" s="2" customFormat="1" ht="12">
      <c r="A1153" s="41"/>
      <c r="B1153" s="42"/>
      <c r="C1153" s="43"/>
      <c r="D1153" s="220" t="s">
        <v>150</v>
      </c>
      <c r="E1153" s="43"/>
      <c r="F1153" s="221" t="s">
        <v>1355</v>
      </c>
      <c r="G1153" s="43"/>
      <c r="H1153" s="43"/>
      <c r="I1153" s="222"/>
      <c r="J1153" s="43"/>
      <c r="K1153" s="43"/>
      <c r="L1153" s="47"/>
      <c r="M1153" s="223"/>
      <c r="N1153" s="224"/>
      <c r="O1153" s="87"/>
      <c r="P1153" s="87"/>
      <c r="Q1153" s="87"/>
      <c r="R1153" s="87"/>
      <c r="S1153" s="87"/>
      <c r="T1153" s="88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T1153" s="20" t="s">
        <v>150</v>
      </c>
      <c r="AU1153" s="20" t="s">
        <v>82</v>
      </c>
    </row>
    <row r="1154" spans="1:47" s="2" customFormat="1" ht="12">
      <c r="A1154" s="41"/>
      <c r="B1154" s="42"/>
      <c r="C1154" s="43"/>
      <c r="D1154" s="225" t="s">
        <v>152</v>
      </c>
      <c r="E1154" s="43"/>
      <c r="F1154" s="226" t="s">
        <v>1356</v>
      </c>
      <c r="G1154" s="43"/>
      <c r="H1154" s="43"/>
      <c r="I1154" s="222"/>
      <c r="J1154" s="43"/>
      <c r="K1154" s="43"/>
      <c r="L1154" s="47"/>
      <c r="M1154" s="223"/>
      <c r="N1154" s="224"/>
      <c r="O1154" s="87"/>
      <c r="P1154" s="87"/>
      <c r="Q1154" s="87"/>
      <c r="R1154" s="87"/>
      <c r="S1154" s="87"/>
      <c r="T1154" s="88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T1154" s="20" t="s">
        <v>152</v>
      </c>
      <c r="AU1154" s="20" t="s">
        <v>82</v>
      </c>
    </row>
    <row r="1155" spans="1:47" s="2" customFormat="1" ht="12">
      <c r="A1155" s="41"/>
      <c r="B1155" s="42"/>
      <c r="C1155" s="43"/>
      <c r="D1155" s="220" t="s">
        <v>248</v>
      </c>
      <c r="E1155" s="43"/>
      <c r="F1155" s="270" t="s">
        <v>1357</v>
      </c>
      <c r="G1155" s="43"/>
      <c r="H1155" s="43"/>
      <c r="I1155" s="222"/>
      <c r="J1155" s="43"/>
      <c r="K1155" s="43"/>
      <c r="L1155" s="47"/>
      <c r="M1155" s="223"/>
      <c r="N1155" s="224"/>
      <c r="O1155" s="87"/>
      <c r="P1155" s="87"/>
      <c r="Q1155" s="87"/>
      <c r="R1155" s="87"/>
      <c r="S1155" s="87"/>
      <c r="T1155" s="88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T1155" s="20" t="s">
        <v>248</v>
      </c>
      <c r="AU1155" s="20" t="s">
        <v>82</v>
      </c>
    </row>
    <row r="1156" spans="1:51" s="13" customFormat="1" ht="12">
      <c r="A1156" s="13"/>
      <c r="B1156" s="227"/>
      <c r="C1156" s="228"/>
      <c r="D1156" s="220" t="s">
        <v>165</v>
      </c>
      <c r="E1156" s="229" t="s">
        <v>19</v>
      </c>
      <c r="F1156" s="230" t="s">
        <v>1358</v>
      </c>
      <c r="G1156" s="228"/>
      <c r="H1156" s="231">
        <v>46.1</v>
      </c>
      <c r="I1156" s="232"/>
      <c r="J1156" s="228"/>
      <c r="K1156" s="228"/>
      <c r="L1156" s="233"/>
      <c r="M1156" s="234"/>
      <c r="N1156" s="235"/>
      <c r="O1156" s="235"/>
      <c r="P1156" s="235"/>
      <c r="Q1156" s="235"/>
      <c r="R1156" s="235"/>
      <c r="S1156" s="235"/>
      <c r="T1156" s="236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7" t="s">
        <v>165</v>
      </c>
      <c r="AU1156" s="237" t="s">
        <v>82</v>
      </c>
      <c r="AV1156" s="13" t="s">
        <v>82</v>
      </c>
      <c r="AW1156" s="13" t="s">
        <v>33</v>
      </c>
      <c r="AX1156" s="13" t="s">
        <v>72</v>
      </c>
      <c r="AY1156" s="237" t="s">
        <v>142</v>
      </c>
    </row>
    <row r="1157" spans="1:51" s="14" customFormat="1" ht="12">
      <c r="A1157" s="14"/>
      <c r="B1157" s="238"/>
      <c r="C1157" s="239"/>
      <c r="D1157" s="220" t="s">
        <v>165</v>
      </c>
      <c r="E1157" s="240" t="s">
        <v>19</v>
      </c>
      <c r="F1157" s="241" t="s">
        <v>168</v>
      </c>
      <c r="G1157" s="239"/>
      <c r="H1157" s="242">
        <v>46.1</v>
      </c>
      <c r="I1157" s="243"/>
      <c r="J1157" s="239"/>
      <c r="K1157" s="239"/>
      <c r="L1157" s="244"/>
      <c r="M1157" s="245"/>
      <c r="N1157" s="246"/>
      <c r="O1157" s="246"/>
      <c r="P1157" s="246"/>
      <c r="Q1157" s="246"/>
      <c r="R1157" s="246"/>
      <c r="S1157" s="246"/>
      <c r="T1157" s="247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8" t="s">
        <v>165</v>
      </c>
      <c r="AU1157" s="248" t="s">
        <v>82</v>
      </c>
      <c r="AV1157" s="14" t="s">
        <v>149</v>
      </c>
      <c r="AW1157" s="14" t="s">
        <v>33</v>
      </c>
      <c r="AX1157" s="14" t="s">
        <v>80</v>
      </c>
      <c r="AY1157" s="248" t="s">
        <v>142</v>
      </c>
    </row>
    <row r="1158" spans="1:65" s="2" customFormat="1" ht="24.15" customHeight="1">
      <c r="A1158" s="41"/>
      <c r="B1158" s="42"/>
      <c r="C1158" s="207" t="s">
        <v>1359</v>
      </c>
      <c r="D1158" s="207" t="s">
        <v>144</v>
      </c>
      <c r="E1158" s="208" t="s">
        <v>1360</v>
      </c>
      <c r="F1158" s="209" t="s">
        <v>1361</v>
      </c>
      <c r="G1158" s="210" t="s">
        <v>317</v>
      </c>
      <c r="H1158" s="211">
        <v>1</v>
      </c>
      <c r="I1158" s="212"/>
      <c r="J1158" s="213">
        <f>ROUND(I1158*H1158,2)</f>
        <v>0</v>
      </c>
      <c r="K1158" s="209" t="s">
        <v>148</v>
      </c>
      <c r="L1158" s="47"/>
      <c r="M1158" s="214" t="s">
        <v>19</v>
      </c>
      <c r="N1158" s="215" t="s">
        <v>43</v>
      </c>
      <c r="O1158" s="87"/>
      <c r="P1158" s="216">
        <f>O1158*H1158</f>
        <v>0</v>
      </c>
      <c r="Q1158" s="216">
        <v>0</v>
      </c>
      <c r="R1158" s="216">
        <f>Q1158*H1158</f>
        <v>0</v>
      </c>
      <c r="S1158" s="216">
        <v>0</v>
      </c>
      <c r="T1158" s="217">
        <f>S1158*H1158</f>
        <v>0</v>
      </c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R1158" s="218" t="s">
        <v>198</v>
      </c>
      <c r="AT1158" s="218" t="s">
        <v>144</v>
      </c>
      <c r="AU1158" s="218" t="s">
        <v>82</v>
      </c>
      <c r="AY1158" s="20" t="s">
        <v>142</v>
      </c>
      <c r="BE1158" s="219">
        <f>IF(N1158="základní",J1158,0)</f>
        <v>0</v>
      </c>
      <c r="BF1158" s="219">
        <f>IF(N1158="snížená",J1158,0)</f>
        <v>0</v>
      </c>
      <c r="BG1158" s="219">
        <f>IF(N1158="zákl. přenesená",J1158,0)</f>
        <v>0</v>
      </c>
      <c r="BH1158" s="219">
        <f>IF(N1158="sníž. přenesená",J1158,0)</f>
        <v>0</v>
      </c>
      <c r="BI1158" s="219">
        <f>IF(N1158="nulová",J1158,0)</f>
        <v>0</v>
      </c>
      <c r="BJ1158" s="20" t="s">
        <v>80</v>
      </c>
      <c r="BK1158" s="219">
        <f>ROUND(I1158*H1158,2)</f>
        <v>0</v>
      </c>
      <c r="BL1158" s="20" t="s">
        <v>198</v>
      </c>
      <c r="BM1158" s="218" t="s">
        <v>1362</v>
      </c>
    </row>
    <row r="1159" spans="1:47" s="2" customFormat="1" ht="12">
      <c r="A1159" s="41"/>
      <c r="B1159" s="42"/>
      <c r="C1159" s="43"/>
      <c r="D1159" s="220" t="s">
        <v>150</v>
      </c>
      <c r="E1159" s="43"/>
      <c r="F1159" s="221" t="s">
        <v>1363</v>
      </c>
      <c r="G1159" s="43"/>
      <c r="H1159" s="43"/>
      <c r="I1159" s="222"/>
      <c r="J1159" s="43"/>
      <c r="K1159" s="43"/>
      <c r="L1159" s="47"/>
      <c r="M1159" s="223"/>
      <c r="N1159" s="224"/>
      <c r="O1159" s="87"/>
      <c r="P1159" s="87"/>
      <c r="Q1159" s="87"/>
      <c r="R1159" s="87"/>
      <c r="S1159" s="87"/>
      <c r="T1159" s="88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T1159" s="20" t="s">
        <v>150</v>
      </c>
      <c r="AU1159" s="20" t="s">
        <v>82</v>
      </c>
    </row>
    <row r="1160" spans="1:47" s="2" customFormat="1" ht="12">
      <c r="A1160" s="41"/>
      <c r="B1160" s="42"/>
      <c r="C1160" s="43"/>
      <c r="D1160" s="225" t="s">
        <v>152</v>
      </c>
      <c r="E1160" s="43"/>
      <c r="F1160" s="226" t="s">
        <v>1364</v>
      </c>
      <c r="G1160" s="43"/>
      <c r="H1160" s="43"/>
      <c r="I1160" s="222"/>
      <c r="J1160" s="43"/>
      <c r="K1160" s="43"/>
      <c r="L1160" s="47"/>
      <c r="M1160" s="223"/>
      <c r="N1160" s="224"/>
      <c r="O1160" s="87"/>
      <c r="P1160" s="87"/>
      <c r="Q1160" s="87"/>
      <c r="R1160" s="87"/>
      <c r="S1160" s="87"/>
      <c r="T1160" s="88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T1160" s="20" t="s">
        <v>152</v>
      </c>
      <c r="AU1160" s="20" t="s">
        <v>82</v>
      </c>
    </row>
    <row r="1161" spans="1:65" s="2" customFormat="1" ht="16.5" customHeight="1">
      <c r="A1161" s="41"/>
      <c r="B1161" s="42"/>
      <c r="C1161" s="260" t="s">
        <v>771</v>
      </c>
      <c r="D1161" s="260" t="s">
        <v>237</v>
      </c>
      <c r="E1161" s="261" t="s">
        <v>1365</v>
      </c>
      <c r="F1161" s="262" t="s">
        <v>1366</v>
      </c>
      <c r="G1161" s="263" t="s">
        <v>317</v>
      </c>
      <c r="H1161" s="264">
        <v>1</v>
      </c>
      <c r="I1161" s="265"/>
      <c r="J1161" s="266">
        <f>ROUND(I1161*H1161,2)</f>
        <v>0</v>
      </c>
      <c r="K1161" s="262" t="s">
        <v>148</v>
      </c>
      <c r="L1161" s="267"/>
      <c r="M1161" s="268" t="s">
        <v>19</v>
      </c>
      <c r="N1161" s="269" t="s">
        <v>43</v>
      </c>
      <c r="O1161" s="87"/>
      <c r="P1161" s="216">
        <f>O1161*H1161</f>
        <v>0</v>
      </c>
      <c r="Q1161" s="216">
        <v>0</v>
      </c>
      <c r="R1161" s="216">
        <f>Q1161*H1161</f>
        <v>0</v>
      </c>
      <c r="S1161" s="216">
        <v>0</v>
      </c>
      <c r="T1161" s="217">
        <f>S1161*H1161</f>
        <v>0</v>
      </c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R1161" s="218" t="s">
        <v>245</v>
      </c>
      <c r="AT1161" s="218" t="s">
        <v>237</v>
      </c>
      <c r="AU1161" s="218" t="s">
        <v>82</v>
      </c>
      <c r="AY1161" s="20" t="s">
        <v>142</v>
      </c>
      <c r="BE1161" s="219">
        <f>IF(N1161="základní",J1161,0)</f>
        <v>0</v>
      </c>
      <c r="BF1161" s="219">
        <f>IF(N1161="snížená",J1161,0)</f>
        <v>0</v>
      </c>
      <c r="BG1161" s="219">
        <f>IF(N1161="zákl. přenesená",J1161,0)</f>
        <v>0</v>
      </c>
      <c r="BH1161" s="219">
        <f>IF(N1161="sníž. přenesená",J1161,0)</f>
        <v>0</v>
      </c>
      <c r="BI1161" s="219">
        <f>IF(N1161="nulová",J1161,0)</f>
        <v>0</v>
      </c>
      <c r="BJ1161" s="20" t="s">
        <v>80</v>
      </c>
      <c r="BK1161" s="219">
        <f>ROUND(I1161*H1161,2)</f>
        <v>0</v>
      </c>
      <c r="BL1161" s="20" t="s">
        <v>198</v>
      </c>
      <c r="BM1161" s="218" t="s">
        <v>1367</v>
      </c>
    </row>
    <row r="1162" spans="1:47" s="2" customFormat="1" ht="12">
      <c r="A1162" s="41"/>
      <c r="B1162" s="42"/>
      <c r="C1162" s="43"/>
      <c r="D1162" s="220" t="s">
        <v>150</v>
      </c>
      <c r="E1162" s="43"/>
      <c r="F1162" s="221" t="s">
        <v>1366</v>
      </c>
      <c r="G1162" s="43"/>
      <c r="H1162" s="43"/>
      <c r="I1162" s="222"/>
      <c r="J1162" s="43"/>
      <c r="K1162" s="43"/>
      <c r="L1162" s="47"/>
      <c r="M1162" s="223"/>
      <c r="N1162" s="224"/>
      <c r="O1162" s="87"/>
      <c r="P1162" s="87"/>
      <c r="Q1162" s="87"/>
      <c r="R1162" s="87"/>
      <c r="S1162" s="87"/>
      <c r="T1162" s="88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T1162" s="20" t="s">
        <v>150</v>
      </c>
      <c r="AU1162" s="20" t="s">
        <v>82</v>
      </c>
    </row>
    <row r="1163" spans="1:65" s="2" customFormat="1" ht="24.15" customHeight="1">
      <c r="A1163" s="41"/>
      <c r="B1163" s="42"/>
      <c r="C1163" s="207" t="s">
        <v>1368</v>
      </c>
      <c r="D1163" s="207" t="s">
        <v>144</v>
      </c>
      <c r="E1163" s="208" t="s">
        <v>1369</v>
      </c>
      <c r="F1163" s="209" t="s">
        <v>1370</v>
      </c>
      <c r="G1163" s="210" t="s">
        <v>206</v>
      </c>
      <c r="H1163" s="211">
        <v>3.793</v>
      </c>
      <c r="I1163" s="212"/>
      <c r="J1163" s="213">
        <f>ROUND(I1163*H1163,2)</f>
        <v>0</v>
      </c>
      <c r="K1163" s="209" t="s">
        <v>148</v>
      </c>
      <c r="L1163" s="47"/>
      <c r="M1163" s="214" t="s">
        <v>19</v>
      </c>
      <c r="N1163" s="215" t="s">
        <v>43</v>
      </c>
      <c r="O1163" s="87"/>
      <c r="P1163" s="216">
        <f>O1163*H1163</f>
        <v>0</v>
      </c>
      <c r="Q1163" s="216">
        <v>0</v>
      </c>
      <c r="R1163" s="216">
        <f>Q1163*H1163</f>
        <v>0</v>
      </c>
      <c r="S1163" s="216">
        <v>0</v>
      </c>
      <c r="T1163" s="217">
        <f>S1163*H1163</f>
        <v>0</v>
      </c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R1163" s="218" t="s">
        <v>198</v>
      </c>
      <c r="AT1163" s="218" t="s">
        <v>144</v>
      </c>
      <c r="AU1163" s="218" t="s">
        <v>82</v>
      </c>
      <c r="AY1163" s="20" t="s">
        <v>142</v>
      </c>
      <c r="BE1163" s="219">
        <f>IF(N1163="základní",J1163,0)</f>
        <v>0</v>
      </c>
      <c r="BF1163" s="219">
        <f>IF(N1163="snížená",J1163,0)</f>
        <v>0</v>
      </c>
      <c r="BG1163" s="219">
        <f>IF(N1163="zákl. přenesená",J1163,0)</f>
        <v>0</v>
      </c>
      <c r="BH1163" s="219">
        <f>IF(N1163="sníž. přenesená",J1163,0)</f>
        <v>0</v>
      </c>
      <c r="BI1163" s="219">
        <f>IF(N1163="nulová",J1163,0)</f>
        <v>0</v>
      </c>
      <c r="BJ1163" s="20" t="s">
        <v>80</v>
      </c>
      <c r="BK1163" s="219">
        <f>ROUND(I1163*H1163,2)</f>
        <v>0</v>
      </c>
      <c r="BL1163" s="20" t="s">
        <v>198</v>
      </c>
      <c r="BM1163" s="218" t="s">
        <v>1371</v>
      </c>
    </row>
    <row r="1164" spans="1:47" s="2" customFormat="1" ht="12">
      <c r="A1164" s="41"/>
      <c r="B1164" s="42"/>
      <c r="C1164" s="43"/>
      <c r="D1164" s="220" t="s">
        <v>150</v>
      </c>
      <c r="E1164" s="43"/>
      <c r="F1164" s="221" t="s">
        <v>1372</v>
      </c>
      <c r="G1164" s="43"/>
      <c r="H1164" s="43"/>
      <c r="I1164" s="222"/>
      <c r="J1164" s="43"/>
      <c r="K1164" s="43"/>
      <c r="L1164" s="47"/>
      <c r="M1164" s="223"/>
      <c r="N1164" s="224"/>
      <c r="O1164" s="87"/>
      <c r="P1164" s="87"/>
      <c r="Q1164" s="87"/>
      <c r="R1164" s="87"/>
      <c r="S1164" s="87"/>
      <c r="T1164" s="88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T1164" s="20" t="s">
        <v>150</v>
      </c>
      <c r="AU1164" s="20" t="s">
        <v>82</v>
      </c>
    </row>
    <row r="1165" spans="1:47" s="2" customFormat="1" ht="12">
      <c r="A1165" s="41"/>
      <c r="B1165" s="42"/>
      <c r="C1165" s="43"/>
      <c r="D1165" s="225" t="s">
        <v>152</v>
      </c>
      <c r="E1165" s="43"/>
      <c r="F1165" s="226" t="s">
        <v>1373</v>
      </c>
      <c r="G1165" s="43"/>
      <c r="H1165" s="43"/>
      <c r="I1165" s="222"/>
      <c r="J1165" s="43"/>
      <c r="K1165" s="43"/>
      <c r="L1165" s="47"/>
      <c r="M1165" s="223"/>
      <c r="N1165" s="224"/>
      <c r="O1165" s="87"/>
      <c r="P1165" s="87"/>
      <c r="Q1165" s="87"/>
      <c r="R1165" s="87"/>
      <c r="S1165" s="87"/>
      <c r="T1165" s="88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T1165" s="20" t="s">
        <v>152</v>
      </c>
      <c r="AU1165" s="20" t="s">
        <v>82</v>
      </c>
    </row>
    <row r="1166" spans="1:63" s="12" customFormat="1" ht="22.8" customHeight="1">
      <c r="A1166" s="12"/>
      <c r="B1166" s="191"/>
      <c r="C1166" s="192"/>
      <c r="D1166" s="193" t="s">
        <v>71</v>
      </c>
      <c r="E1166" s="205" t="s">
        <v>1374</v>
      </c>
      <c r="F1166" s="205" t="s">
        <v>1375</v>
      </c>
      <c r="G1166" s="192"/>
      <c r="H1166" s="192"/>
      <c r="I1166" s="195"/>
      <c r="J1166" s="206">
        <f>BK1166</f>
        <v>0</v>
      </c>
      <c r="K1166" s="192"/>
      <c r="L1166" s="197"/>
      <c r="M1166" s="198"/>
      <c r="N1166" s="199"/>
      <c r="O1166" s="199"/>
      <c r="P1166" s="200">
        <f>SUM(P1167:P1198)</f>
        <v>0</v>
      </c>
      <c r="Q1166" s="199"/>
      <c r="R1166" s="200">
        <f>SUM(R1167:R1198)</f>
        <v>0</v>
      </c>
      <c r="S1166" s="199"/>
      <c r="T1166" s="201">
        <f>SUM(T1167:T1198)</f>
        <v>0</v>
      </c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R1166" s="202" t="s">
        <v>82</v>
      </c>
      <c r="AT1166" s="203" t="s">
        <v>71</v>
      </c>
      <c r="AU1166" s="203" t="s">
        <v>80</v>
      </c>
      <c r="AY1166" s="202" t="s">
        <v>142</v>
      </c>
      <c r="BK1166" s="204">
        <f>SUM(BK1167:BK1198)</f>
        <v>0</v>
      </c>
    </row>
    <row r="1167" spans="1:65" s="2" customFormat="1" ht="24.15" customHeight="1">
      <c r="A1167" s="41"/>
      <c r="B1167" s="42"/>
      <c r="C1167" s="207" t="s">
        <v>776</v>
      </c>
      <c r="D1167" s="207" t="s">
        <v>144</v>
      </c>
      <c r="E1167" s="208" t="s">
        <v>1376</v>
      </c>
      <c r="F1167" s="209" t="s">
        <v>1377</v>
      </c>
      <c r="G1167" s="210" t="s">
        <v>147</v>
      </c>
      <c r="H1167" s="211">
        <v>66.06</v>
      </c>
      <c r="I1167" s="212"/>
      <c r="J1167" s="213">
        <f>ROUND(I1167*H1167,2)</f>
        <v>0</v>
      </c>
      <c r="K1167" s="209" t="s">
        <v>148</v>
      </c>
      <c r="L1167" s="47"/>
      <c r="M1167" s="214" t="s">
        <v>19</v>
      </c>
      <c r="N1167" s="215" t="s">
        <v>43</v>
      </c>
      <c r="O1167" s="87"/>
      <c r="P1167" s="216">
        <f>O1167*H1167</f>
        <v>0</v>
      </c>
      <c r="Q1167" s="216">
        <v>0</v>
      </c>
      <c r="R1167" s="216">
        <f>Q1167*H1167</f>
        <v>0</v>
      </c>
      <c r="S1167" s="216">
        <v>0</v>
      </c>
      <c r="T1167" s="217">
        <f>S1167*H1167</f>
        <v>0</v>
      </c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R1167" s="218" t="s">
        <v>198</v>
      </c>
      <c r="AT1167" s="218" t="s">
        <v>144</v>
      </c>
      <c r="AU1167" s="218" t="s">
        <v>82</v>
      </c>
      <c r="AY1167" s="20" t="s">
        <v>142</v>
      </c>
      <c r="BE1167" s="219">
        <f>IF(N1167="základní",J1167,0)</f>
        <v>0</v>
      </c>
      <c r="BF1167" s="219">
        <f>IF(N1167="snížená",J1167,0)</f>
        <v>0</v>
      </c>
      <c r="BG1167" s="219">
        <f>IF(N1167="zákl. přenesená",J1167,0)</f>
        <v>0</v>
      </c>
      <c r="BH1167" s="219">
        <f>IF(N1167="sníž. přenesená",J1167,0)</f>
        <v>0</v>
      </c>
      <c r="BI1167" s="219">
        <f>IF(N1167="nulová",J1167,0)</f>
        <v>0</v>
      </c>
      <c r="BJ1167" s="20" t="s">
        <v>80</v>
      </c>
      <c r="BK1167" s="219">
        <f>ROUND(I1167*H1167,2)</f>
        <v>0</v>
      </c>
      <c r="BL1167" s="20" t="s">
        <v>198</v>
      </c>
      <c r="BM1167" s="218" t="s">
        <v>1378</v>
      </c>
    </row>
    <row r="1168" spans="1:47" s="2" customFormat="1" ht="12">
      <c r="A1168" s="41"/>
      <c r="B1168" s="42"/>
      <c r="C1168" s="43"/>
      <c r="D1168" s="220" t="s">
        <v>150</v>
      </c>
      <c r="E1168" s="43"/>
      <c r="F1168" s="221" t="s">
        <v>1379</v>
      </c>
      <c r="G1168" s="43"/>
      <c r="H1168" s="43"/>
      <c r="I1168" s="222"/>
      <c r="J1168" s="43"/>
      <c r="K1168" s="43"/>
      <c r="L1168" s="47"/>
      <c r="M1168" s="223"/>
      <c r="N1168" s="224"/>
      <c r="O1168" s="87"/>
      <c r="P1168" s="87"/>
      <c r="Q1168" s="87"/>
      <c r="R1168" s="87"/>
      <c r="S1168" s="87"/>
      <c r="T1168" s="88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T1168" s="20" t="s">
        <v>150</v>
      </c>
      <c r="AU1168" s="20" t="s">
        <v>82</v>
      </c>
    </row>
    <row r="1169" spans="1:47" s="2" customFormat="1" ht="12">
      <c r="A1169" s="41"/>
      <c r="B1169" s="42"/>
      <c r="C1169" s="43"/>
      <c r="D1169" s="225" t="s">
        <v>152</v>
      </c>
      <c r="E1169" s="43"/>
      <c r="F1169" s="226" t="s">
        <v>1380</v>
      </c>
      <c r="G1169" s="43"/>
      <c r="H1169" s="43"/>
      <c r="I1169" s="222"/>
      <c r="J1169" s="43"/>
      <c r="K1169" s="43"/>
      <c r="L1169" s="47"/>
      <c r="M1169" s="223"/>
      <c r="N1169" s="224"/>
      <c r="O1169" s="87"/>
      <c r="P1169" s="87"/>
      <c r="Q1169" s="87"/>
      <c r="R1169" s="87"/>
      <c r="S1169" s="87"/>
      <c r="T1169" s="88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T1169" s="20" t="s">
        <v>152</v>
      </c>
      <c r="AU1169" s="20" t="s">
        <v>82</v>
      </c>
    </row>
    <row r="1170" spans="1:51" s="13" customFormat="1" ht="12">
      <c r="A1170" s="13"/>
      <c r="B1170" s="227"/>
      <c r="C1170" s="228"/>
      <c r="D1170" s="220" t="s">
        <v>165</v>
      </c>
      <c r="E1170" s="229" t="s">
        <v>19</v>
      </c>
      <c r="F1170" s="230" t="s">
        <v>1301</v>
      </c>
      <c r="G1170" s="228"/>
      <c r="H1170" s="231">
        <v>66.06</v>
      </c>
      <c r="I1170" s="232"/>
      <c r="J1170" s="228"/>
      <c r="K1170" s="228"/>
      <c r="L1170" s="233"/>
      <c r="M1170" s="234"/>
      <c r="N1170" s="235"/>
      <c r="O1170" s="235"/>
      <c r="P1170" s="235"/>
      <c r="Q1170" s="235"/>
      <c r="R1170" s="235"/>
      <c r="S1170" s="235"/>
      <c r="T1170" s="236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7" t="s">
        <v>165</v>
      </c>
      <c r="AU1170" s="237" t="s">
        <v>82</v>
      </c>
      <c r="AV1170" s="13" t="s">
        <v>82</v>
      </c>
      <c r="AW1170" s="13" t="s">
        <v>33</v>
      </c>
      <c r="AX1170" s="13" t="s">
        <v>72</v>
      </c>
      <c r="AY1170" s="237" t="s">
        <v>142</v>
      </c>
    </row>
    <row r="1171" spans="1:51" s="14" customFormat="1" ht="12">
      <c r="A1171" s="14"/>
      <c r="B1171" s="238"/>
      <c r="C1171" s="239"/>
      <c r="D1171" s="220" t="s">
        <v>165</v>
      </c>
      <c r="E1171" s="240" t="s">
        <v>19</v>
      </c>
      <c r="F1171" s="241" t="s">
        <v>168</v>
      </c>
      <c r="G1171" s="239"/>
      <c r="H1171" s="242">
        <v>66.06</v>
      </c>
      <c r="I1171" s="243"/>
      <c r="J1171" s="239"/>
      <c r="K1171" s="239"/>
      <c r="L1171" s="244"/>
      <c r="M1171" s="245"/>
      <c r="N1171" s="246"/>
      <c r="O1171" s="246"/>
      <c r="P1171" s="246"/>
      <c r="Q1171" s="246"/>
      <c r="R1171" s="246"/>
      <c r="S1171" s="246"/>
      <c r="T1171" s="247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8" t="s">
        <v>165</v>
      </c>
      <c r="AU1171" s="248" t="s">
        <v>82</v>
      </c>
      <c r="AV1171" s="14" t="s">
        <v>149</v>
      </c>
      <c r="AW1171" s="14" t="s">
        <v>33</v>
      </c>
      <c r="AX1171" s="14" t="s">
        <v>80</v>
      </c>
      <c r="AY1171" s="248" t="s">
        <v>142</v>
      </c>
    </row>
    <row r="1172" spans="1:65" s="2" customFormat="1" ht="37.8" customHeight="1">
      <c r="A1172" s="41"/>
      <c r="B1172" s="42"/>
      <c r="C1172" s="207" t="s">
        <v>1381</v>
      </c>
      <c r="D1172" s="207" t="s">
        <v>144</v>
      </c>
      <c r="E1172" s="208" t="s">
        <v>1382</v>
      </c>
      <c r="F1172" s="209" t="s">
        <v>1383</v>
      </c>
      <c r="G1172" s="210" t="s">
        <v>219</v>
      </c>
      <c r="H1172" s="211">
        <v>359.616</v>
      </c>
      <c r="I1172" s="212"/>
      <c r="J1172" s="213">
        <f>ROUND(I1172*H1172,2)</f>
        <v>0</v>
      </c>
      <c r="K1172" s="209" t="s">
        <v>148</v>
      </c>
      <c r="L1172" s="47"/>
      <c r="M1172" s="214" t="s">
        <v>19</v>
      </c>
      <c r="N1172" s="215" t="s">
        <v>43</v>
      </c>
      <c r="O1172" s="87"/>
      <c r="P1172" s="216">
        <f>O1172*H1172</f>
        <v>0</v>
      </c>
      <c r="Q1172" s="216">
        <v>0</v>
      </c>
      <c r="R1172" s="216">
        <f>Q1172*H1172</f>
        <v>0</v>
      </c>
      <c r="S1172" s="216">
        <v>0</v>
      </c>
      <c r="T1172" s="217">
        <f>S1172*H1172</f>
        <v>0</v>
      </c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R1172" s="218" t="s">
        <v>198</v>
      </c>
      <c r="AT1172" s="218" t="s">
        <v>144</v>
      </c>
      <c r="AU1172" s="218" t="s">
        <v>82</v>
      </c>
      <c r="AY1172" s="20" t="s">
        <v>142</v>
      </c>
      <c r="BE1172" s="219">
        <f>IF(N1172="základní",J1172,0)</f>
        <v>0</v>
      </c>
      <c r="BF1172" s="219">
        <f>IF(N1172="snížená",J1172,0)</f>
        <v>0</v>
      </c>
      <c r="BG1172" s="219">
        <f>IF(N1172="zákl. přenesená",J1172,0)</f>
        <v>0</v>
      </c>
      <c r="BH1172" s="219">
        <f>IF(N1172="sníž. přenesená",J1172,0)</f>
        <v>0</v>
      </c>
      <c r="BI1172" s="219">
        <f>IF(N1172="nulová",J1172,0)</f>
        <v>0</v>
      </c>
      <c r="BJ1172" s="20" t="s">
        <v>80</v>
      </c>
      <c r="BK1172" s="219">
        <f>ROUND(I1172*H1172,2)</f>
        <v>0</v>
      </c>
      <c r="BL1172" s="20" t="s">
        <v>198</v>
      </c>
      <c r="BM1172" s="218" t="s">
        <v>1384</v>
      </c>
    </row>
    <row r="1173" spans="1:47" s="2" customFormat="1" ht="12">
      <c r="A1173" s="41"/>
      <c r="B1173" s="42"/>
      <c r="C1173" s="43"/>
      <c r="D1173" s="220" t="s">
        <v>150</v>
      </c>
      <c r="E1173" s="43"/>
      <c r="F1173" s="221" t="s">
        <v>1385</v>
      </c>
      <c r="G1173" s="43"/>
      <c r="H1173" s="43"/>
      <c r="I1173" s="222"/>
      <c r="J1173" s="43"/>
      <c r="K1173" s="43"/>
      <c r="L1173" s="47"/>
      <c r="M1173" s="223"/>
      <c r="N1173" s="224"/>
      <c r="O1173" s="87"/>
      <c r="P1173" s="87"/>
      <c r="Q1173" s="87"/>
      <c r="R1173" s="87"/>
      <c r="S1173" s="87"/>
      <c r="T1173" s="88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T1173" s="20" t="s">
        <v>150</v>
      </c>
      <c r="AU1173" s="20" t="s">
        <v>82</v>
      </c>
    </row>
    <row r="1174" spans="1:47" s="2" customFormat="1" ht="12">
      <c r="A1174" s="41"/>
      <c r="B1174" s="42"/>
      <c r="C1174" s="43"/>
      <c r="D1174" s="225" t="s">
        <v>152</v>
      </c>
      <c r="E1174" s="43"/>
      <c r="F1174" s="226" t="s">
        <v>1386</v>
      </c>
      <c r="G1174" s="43"/>
      <c r="H1174" s="43"/>
      <c r="I1174" s="222"/>
      <c r="J1174" s="43"/>
      <c r="K1174" s="43"/>
      <c r="L1174" s="47"/>
      <c r="M1174" s="223"/>
      <c r="N1174" s="224"/>
      <c r="O1174" s="87"/>
      <c r="P1174" s="87"/>
      <c r="Q1174" s="87"/>
      <c r="R1174" s="87"/>
      <c r="S1174" s="87"/>
      <c r="T1174" s="88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T1174" s="20" t="s">
        <v>152</v>
      </c>
      <c r="AU1174" s="20" t="s">
        <v>82</v>
      </c>
    </row>
    <row r="1175" spans="1:51" s="16" customFormat="1" ht="12">
      <c r="A1175" s="16"/>
      <c r="B1175" s="271"/>
      <c r="C1175" s="272"/>
      <c r="D1175" s="220" t="s">
        <v>165</v>
      </c>
      <c r="E1175" s="273" t="s">
        <v>19</v>
      </c>
      <c r="F1175" s="274" t="s">
        <v>1387</v>
      </c>
      <c r="G1175" s="272"/>
      <c r="H1175" s="273" t="s">
        <v>19</v>
      </c>
      <c r="I1175" s="275"/>
      <c r="J1175" s="272"/>
      <c r="K1175" s="272"/>
      <c r="L1175" s="276"/>
      <c r="M1175" s="277"/>
      <c r="N1175" s="278"/>
      <c r="O1175" s="278"/>
      <c r="P1175" s="278"/>
      <c r="Q1175" s="278"/>
      <c r="R1175" s="278"/>
      <c r="S1175" s="278"/>
      <c r="T1175" s="279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T1175" s="280" t="s">
        <v>165</v>
      </c>
      <c r="AU1175" s="280" t="s">
        <v>82</v>
      </c>
      <c r="AV1175" s="16" t="s">
        <v>80</v>
      </c>
      <c r="AW1175" s="16" t="s">
        <v>33</v>
      </c>
      <c r="AX1175" s="16" t="s">
        <v>72</v>
      </c>
      <c r="AY1175" s="280" t="s">
        <v>142</v>
      </c>
    </row>
    <row r="1176" spans="1:51" s="13" customFormat="1" ht="12">
      <c r="A1176" s="13"/>
      <c r="B1176" s="227"/>
      <c r="C1176" s="228"/>
      <c r="D1176" s="220" t="s">
        <v>165</v>
      </c>
      <c r="E1176" s="229" t="s">
        <v>19</v>
      </c>
      <c r="F1176" s="230" t="s">
        <v>1049</v>
      </c>
      <c r="G1176" s="228"/>
      <c r="H1176" s="231">
        <v>42.126</v>
      </c>
      <c r="I1176" s="232"/>
      <c r="J1176" s="228"/>
      <c r="K1176" s="228"/>
      <c r="L1176" s="233"/>
      <c r="M1176" s="234"/>
      <c r="N1176" s="235"/>
      <c r="O1176" s="235"/>
      <c r="P1176" s="235"/>
      <c r="Q1176" s="235"/>
      <c r="R1176" s="235"/>
      <c r="S1176" s="235"/>
      <c r="T1176" s="236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37" t="s">
        <v>165</v>
      </c>
      <c r="AU1176" s="237" t="s">
        <v>82</v>
      </c>
      <c r="AV1176" s="13" t="s">
        <v>82</v>
      </c>
      <c r="AW1176" s="13" t="s">
        <v>33</v>
      </c>
      <c r="AX1176" s="13" t="s">
        <v>72</v>
      </c>
      <c r="AY1176" s="237" t="s">
        <v>142</v>
      </c>
    </row>
    <row r="1177" spans="1:51" s="13" customFormat="1" ht="12">
      <c r="A1177" s="13"/>
      <c r="B1177" s="227"/>
      <c r="C1177" s="228"/>
      <c r="D1177" s="220" t="s">
        <v>165</v>
      </c>
      <c r="E1177" s="229" t="s">
        <v>19</v>
      </c>
      <c r="F1177" s="230" t="s">
        <v>1050</v>
      </c>
      <c r="G1177" s="228"/>
      <c r="H1177" s="231">
        <v>61.6</v>
      </c>
      <c r="I1177" s="232"/>
      <c r="J1177" s="228"/>
      <c r="K1177" s="228"/>
      <c r="L1177" s="233"/>
      <c r="M1177" s="234"/>
      <c r="N1177" s="235"/>
      <c r="O1177" s="235"/>
      <c r="P1177" s="235"/>
      <c r="Q1177" s="235"/>
      <c r="R1177" s="235"/>
      <c r="S1177" s="235"/>
      <c r="T1177" s="236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7" t="s">
        <v>165</v>
      </c>
      <c r="AU1177" s="237" t="s">
        <v>82</v>
      </c>
      <c r="AV1177" s="13" t="s">
        <v>82</v>
      </c>
      <c r="AW1177" s="13" t="s">
        <v>33</v>
      </c>
      <c r="AX1177" s="13" t="s">
        <v>72</v>
      </c>
      <c r="AY1177" s="237" t="s">
        <v>142</v>
      </c>
    </row>
    <row r="1178" spans="1:51" s="13" customFormat="1" ht="12">
      <c r="A1178" s="13"/>
      <c r="B1178" s="227"/>
      <c r="C1178" s="228"/>
      <c r="D1178" s="220" t="s">
        <v>165</v>
      </c>
      <c r="E1178" s="229" t="s">
        <v>19</v>
      </c>
      <c r="F1178" s="230" t="s">
        <v>1051</v>
      </c>
      <c r="G1178" s="228"/>
      <c r="H1178" s="231">
        <v>231.93</v>
      </c>
      <c r="I1178" s="232"/>
      <c r="J1178" s="228"/>
      <c r="K1178" s="228"/>
      <c r="L1178" s="233"/>
      <c r="M1178" s="234"/>
      <c r="N1178" s="235"/>
      <c r="O1178" s="235"/>
      <c r="P1178" s="235"/>
      <c r="Q1178" s="235"/>
      <c r="R1178" s="235"/>
      <c r="S1178" s="235"/>
      <c r="T1178" s="236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37" t="s">
        <v>165</v>
      </c>
      <c r="AU1178" s="237" t="s">
        <v>82</v>
      </c>
      <c r="AV1178" s="13" t="s">
        <v>82</v>
      </c>
      <c r="AW1178" s="13" t="s">
        <v>33</v>
      </c>
      <c r="AX1178" s="13" t="s">
        <v>72</v>
      </c>
      <c r="AY1178" s="237" t="s">
        <v>142</v>
      </c>
    </row>
    <row r="1179" spans="1:51" s="13" customFormat="1" ht="12">
      <c r="A1179" s="13"/>
      <c r="B1179" s="227"/>
      <c r="C1179" s="228"/>
      <c r="D1179" s="220" t="s">
        <v>165</v>
      </c>
      <c r="E1179" s="229" t="s">
        <v>19</v>
      </c>
      <c r="F1179" s="230" t="s">
        <v>1052</v>
      </c>
      <c r="G1179" s="228"/>
      <c r="H1179" s="231">
        <v>5.4</v>
      </c>
      <c r="I1179" s="232"/>
      <c r="J1179" s="228"/>
      <c r="K1179" s="228"/>
      <c r="L1179" s="233"/>
      <c r="M1179" s="234"/>
      <c r="N1179" s="235"/>
      <c r="O1179" s="235"/>
      <c r="P1179" s="235"/>
      <c r="Q1179" s="235"/>
      <c r="R1179" s="235"/>
      <c r="S1179" s="235"/>
      <c r="T1179" s="236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37" t="s">
        <v>165</v>
      </c>
      <c r="AU1179" s="237" t="s">
        <v>82</v>
      </c>
      <c r="AV1179" s="13" t="s">
        <v>82</v>
      </c>
      <c r="AW1179" s="13" t="s">
        <v>33</v>
      </c>
      <c r="AX1179" s="13" t="s">
        <v>72</v>
      </c>
      <c r="AY1179" s="237" t="s">
        <v>142</v>
      </c>
    </row>
    <row r="1180" spans="1:51" s="13" customFormat="1" ht="12">
      <c r="A1180" s="13"/>
      <c r="B1180" s="227"/>
      <c r="C1180" s="228"/>
      <c r="D1180" s="220" t="s">
        <v>165</v>
      </c>
      <c r="E1180" s="229" t="s">
        <v>19</v>
      </c>
      <c r="F1180" s="230" t="s">
        <v>921</v>
      </c>
      <c r="G1180" s="228"/>
      <c r="H1180" s="231">
        <v>18.56</v>
      </c>
      <c r="I1180" s="232"/>
      <c r="J1180" s="228"/>
      <c r="K1180" s="228"/>
      <c r="L1180" s="233"/>
      <c r="M1180" s="234"/>
      <c r="N1180" s="235"/>
      <c r="O1180" s="235"/>
      <c r="P1180" s="235"/>
      <c r="Q1180" s="235"/>
      <c r="R1180" s="235"/>
      <c r="S1180" s="235"/>
      <c r="T1180" s="236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37" t="s">
        <v>165</v>
      </c>
      <c r="AU1180" s="237" t="s">
        <v>82</v>
      </c>
      <c r="AV1180" s="13" t="s">
        <v>82</v>
      </c>
      <c r="AW1180" s="13" t="s">
        <v>33</v>
      </c>
      <c r="AX1180" s="13" t="s">
        <v>72</v>
      </c>
      <c r="AY1180" s="237" t="s">
        <v>142</v>
      </c>
    </row>
    <row r="1181" spans="1:51" s="15" customFormat="1" ht="12">
      <c r="A1181" s="15"/>
      <c r="B1181" s="249"/>
      <c r="C1181" s="250"/>
      <c r="D1181" s="220" t="s">
        <v>165</v>
      </c>
      <c r="E1181" s="251" t="s">
        <v>19</v>
      </c>
      <c r="F1181" s="252" t="s">
        <v>183</v>
      </c>
      <c r="G1181" s="250"/>
      <c r="H1181" s="253">
        <v>359.616</v>
      </c>
      <c r="I1181" s="254"/>
      <c r="J1181" s="250"/>
      <c r="K1181" s="250"/>
      <c r="L1181" s="255"/>
      <c r="M1181" s="256"/>
      <c r="N1181" s="257"/>
      <c r="O1181" s="257"/>
      <c r="P1181" s="257"/>
      <c r="Q1181" s="257"/>
      <c r="R1181" s="257"/>
      <c r="S1181" s="257"/>
      <c r="T1181" s="258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T1181" s="259" t="s">
        <v>165</v>
      </c>
      <c r="AU1181" s="259" t="s">
        <v>82</v>
      </c>
      <c r="AV1181" s="15" t="s">
        <v>158</v>
      </c>
      <c r="AW1181" s="15" t="s">
        <v>33</v>
      </c>
      <c r="AX1181" s="15" t="s">
        <v>72</v>
      </c>
      <c r="AY1181" s="259" t="s">
        <v>142</v>
      </c>
    </row>
    <row r="1182" spans="1:51" s="14" customFormat="1" ht="12">
      <c r="A1182" s="14"/>
      <c r="B1182" s="238"/>
      <c r="C1182" s="239"/>
      <c r="D1182" s="220" t="s">
        <v>165</v>
      </c>
      <c r="E1182" s="240" t="s">
        <v>19</v>
      </c>
      <c r="F1182" s="241" t="s">
        <v>168</v>
      </c>
      <c r="G1182" s="239"/>
      <c r="H1182" s="242">
        <v>359.616</v>
      </c>
      <c r="I1182" s="243"/>
      <c r="J1182" s="239"/>
      <c r="K1182" s="239"/>
      <c r="L1182" s="244"/>
      <c r="M1182" s="245"/>
      <c r="N1182" s="246"/>
      <c r="O1182" s="246"/>
      <c r="P1182" s="246"/>
      <c r="Q1182" s="246"/>
      <c r="R1182" s="246"/>
      <c r="S1182" s="246"/>
      <c r="T1182" s="24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8" t="s">
        <v>165</v>
      </c>
      <c r="AU1182" s="248" t="s">
        <v>82</v>
      </c>
      <c r="AV1182" s="14" t="s">
        <v>149</v>
      </c>
      <c r="AW1182" s="14" t="s">
        <v>33</v>
      </c>
      <c r="AX1182" s="14" t="s">
        <v>80</v>
      </c>
      <c r="AY1182" s="248" t="s">
        <v>142</v>
      </c>
    </row>
    <row r="1183" spans="1:65" s="2" customFormat="1" ht="37.8" customHeight="1">
      <c r="A1183" s="41"/>
      <c r="B1183" s="42"/>
      <c r="C1183" s="260" t="s">
        <v>784</v>
      </c>
      <c r="D1183" s="260" t="s">
        <v>237</v>
      </c>
      <c r="E1183" s="261" t="s">
        <v>1388</v>
      </c>
      <c r="F1183" s="262" t="s">
        <v>1389</v>
      </c>
      <c r="G1183" s="263" t="s">
        <v>219</v>
      </c>
      <c r="H1183" s="264">
        <v>395.578</v>
      </c>
      <c r="I1183" s="265"/>
      <c r="J1183" s="266">
        <f>ROUND(I1183*H1183,2)</f>
        <v>0</v>
      </c>
      <c r="K1183" s="262" t="s">
        <v>148</v>
      </c>
      <c r="L1183" s="267"/>
      <c r="M1183" s="268" t="s">
        <v>19</v>
      </c>
      <c r="N1183" s="269" t="s">
        <v>43</v>
      </c>
      <c r="O1183" s="87"/>
      <c r="P1183" s="216">
        <f>O1183*H1183</f>
        <v>0</v>
      </c>
      <c r="Q1183" s="216">
        <v>0</v>
      </c>
      <c r="R1183" s="216">
        <f>Q1183*H1183</f>
        <v>0</v>
      </c>
      <c r="S1183" s="216">
        <v>0</v>
      </c>
      <c r="T1183" s="217">
        <f>S1183*H1183</f>
        <v>0</v>
      </c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R1183" s="218" t="s">
        <v>245</v>
      </c>
      <c r="AT1183" s="218" t="s">
        <v>237</v>
      </c>
      <c r="AU1183" s="218" t="s">
        <v>82</v>
      </c>
      <c r="AY1183" s="20" t="s">
        <v>142</v>
      </c>
      <c r="BE1183" s="219">
        <f>IF(N1183="základní",J1183,0)</f>
        <v>0</v>
      </c>
      <c r="BF1183" s="219">
        <f>IF(N1183="snížená",J1183,0)</f>
        <v>0</v>
      </c>
      <c r="BG1183" s="219">
        <f>IF(N1183="zákl. přenesená",J1183,0)</f>
        <v>0</v>
      </c>
      <c r="BH1183" s="219">
        <f>IF(N1183="sníž. přenesená",J1183,0)</f>
        <v>0</v>
      </c>
      <c r="BI1183" s="219">
        <f>IF(N1183="nulová",J1183,0)</f>
        <v>0</v>
      </c>
      <c r="BJ1183" s="20" t="s">
        <v>80</v>
      </c>
      <c r="BK1183" s="219">
        <f>ROUND(I1183*H1183,2)</f>
        <v>0</v>
      </c>
      <c r="BL1183" s="20" t="s">
        <v>198</v>
      </c>
      <c r="BM1183" s="218" t="s">
        <v>1390</v>
      </c>
    </row>
    <row r="1184" spans="1:47" s="2" customFormat="1" ht="12">
      <c r="A1184" s="41"/>
      <c r="B1184" s="42"/>
      <c r="C1184" s="43"/>
      <c r="D1184" s="220" t="s">
        <v>150</v>
      </c>
      <c r="E1184" s="43"/>
      <c r="F1184" s="221" t="s">
        <v>1389</v>
      </c>
      <c r="G1184" s="43"/>
      <c r="H1184" s="43"/>
      <c r="I1184" s="222"/>
      <c r="J1184" s="43"/>
      <c r="K1184" s="43"/>
      <c r="L1184" s="47"/>
      <c r="M1184" s="223"/>
      <c r="N1184" s="224"/>
      <c r="O1184" s="87"/>
      <c r="P1184" s="87"/>
      <c r="Q1184" s="87"/>
      <c r="R1184" s="87"/>
      <c r="S1184" s="87"/>
      <c r="T1184" s="88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T1184" s="20" t="s">
        <v>150</v>
      </c>
      <c r="AU1184" s="20" t="s">
        <v>82</v>
      </c>
    </row>
    <row r="1185" spans="1:65" s="2" customFormat="1" ht="16.5" customHeight="1">
      <c r="A1185" s="41"/>
      <c r="B1185" s="42"/>
      <c r="C1185" s="207" t="s">
        <v>1391</v>
      </c>
      <c r="D1185" s="207" t="s">
        <v>144</v>
      </c>
      <c r="E1185" s="208" t="s">
        <v>1392</v>
      </c>
      <c r="F1185" s="209" t="s">
        <v>1393</v>
      </c>
      <c r="G1185" s="210" t="s">
        <v>219</v>
      </c>
      <c r="H1185" s="211">
        <v>359.616</v>
      </c>
      <c r="I1185" s="212"/>
      <c r="J1185" s="213">
        <f>ROUND(I1185*H1185,2)</f>
        <v>0</v>
      </c>
      <c r="K1185" s="209" t="s">
        <v>148</v>
      </c>
      <c r="L1185" s="47"/>
      <c r="M1185" s="214" t="s">
        <v>19</v>
      </c>
      <c r="N1185" s="215" t="s">
        <v>43</v>
      </c>
      <c r="O1185" s="87"/>
      <c r="P1185" s="216">
        <f>O1185*H1185</f>
        <v>0</v>
      </c>
      <c r="Q1185" s="216">
        <v>0</v>
      </c>
      <c r="R1185" s="216">
        <f>Q1185*H1185</f>
        <v>0</v>
      </c>
      <c r="S1185" s="216">
        <v>0</v>
      </c>
      <c r="T1185" s="217">
        <f>S1185*H1185</f>
        <v>0</v>
      </c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R1185" s="218" t="s">
        <v>198</v>
      </c>
      <c r="AT1185" s="218" t="s">
        <v>144</v>
      </c>
      <c r="AU1185" s="218" t="s">
        <v>82</v>
      </c>
      <c r="AY1185" s="20" t="s">
        <v>142</v>
      </c>
      <c r="BE1185" s="219">
        <f>IF(N1185="základní",J1185,0)</f>
        <v>0</v>
      </c>
      <c r="BF1185" s="219">
        <f>IF(N1185="snížená",J1185,0)</f>
        <v>0</v>
      </c>
      <c r="BG1185" s="219">
        <f>IF(N1185="zákl. přenesená",J1185,0)</f>
        <v>0</v>
      </c>
      <c r="BH1185" s="219">
        <f>IF(N1185="sníž. přenesená",J1185,0)</f>
        <v>0</v>
      </c>
      <c r="BI1185" s="219">
        <f>IF(N1185="nulová",J1185,0)</f>
        <v>0</v>
      </c>
      <c r="BJ1185" s="20" t="s">
        <v>80</v>
      </c>
      <c r="BK1185" s="219">
        <f>ROUND(I1185*H1185,2)</f>
        <v>0</v>
      </c>
      <c r="BL1185" s="20" t="s">
        <v>198</v>
      </c>
      <c r="BM1185" s="218" t="s">
        <v>1394</v>
      </c>
    </row>
    <row r="1186" spans="1:47" s="2" customFormat="1" ht="12">
      <c r="A1186" s="41"/>
      <c r="B1186" s="42"/>
      <c r="C1186" s="43"/>
      <c r="D1186" s="220" t="s">
        <v>150</v>
      </c>
      <c r="E1186" s="43"/>
      <c r="F1186" s="221" t="s">
        <v>1395</v>
      </c>
      <c r="G1186" s="43"/>
      <c r="H1186" s="43"/>
      <c r="I1186" s="222"/>
      <c r="J1186" s="43"/>
      <c r="K1186" s="43"/>
      <c r="L1186" s="47"/>
      <c r="M1186" s="223"/>
      <c r="N1186" s="224"/>
      <c r="O1186" s="87"/>
      <c r="P1186" s="87"/>
      <c r="Q1186" s="87"/>
      <c r="R1186" s="87"/>
      <c r="S1186" s="87"/>
      <c r="T1186" s="88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T1186" s="20" t="s">
        <v>150</v>
      </c>
      <c r="AU1186" s="20" t="s">
        <v>82</v>
      </c>
    </row>
    <row r="1187" spans="1:47" s="2" customFormat="1" ht="12">
      <c r="A1187" s="41"/>
      <c r="B1187" s="42"/>
      <c r="C1187" s="43"/>
      <c r="D1187" s="225" t="s">
        <v>152</v>
      </c>
      <c r="E1187" s="43"/>
      <c r="F1187" s="226" t="s">
        <v>1396</v>
      </c>
      <c r="G1187" s="43"/>
      <c r="H1187" s="43"/>
      <c r="I1187" s="222"/>
      <c r="J1187" s="43"/>
      <c r="K1187" s="43"/>
      <c r="L1187" s="47"/>
      <c r="M1187" s="223"/>
      <c r="N1187" s="224"/>
      <c r="O1187" s="87"/>
      <c r="P1187" s="87"/>
      <c r="Q1187" s="87"/>
      <c r="R1187" s="87"/>
      <c r="S1187" s="87"/>
      <c r="T1187" s="88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T1187" s="20" t="s">
        <v>152</v>
      </c>
      <c r="AU1187" s="20" t="s">
        <v>82</v>
      </c>
    </row>
    <row r="1188" spans="1:51" s="16" customFormat="1" ht="12">
      <c r="A1188" s="16"/>
      <c r="B1188" s="271"/>
      <c r="C1188" s="272"/>
      <c r="D1188" s="220" t="s">
        <v>165</v>
      </c>
      <c r="E1188" s="273" t="s">
        <v>19</v>
      </c>
      <c r="F1188" s="274" t="s">
        <v>1397</v>
      </c>
      <c r="G1188" s="272"/>
      <c r="H1188" s="273" t="s">
        <v>19</v>
      </c>
      <c r="I1188" s="275"/>
      <c r="J1188" s="272"/>
      <c r="K1188" s="272"/>
      <c r="L1188" s="276"/>
      <c r="M1188" s="277"/>
      <c r="N1188" s="278"/>
      <c r="O1188" s="278"/>
      <c r="P1188" s="278"/>
      <c r="Q1188" s="278"/>
      <c r="R1188" s="278"/>
      <c r="S1188" s="278"/>
      <c r="T1188" s="279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T1188" s="280" t="s">
        <v>165</v>
      </c>
      <c r="AU1188" s="280" t="s">
        <v>82</v>
      </c>
      <c r="AV1188" s="16" t="s">
        <v>80</v>
      </c>
      <c r="AW1188" s="16" t="s">
        <v>33</v>
      </c>
      <c r="AX1188" s="16" t="s">
        <v>72</v>
      </c>
      <c r="AY1188" s="280" t="s">
        <v>142</v>
      </c>
    </row>
    <row r="1189" spans="1:51" s="13" customFormat="1" ht="12">
      <c r="A1189" s="13"/>
      <c r="B1189" s="227"/>
      <c r="C1189" s="228"/>
      <c r="D1189" s="220" t="s">
        <v>165</v>
      </c>
      <c r="E1189" s="229" t="s">
        <v>19</v>
      </c>
      <c r="F1189" s="230" t="s">
        <v>1049</v>
      </c>
      <c r="G1189" s="228"/>
      <c r="H1189" s="231">
        <v>42.126</v>
      </c>
      <c r="I1189" s="232"/>
      <c r="J1189" s="228"/>
      <c r="K1189" s="228"/>
      <c r="L1189" s="233"/>
      <c r="M1189" s="234"/>
      <c r="N1189" s="235"/>
      <c r="O1189" s="235"/>
      <c r="P1189" s="235"/>
      <c r="Q1189" s="235"/>
      <c r="R1189" s="235"/>
      <c r="S1189" s="235"/>
      <c r="T1189" s="236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7" t="s">
        <v>165</v>
      </c>
      <c r="AU1189" s="237" t="s">
        <v>82</v>
      </c>
      <c r="AV1189" s="13" t="s">
        <v>82</v>
      </c>
      <c r="AW1189" s="13" t="s">
        <v>33</v>
      </c>
      <c r="AX1189" s="13" t="s">
        <v>72</v>
      </c>
      <c r="AY1189" s="237" t="s">
        <v>142</v>
      </c>
    </row>
    <row r="1190" spans="1:51" s="13" customFormat="1" ht="12">
      <c r="A1190" s="13"/>
      <c r="B1190" s="227"/>
      <c r="C1190" s="228"/>
      <c r="D1190" s="220" t="s">
        <v>165</v>
      </c>
      <c r="E1190" s="229" t="s">
        <v>19</v>
      </c>
      <c r="F1190" s="230" t="s">
        <v>1050</v>
      </c>
      <c r="G1190" s="228"/>
      <c r="H1190" s="231">
        <v>61.6</v>
      </c>
      <c r="I1190" s="232"/>
      <c r="J1190" s="228"/>
      <c r="K1190" s="228"/>
      <c r="L1190" s="233"/>
      <c r="M1190" s="234"/>
      <c r="N1190" s="235"/>
      <c r="O1190" s="235"/>
      <c r="P1190" s="235"/>
      <c r="Q1190" s="235"/>
      <c r="R1190" s="235"/>
      <c r="S1190" s="235"/>
      <c r="T1190" s="236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7" t="s">
        <v>165</v>
      </c>
      <c r="AU1190" s="237" t="s">
        <v>82</v>
      </c>
      <c r="AV1190" s="13" t="s">
        <v>82</v>
      </c>
      <c r="AW1190" s="13" t="s">
        <v>33</v>
      </c>
      <c r="AX1190" s="13" t="s">
        <v>72</v>
      </c>
      <c r="AY1190" s="237" t="s">
        <v>142</v>
      </c>
    </row>
    <row r="1191" spans="1:51" s="13" customFormat="1" ht="12">
      <c r="A1191" s="13"/>
      <c r="B1191" s="227"/>
      <c r="C1191" s="228"/>
      <c r="D1191" s="220" t="s">
        <v>165</v>
      </c>
      <c r="E1191" s="229" t="s">
        <v>19</v>
      </c>
      <c r="F1191" s="230" t="s">
        <v>1051</v>
      </c>
      <c r="G1191" s="228"/>
      <c r="H1191" s="231">
        <v>231.93</v>
      </c>
      <c r="I1191" s="232"/>
      <c r="J1191" s="228"/>
      <c r="K1191" s="228"/>
      <c r="L1191" s="233"/>
      <c r="M1191" s="234"/>
      <c r="N1191" s="235"/>
      <c r="O1191" s="235"/>
      <c r="P1191" s="235"/>
      <c r="Q1191" s="235"/>
      <c r="R1191" s="235"/>
      <c r="S1191" s="235"/>
      <c r="T1191" s="236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7" t="s">
        <v>165</v>
      </c>
      <c r="AU1191" s="237" t="s">
        <v>82</v>
      </c>
      <c r="AV1191" s="13" t="s">
        <v>82</v>
      </c>
      <c r="AW1191" s="13" t="s">
        <v>33</v>
      </c>
      <c r="AX1191" s="13" t="s">
        <v>72</v>
      </c>
      <c r="AY1191" s="237" t="s">
        <v>142</v>
      </c>
    </row>
    <row r="1192" spans="1:51" s="13" customFormat="1" ht="12">
      <c r="A1192" s="13"/>
      <c r="B1192" s="227"/>
      <c r="C1192" s="228"/>
      <c r="D1192" s="220" t="s">
        <v>165</v>
      </c>
      <c r="E1192" s="229" t="s">
        <v>19</v>
      </c>
      <c r="F1192" s="230" t="s">
        <v>1052</v>
      </c>
      <c r="G1192" s="228"/>
      <c r="H1192" s="231">
        <v>5.4</v>
      </c>
      <c r="I1192" s="232"/>
      <c r="J1192" s="228"/>
      <c r="K1192" s="228"/>
      <c r="L1192" s="233"/>
      <c r="M1192" s="234"/>
      <c r="N1192" s="235"/>
      <c r="O1192" s="235"/>
      <c r="P1192" s="235"/>
      <c r="Q1192" s="235"/>
      <c r="R1192" s="235"/>
      <c r="S1192" s="235"/>
      <c r="T1192" s="236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7" t="s">
        <v>165</v>
      </c>
      <c r="AU1192" s="237" t="s">
        <v>82</v>
      </c>
      <c r="AV1192" s="13" t="s">
        <v>82</v>
      </c>
      <c r="AW1192" s="13" t="s">
        <v>33</v>
      </c>
      <c r="AX1192" s="13" t="s">
        <v>72</v>
      </c>
      <c r="AY1192" s="237" t="s">
        <v>142</v>
      </c>
    </row>
    <row r="1193" spans="1:51" s="13" customFormat="1" ht="12">
      <c r="A1193" s="13"/>
      <c r="B1193" s="227"/>
      <c r="C1193" s="228"/>
      <c r="D1193" s="220" t="s">
        <v>165</v>
      </c>
      <c r="E1193" s="229" t="s">
        <v>19</v>
      </c>
      <c r="F1193" s="230" t="s">
        <v>921</v>
      </c>
      <c r="G1193" s="228"/>
      <c r="H1193" s="231">
        <v>18.56</v>
      </c>
      <c r="I1193" s="232"/>
      <c r="J1193" s="228"/>
      <c r="K1193" s="228"/>
      <c r="L1193" s="233"/>
      <c r="M1193" s="234"/>
      <c r="N1193" s="235"/>
      <c r="O1193" s="235"/>
      <c r="P1193" s="235"/>
      <c r="Q1193" s="235"/>
      <c r="R1193" s="235"/>
      <c r="S1193" s="235"/>
      <c r="T1193" s="236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7" t="s">
        <v>165</v>
      </c>
      <c r="AU1193" s="237" t="s">
        <v>82</v>
      </c>
      <c r="AV1193" s="13" t="s">
        <v>82</v>
      </c>
      <c r="AW1193" s="13" t="s">
        <v>33</v>
      </c>
      <c r="AX1193" s="13" t="s">
        <v>72</v>
      </c>
      <c r="AY1193" s="237" t="s">
        <v>142</v>
      </c>
    </row>
    <row r="1194" spans="1:51" s="15" customFormat="1" ht="12">
      <c r="A1194" s="15"/>
      <c r="B1194" s="249"/>
      <c r="C1194" s="250"/>
      <c r="D1194" s="220" t="s">
        <v>165</v>
      </c>
      <c r="E1194" s="251" t="s">
        <v>19</v>
      </c>
      <c r="F1194" s="252" t="s">
        <v>183</v>
      </c>
      <c r="G1194" s="250"/>
      <c r="H1194" s="253">
        <v>359.616</v>
      </c>
      <c r="I1194" s="254"/>
      <c r="J1194" s="250"/>
      <c r="K1194" s="250"/>
      <c r="L1194" s="255"/>
      <c r="M1194" s="256"/>
      <c r="N1194" s="257"/>
      <c r="O1194" s="257"/>
      <c r="P1194" s="257"/>
      <c r="Q1194" s="257"/>
      <c r="R1194" s="257"/>
      <c r="S1194" s="257"/>
      <c r="T1194" s="258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T1194" s="259" t="s">
        <v>165</v>
      </c>
      <c r="AU1194" s="259" t="s">
        <v>82</v>
      </c>
      <c r="AV1194" s="15" t="s">
        <v>158</v>
      </c>
      <c r="AW1194" s="15" t="s">
        <v>33</v>
      </c>
      <c r="AX1194" s="15" t="s">
        <v>72</v>
      </c>
      <c r="AY1194" s="259" t="s">
        <v>142</v>
      </c>
    </row>
    <row r="1195" spans="1:51" s="14" customFormat="1" ht="12">
      <c r="A1195" s="14"/>
      <c r="B1195" s="238"/>
      <c r="C1195" s="239"/>
      <c r="D1195" s="220" t="s">
        <v>165</v>
      </c>
      <c r="E1195" s="240" t="s">
        <v>19</v>
      </c>
      <c r="F1195" s="241" t="s">
        <v>168</v>
      </c>
      <c r="G1195" s="239"/>
      <c r="H1195" s="242">
        <v>359.616</v>
      </c>
      <c r="I1195" s="243"/>
      <c r="J1195" s="239"/>
      <c r="K1195" s="239"/>
      <c r="L1195" s="244"/>
      <c r="M1195" s="245"/>
      <c r="N1195" s="246"/>
      <c r="O1195" s="246"/>
      <c r="P1195" s="246"/>
      <c r="Q1195" s="246"/>
      <c r="R1195" s="246"/>
      <c r="S1195" s="246"/>
      <c r="T1195" s="247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48" t="s">
        <v>165</v>
      </c>
      <c r="AU1195" s="248" t="s">
        <v>82</v>
      </c>
      <c r="AV1195" s="14" t="s">
        <v>149</v>
      </c>
      <c r="AW1195" s="14" t="s">
        <v>33</v>
      </c>
      <c r="AX1195" s="14" t="s">
        <v>80</v>
      </c>
      <c r="AY1195" s="248" t="s">
        <v>142</v>
      </c>
    </row>
    <row r="1196" spans="1:65" s="2" customFormat="1" ht="24.15" customHeight="1">
      <c r="A1196" s="41"/>
      <c r="B1196" s="42"/>
      <c r="C1196" s="207" t="s">
        <v>789</v>
      </c>
      <c r="D1196" s="207" t="s">
        <v>144</v>
      </c>
      <c r="E1196" s="208" t="s">
        <v>1398</v>
      </c>
      <c r="F1196" s="209" t="s">
        <v>1399</v>
      </c>
      <c r="G1196" s="210" t="s">
        <v>206</v>
      </c>
      <c r="H1196" s="211">
        <v>0.151</v>
      </c>
      <c r="I1196" s="212"/>
      <c r="J1196" s="213">
        <f>ROUND(I1196*H1196,2)</f>
        <v>0</v>
      </c>
      <c r="K1196" s="209" t="s">
        <v>148</v>
      </c>
      <c r="L1196" s="47"/>
      <c r="M1196" s="214" t="s">
        <v>19</v>
      </c>
      <c r="N1196" s="215" t="s">
        <v>43</v>
      </c>
      <c r="O1196" s="87"/>
      <c r="P1196" s="216">
        <f>O1196*H1196</f>
        <v>0</v>
      </c>
      <c r="Q1196" s="216">
        <v>0</v>
      </c>
      <c r="R1196" s="216">
        <f>Q1196*H1196</f>
        <v>0</v>
      </c>
      <c r="S1196" s="216">
        <v>0</v>
      </c>
      <c r="T1196" s="217">
        <f>S1196*H1196</f>
        <v>0</v>
      </c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R1196" s="218" t="s">
        <v>198</v>
      </c>
      <c r="AT1196" s="218" t="s">
        <v>144</v>
      </c>
      <c r="AU1196" s="218" t="s">
        <v>82</v>
      </c>
      <c r="AY1196" s="20" t="s">
        <v>142</v>
      </c>
      <c r="BE1196" s="219">
        <f>IF(N1196="základní",J1196,0)</f>
        <v>0</v>
      </c>
      <c r="BF1196" s="219">
        <f>IF(N1196="snížená",J1196,0)</f>
        <v>0</v>
      </c>
      <c r="BG1196" s="219">
        <f>IF(N1196="zákl. přenesená",J1196,0)</f>
        <v>0</v>
      </c>
      <c r="BH1196" s="219">
        <f>IF(N1196="sníž. přenesená",J1196,0)</f>
        <v>0</v>
      </c>
      <c r="BI1196" s="219">
        <f>IF(N1196="nulová",J1196,0)</f>
        <v>0</v>
      </c>
      <c r="BJ1196" s="20" t="s">
        <v>80</v>
      </c>
      <c r="BK1196" s="219">
        <f>ROUND(I1196*H1196,2)</f>
        <v>0</v>
      </c>
      <c r="BL1196" s="20" t="s">
        <v>198</v>
      </c>
      <c r="BM1196" s="218" t="s">
        <v>1400</v>
      </c>
    </row>
    <row r="1197" spans="1:47" s="2" customFormat="1" ht="12">
      <c r="A1197" s="41"/>
      <c r="B1197" s="42"/>
      <c r="C1197" s="43"/>
      <c r="D1197" s="220" t="s">
        <v>150</v>
      </c>
      <c r="E1197" s="43"/>
      <c r="F1197" s="221" t="s">
        <v>1401</v>
      </c>
      <c r="G1197" s="43"/>
      <c r="H1197" s="43"/>
      <c r="I1197" s="222"/>
      <c r="J1197" s="43"/>
      <c r="K1197" s="43"/>
      <c r="L1197" s="47"/>
      <c r="M1197" s="223"/>
      <c r="N1197" s="224"/>
      <c r="O1197" s="87"/>
      <c r="P1197" s="87"/>
      <c r="Q1197" s="87"/>
      <c r="R1197" s="87"/>
      <c r="S1197" s="87"/>
      <c r="T1197" s="88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T1197" s="20" t="s">
        <v>150</v>
      </c>
      <c r="AU1197" s="20" t="s">
        <v>82</v>
      </c>
    </row>
    <row r="1198" spans="1:47" s="2" customFormat="1" ht="12">
      <c r="A1198" s="41"/>
      <c r="B1198" s="42"/>
      <c r="C1198" s="43"/>
      <c r="D1198" s="225" t="s">
        <v>152</v>
      </c>
      <c r="E1198" s="43"/>
      <c r="F1198" s="226" t="s">
        <v>1402</v>
      </c>
      <c r="G1198" s="43"/>
      <c r="H1198" s="43"/>
      <c r="I1198" s="222"/>
      <c r="J1198" s="43"/>
      <c r="K1198" s="43"/>
      <c r="L1198" s="47"/>
      <c r="M1198" s="223"/>
      <c r="N1198" s="224"/>
      <c r="O1198" s="87"/>
      <c r="P1198" s="87"/>
      <c r="Q1198" s="87"/>
      <c r="R1198" s="87"/>
      <c r="S1198" s="87"/>
      <c r="T1198" s="88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T1198" s="20" t="s">
        <v>152</v>
      </c>
      <c r="AU1198" s="20" t="s">
        <v>82</v>
      </c>
    </row>
    <row r="1199" spans="1:63" s="12" customFormat="1" ht="22.8" customHeight="1">
      <c r="A1199" s="12"/>
      <c r="B1199" s="191"/>
      <c r="C1199" s="192"/>
      <c r="D1199" s="193" t="s">
        <v>71</v>
      </c>
      <c r="E1199" s="205" t="s">
        <v>1403</v>
      </c>
      <c r="F1199" s="205" t="s">
        <v>1404</v>
      </c>
      <c r="G1199" s="192"/>
      <c r="H1199" s="192"/>
      <c r="I1199" s="195"/>
      <c r="J1199" s="206">
        <f>BK1199</f>
        <v>0</v>
      </c>
      <c r="K1199" s="192"/>
      <c r="L1199" s="197"/>
      <c r="M1199" s="198"/>
      <c r="N1199" s="199"/>
      <c r="O1199" s="199"/>
      <c r="P1199" s="200">
        <f>SUM(P1200:P1341)</f>
        <v>0</v>
      </c>
      <c r="Q1199" s="199"/>
      <c r="R1199" s="200">
        <f>SUM(R1200:R1341)</f>
        <v>0</v>
      </c>
      <c r="S1199" s="199"/>
      <c r="T1199" s="201">
        <f>SUM(T1200:T1341)</f>
        <v>0</v>
      </c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R1199" s="202" t="s">
        <v>82</v>
      </c>
      <c r="AT1199" s="203" t="s">
        <v>71</v>
      </c>
      <c r="AU1199" s="203" t="s">
        <v>80</v>
      </c>
      <c r="AY1199" s="202" t="s">
        <v>142</v>
      </c>
      <c r="BK1199" s="204">
        <f>SUM(BK1200:BK1341)</f>
        <v>0</v>
      </c>
    </row>
    <row r="1200" spans="1:65" s="2" customFormat="1" ht="24.15" customHeight="1">
      <c r="A1200" s="41"/>
      <c r="B1200" s="42"/>
      <c r="C1200" s="207" t="s">
        <v>1405</v>
      </c>
      <c r="D1200" s="207" t="s">
        <v>144</v>
      </c>
      <c r="E1200" s="208" t="s">
        <v>1406</v>
      </c>
      <c r="F1200" s="209" t="s">
        <v>1407</v>
      </c>
      <c r="G1200" s="210" t="s">
        <v>317</v>
      </c>
      <c r="H1200" s="211">
        <v>2</v>
      </c>
      <c r="I1200" s="212"/>
      <c r="J1200" s="213">
        <f>ROUND(I1200*H1200,2)</f>
        <v>0</v>
      </c>
      <c r="K1200" s="209" t="s">
        <v>148</v>
      </c>
      <c r="L1200" s="47"/>
      <c r="M1200" s="214" t="s">
        <v>19</v>
      </c>
      <c r="N1200" s="215" t="s">
        <v>43</v>
      </c>
      <c r="O1200" s="87"/>
      <c r="P1200" s="216">
        <f>O1200*H1200</f>
        <v>0</v>
      </c>
      <c r="Q1200" s="216">
        <v>0</v>
      </c>
      <c r="R1200" s="216">
        <f>Q1200*H1200</f>
        <v>0</v>
      </c>
      <c r="S1200" s="216">
        <v>0</v>
      </c>
      <c r="T1200" s="217">
        <f>S1200*H1200</f>
        <v>0</v>
      </c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R1200" s="218" t="s">
        <v>198</v>
      </c>
      <c r="AT1200" s="218" t="s">
        <v>144</v>
      </c>
      <c r="AU1200" s="218" t="s">
        <v>82</v>
      </c>
      <c r="AY1200" s="20" t="s">
        <v>142</v>
      </c>
      <c r="BE1200" s="219">
        <f>IF(N1200="základní",J1200,0)</f>
        <v>0</v>
      </c>
      <c r="BF1200" s="219">
        <f>IF(N1200="snížená",J1200,0)</f>
        <v>0</v>
      </c>
      <c r="BG1200" s="219">
        <f>IF(N1200="zákl. přenesená",J1200,0)</f>
        <v>0</v>
      </c>
      <c r="BH1200" s="219">
        <f>IF(N1200="sníž. přenesená",J1200,0)</f>
        <v>0</v>
      </c>
      <c r="BI1200" s="219">
        <f>IF(N1200="nulová",J1200,0)</f>
        <v>0</v>
      </c>
      <c r="BJ1200" s="20" t="s">
        <v>80</v>
      </c>
      <c r="BK1200" s="219">
        <f>ROUND(I1200*H1200,2)</f>
        <v>0</v>
      </c>
      <c r="BL1200" s="20" t="s">
        <v>198</v>
      </c>
      <c r="BM1200" s="218" t="s">
        <v>1408</v>
      </c>
    </row>
    <row r="1201" spans="1:47" s="2" customFormat="1" ht="12">
      <c r="A1201" s="41"/>
      <c r="B1201" s="42"/>
      <c r="C1201" s="43"/>
      <c r="D1201" s="220" t="s">
        <v>150</v>
      </c>
      <c r="E1201" s="43"/>
      <c r="F1201" s="221" t="s">
        <v>1409</v>
      </c>
      <c r="G1201" s="43"/>
      <c r="H1201" s="43"/>
      <c r="I1201" s="222"/>
      <c r="J1201" s="43"/>
      <c r="K1201" s="43"/>
      <c r="L1201" s="47"/>
      <c r="M1201" s="223"/>
      <c r="N1201" s="224"/>
      <c r="O1201" s="87"/>
      <c r="P1201" s="87"/>
      <c r="Q1201" s="87"/>
      <c r="R1201" s="87"/>
      <c r="S1201" s="87"/>
      <c r="T1201" s="88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T1201" s="20" t="s">
        <v>150</v>
      </c>
      <c r="AU1201" s="20" t="s">
        <v>82</v>
      </c>
    </row>
    <row r="1202" spans="1:47" s="2" customFormat="1" ht="12">
      <c r="A1202" s="41"/>
      <c r="B1202" s="42"/>
      <c r="C1202" s="43"/>
      <c r="D1202" s="225" t="s">
        <v>152</v>
      </c>
      <c r="E1202" s="43"/>
      <c r="F1202" s="226" t="s">
        <v>1410</v>
      </c>
      <c r="G1202" s="43"/>
      <c r="H1202" s="43"/>
      <c r="I1202" s="222"/>
      <c r="J1202" s="43"/>
      <c r="K1202" s="43"/>
      <c r="L1202" s="47"/>
      <c r="M1202" s="223"/>
      <c r="N1202" s="224"/>
      <c r="O1202" s="87"/>
      <c r="P1202" s="87"/>
      <c r="Q1202" s="87"/>
      <c r="R1202" s="87"/>
      <c r="S1202" s="87"/>
      <c r="T1202" s="88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T1202" s="20" t="s">
        <v>152</v>
      </c>
      <c r="AU1202" s="20" t="s">
        <v>82</v>
      </c>
    </row>
    <row r="1203" spans="1:51" s="13" customFormat="1" ht="12">
      <c r="A1203" s="13"/>
      <c r="B1203" s="227"/>
      <c r="C1203" s="228"/>
      <c r="D1203" s="220" t="s">
        <v>165</v>
      </c>
      <c r="E1203" s="229" t="s">
        <v>19</v>
      </c>
      <c r="F1203" s="230" t="s">
        <v>1411</v>
      </c>
      <c r="G1203" s="228"/>
      <c r="H1203" s="231">
        <v>2</v>
      </c>
      <c r="I1203" s="232"/>
      <c r="J1203" s="228"/>
      <c r="K1203" s="228"/>
      <c r="L1203" s="233"/>
      <c r="M1203" s="234"/>
      <c r="N1203" s="235"/>
      <c r="O1203" s="235"/>
      <c r="P1203" s="235"/>
      <c r="Q1203" s="235"/>
      <c r="R1203" s="235"/>
      <c r="S1203" s="235"/>
      <c r="T1203" s="236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7" t="s">
        <v>165</v>
      </c>
      <c r="AU1203" s="237" t="s">
        <v>82</v>
      </c>
      <c r="AV1203" s="13" t="s">
        <v>82</v>
      </c>
      <c r="AW1203" s="13" t="s">
        <v>33</v>
      </c>
      <c r="AX1203" s="13" t="s">
        <v>72</v>
      </c>
      <c r="AY1203" s="237" t="s">
        <v>142</v>
      </c>
    </row>
    <row r="1204" spans="1:51" s="14" customFormat="1" ht="12">
      <c r="A1204" s="14"/>
      <c r="B1204" s="238"/>
      <c r="C1204" s="239"/>
      <c r="D1204" s="220" t="s">
        <v>165</v>
      </c>
      <c r="E1204" s="240" t="s">
        <v>19</v>
      </c>
      <c r="F1204" s="241" t="s">
        <v>168</v>
      </c>
      <c r="G1204" s="239"/>
      <c r="H1204" s="242">
        <v>2</v>
      </c>
      <c r="I1204" s="243"/>
      <c r="J1204" s="239"/>
      <c r="K1204" s="239"/>
      <c r="L1204" s="244"/>
      <c r="M1204" s="245"/>
      <c r="N1204" s="246"/>
      <c r="O1204" s="246"/>
      <c r="P1204" s="246"/>
      <c r="Q1204" s="246"/>
      <c r="R1204" s="246"/>
      <c r="S1204" s="246"/>
      <c r="T1204" s="24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48" t="s">
        <v>165</v>
      </c>
      <c r="AU1204" s="248" t="s">
        <v>82</v>
      </c>
      <c r="AV1204" s="14" t="s">
        <v>149</v>
      </c>
      <c r="AW1204" s="14" t="s">
        <v>33</v>
      </c>
      <c r="AX1204" s="14" t="s">
        <v>80</v>
      </c>
      <c r="AY1204" s="248" t="s">
        <v>142</v>
      </c>
    </row>
    <row r="1205" spans="1:65" s="2" customFormat="1" ht="21.75" customHeight="1">
      <c r="A1205" s="41"/>
      <c r="B1205" s="42"/>
      <c r="C1205" s="260" t="s">
        <v>797</v>
      </c>
      <c r="D1205" s="260" t="s">
        <v>237</v>
      </c>
      <c r="E1205" s="261" t="s">
        <v>1412</v>
      </c>
      <c r="F1205" s="262" t="s">
        <v>1413</v>
      </c>
      <c r="G1205" s="263" t="s">
        <v>219</v>
      </c>
      <c r="H1205" s="264">
        <v>1.08</v>
      </c>
      <c r="I1205" s="265"/>
      <c r="J1205" s="266">
        <f>ROUND(I1205*H1205,2)</f>
        <v>0</v>
      </c>
      <c r="K1205" s="262" t="s">
        <v>148</v>
      </c>
      <c r="L1205" s="267"/>
      <c r="M1205" s="268" t="s">
        <v>19</v>
      </c>
      <c r="N1205" s="269" t="s">
        <v>43</v>
      </c>
      <c r="O1205" s="87"/>
      <c r="P1205" s="216">
        <f>O1205*H1205</f>
        <v>0</v>
      </c>
      <c r="Q1205" s="216">
        <v>0</v>
      </c>
      <c r="R1205" s="216">
        <f>Q1205*H1205</f>
        <v>0</v>
      </c>
      <c r="S1205" s="216">
        <v>0</v>
      </c>
      <c r="T1205" s="217">
        <f>S1205*H1205</f>
        <v>0</v>
      </c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R1205" s="218" t="s">
        <v>245</v>
      </c>
      <c r="AT1205" s="218" t="s">
        <v>237</v>
      </c>
      <c r="AU1205" s="218" t="s">
        <v>82</v>
      </c>
      <c r="AY1205" s="20" t="s">
        <v>142</v>
      </c>
      <c r="BE1205" s="219">
        <f>IF(N1205="základní",J1205,0)</f>
        <v>0</v>
      </c>
      <c r="BF1205" s="219">
        <f>IF(N1205="snížená",J1205,0)</f>
        <v>0</v>
      </c>
      <c r="BG1205" s="219">
        <f>IF(N1205="zákl. přenesená",J1205,0)</f>
        <v>0</v>
      </c>
      <c r="BH1205" s="219">
        <f>IF(N1205="sníž. přenesená",J1205,0)</f>
        <v>0</v>
      </c>
      <c r="BI1205" s="219">
        <f>IF(N1205="nulová",J1205,0)</f>
        <v>0</v>
      </c>
      <c r="BJ1205" s="20" t="s">
        <v>80</v>
      </c>
      <c r="BK1205" s="219">
        <f>ROUND(I1205*H1205,2)</f>
        <v>0</v>
      </c>
      <c r="BL1205" s="20" t="s">
        <v>198</v>
      </c>
      <c r="BM1205" s="218" t="s">
        <v>1414</v>
      </c>
    </row>
    <row r="1206" spans="1:47" s="2" customFormat="1" ht="12">
      <c r="A1206" s="41"/>
      <c r="B1206" s="42"/>
      <c r="C1206" s="43"/>
      <c r="D1206" s="220" t="s">
        <v>150</v>
      </c>
      <c r="E1206" s="43"/>
      <c r="F1206" s="221" t="s">
        <v>1413</v>
      </c>
      <c r="G1206" s="43"/>
      <c r="H1206" s="43"/>
      <c r="I1206" s="222"/>
      <c r="J1206" s="43"/>
      <c r="K1206" s="43"/>
      <c r="L1206" s="47"/>
      <c r="M1206" s="223"/>
      <c r="N1206" s="224"/>
      <c r="O1206" s="87"/>
      <c r="P1206" s="87"/>
      <c r="Q1206" s="87"/>
      <c r="R1206" s="87"/>
      <c r="S1206" s="87"/>
      <c r="T1206" s="88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T1206" s="20" t="s">
        <v>150</v>
      </c>
      <c r="AU1206" s="20" t="s">
        <v>82</v>
      </c>
    </row>
    <row r="1207" spans="1:47" s="2" customFormat="1" ht="12">
      <c r="A1207" s="41"/>
      <c r="B1207" s="42"/>
      <c r="C1207" s="43"/>
      <c r="D1207" s="220" t="s">
        <v>248</v>
      </c>
      <c r="E1207" s="43"/>
      <c r="F1207" s="270" t="s">
        <v>1415</v>
      </c>
      <c r="G1207" s="43"/>
      <c r="H1207" s="43"/>
      <c r="I1207" s="222"/>
      <c r="J1207" s="43"/>
      <c r="K1207" s="43"/>
      <c r="L1207" s="47"/>
      <c r="M1207" s="223"/>
      <c r="N1207" s="224"/>
      <c r="O1207" s="87"/>
      <c r="P1207" s="87"/>
      <c r="Q1207" s="87"/>
      <c r="R1207" s="87"/>
      <c r="S1207" s="87"/>
      <c r="T1207" s="88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T1207" s="20" t="s">
        <v>248</v>
      </c>
      <c r="AU1207" s="20" t="s">
        <v>82</v>
      </c>
    </row>
    <row r="1208" spans="1:51" s="13" customFormat="1" ht="12">
      <c r="A1208" s="13"/>
      <c r="B1208" s="227"/>
      <c r="C1208" s="228"/>
      <c r="D1208" s="220" t="s">
        <v>165</v>
      </c>
      <c r="E1208" s="229" t="s">
        <v>19</v>
      </c>
      <c r="F1208" s="230" t="s">
        <v>1416</v>
      </c>
      <c r="G1208" s="228"/>
      <c r="H1208" s="231">
        <v>1.08</v>
      </c>
      <c r="I1208" s="232"/>
      <c r="J1208" s="228"/>
      <c r="K1208" s="228"/>
      <c r="L1208" s="233"/>
      <c r="M1208" s="234"/>
      <c r="N1208" s="235"/>
      <c r="O1208" s="235"/>
      <c r="P1208" s="235"/>
      <c r="Q1208" s="235"/>
      <c r="R1208" s="235"/>
      <c r="S1208" s="235"/>
      <c r="T1208" s="236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7" t="s">
        <v>165</v>
      </c>
      <c r="AU1208" s="237" t="s">
        <v>82</v>
      </c>
      <c r="AV1208" s="13" t="s">
        <v>82</v>
      </c>
      <c r="AW1208" s="13" t="s">
        <v>33</v>
      </c>
      <c r="AX1208" s="13" t="s">
        <v>72</v>
      </c>
      <c r="AY1208" s="237" t="s">
        <v>142</v>
      </c>
    </row>
    <row r="1209" spans="1:51" s="14" customFormat="1" ht="12">
      <c r="A1209" s="14"/>
      <c r="B1209" s="238"/>
      <c r="C1209" s="239"/>
      <c r="D1209" s="220" t="s">
        <v>165</v>
      </c>
      <c r="E1209" s="240" t="s">
        <v>19</v>
      </c>
      <c r="F1209" s="241" t="s">
        <v>168</v>
      </c>
      <c r="G1209" s="239"/>
      <c r="H1209" s="242">
        <v>1.08</v>
      </c>
      <c r="I1209" s="243"/>
      <c r="J1209" s="239"/>
      <c r="K1209" s="239"/>
      <c r="L1209" s="244"/>
      <c r="M1209" s="245"/>
      <c r="N1209" s="246"/>
      <c r="O1209" s="246"/>
      <c r="P1209" s="246"/>
      <c r="Q1209" s="246"/>
      <c r="R1209" s="246"/>
      <c r="S1209" s="246"/>
      <c r="T1209" s="247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48" t="s">
        <v>165</v>
      </c>
      <c r="AU1209" s="248" t="s">
        <v>82</v>
      </c>
      <c r="AV1209" s="14" t="s">
        <v>149</v>
      </c>
      <c r="AW1209" s="14" t="s">
        <v>33</v>
      </c>
      <c r="AX1209" s="14" t="s">
        <v>80</v>
      </c>
      <c r="AY1209" s="248" t="s">
        <v>142</v>
      </c>
    </row>
    <row r="1210" spans="1:65" s="2" customFormat="1" ht="24.15" customHeight="1">
      <c r="A1210" s="41"/>
      <c r="B1210" s="42"/>
      <c r="C1210" s="207" t="s">
        <v>1417</v>
      </c>
      <c r="D1210" s="207" t="s">
        <v>144</v>
      </c>
      <c r="E1210" s="208" t="s">
        <v>1418</v>
      </c>
      <c r="F1210" s="209" t="s">
        <v>1419</v>
      </c>
      <c r="G1210" s="210" t="s">
        <v>219</v>
      </c>
      <c r="H1210" s="211">
        <v>111.105</v>
      </c>
      <c r="I1210" s="212"/>
      <c r="J1210" s="213">
        <f>ROUND(I1210*H1210,2)</f>
        <v>0</v>
      </c>
      <c r="K1210" s="209" t="s">
        <v>148</v>
      </c>
      <c r="L1210" s="47"/>
      <c r="M1210" s="214" t="s">
        <v>19</v>
      </c>
      <c r="N1210" s="215" t="s">
        <v>43</v>
      </c>
      <c r="O1210" s="87"/>
      <c r="P1210" s="216">
        <f>O1210*H1210</f>
        <v>0</v>
      </c>
      <c r="Q1210" s="216">
        <v>0</v>
      </c>
      <c r="R1210" s="216">
        <f>Q1210*H1210</f>
        <v>0</v>
      </c>
      <c r="S1210" s="216">
        <v>0</v>
      </c>
      <c r="T1210" s="217">
        <f>S1210*H1210</f>
        <v>0</v>
      </c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R1210" s="218" t="s">
        <v>198</v>
      </c>
      <c r="AT1210" s="218" t="s">
        <v>144</v>
      </c>
      <c r="AU1210" s="218" t="s">
        <v>82</v>
      </c>
      <c r="AY1210" s="20" t="s">
        <v>142</v>
      </c>
      <c r="BE1210" s="219">
        <f>IF(N1210="základní",J1210,0)</f>
        <v>0</v>
      </c>
      <c r="BF1210" s="219">
        <f>IF(N1210="snížená",J1210,0)</f>
        <v>0</v>
      </c>
      <c r="BG1210" s="219">
        <f>IF(N1210="zákl. přenesená",J1210,0)</f>
        <v>0</v>
      </c>
      <c r="BH1210" s="219">
        <f>IF(N1210="sníž. přenesená",J1210,0)</f>
        <v>0</v>
      </c>
      <c r="BI1210" s="219">
        <f>IF(N1210="nulová",J1210,0)</f>
        <v>0</v>
      </c>
      <c r="BJ1210" s="20" t="s">
        <v>80</v>
      </c>
      <c r="BK1210" s="219">
        <f>ROUND(I1210*H1210,2)</f>
        <v>0</v>
      </c>
      <c r="BL1210" s="20" t="s">
        <v>198</v>
      </c>
      <c r="BM1210" s="218" t="s">
        <v>1420</v>
      </c>
    </row>
    <row r="1211" spans="1:47" s="2" customFormat="1" ht="12">
      <c r="A1211" s="41"/>
      <c r="B1211" s="42"/>
      <c r="C1211" s="43"/>
      <c r="D1211" s="220" t="s">
        <v>150</v>
      </c>
      <c r="E1211" s="43"/>
      <c r="F1211" s="221" t="s">
        <v>1421</v>
      </c>
      <c r="G1211" s="43"/>
      <c r="H1211" s="43"/>
      <c r="I1211" s="222"/>
      <c r="J1211" s="43"/>
      <c r="K1211" s="43"/>
      <c r="L1211" s="47"/>
      <c r="M1211" s="223"/>
      <c r="N1211" s="224"/>
      <c r="O1211" s="87"/>
      <c r="P1211" s="87"/>
      <c r="Q1211" s="87"/>
      <c r="R1211" s="87"/>
      <c r="S1211" s="87"/>
      <c r="T1211" s="88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T1211" s="20" t="s">
        <v>150</v>
      </c>
      <c r="AU1211" s="20" t="s">
        <v>82</v>
      </c>
    </row>
    <row r="1212" spans="1:47" s="2" customFormat="1" ht="12">
      <c r="A1212" s="41"/>
      <c r="B1212" s="42"/>
      <c r="C1212" s="43"/>
      <c r="D1212" s="225" t="s">
        <v>152</v>
      </c>
      <c r="E1212" s="43"/>
      <c r="F1212" s="226" t="s">
        <v>1422</v>
      </c>
      <c r="G1212" s="43"/>
      <c r="H1212" s="43"/>
      <c r="I1212" s="222"/>
      <c r="J1212" s="43"/>
      <c r="K1212" s="43"/>
      <c r="L1212" s="47"/>
      <c r="M1212" s="223"/>
      <c r="N1212" s="224"/>
      <c r="O1212" s="87"/>
      <c r="P1212" s="87"/>
      <c r="Q1212" s="87"/>
      <c r="R1212" s="87"/>
      <c r="S1212" s="87"/>
      <c r="T1212" s="88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T1212" s="20" t="s">
        <v>152</v>
      </c>
      <c r="AU1212" s="20" t="s">
        <v>82</v>
      </c>
    </row>
    <row r="1213" spans="1:51" s="13" customFormat="1" ht="12">
      <c r="A1213" s="13"/>
      <c r="B1213" s="227"/>
      <c r="C1213" s="228"/>
      <c r="D1213" s="220" t="s">
        <v>165</v>
      </c>
      <c r="E1213" s="229" t="s">
        <v>19</v>
      </c>
      <c r="F1213" s="230" t="s">
        <v>1423</v>
      </c>
      <c r="G1213" s="228"/>
      <c r="H1213" s="231">
        <v>45.36</v>
      </c>
      <c r="I1213" s="232"/>
      <c r="J1213" s="228"/>
      <c r="K1213" s="228"/>
      <c r="L1213" s="233"/>
      <c r="M1213" s="234"/>
      <c r="N1213" s="235"/>
      <c r="O1213" s="235"/>
      <c r="P1213" s="235"/>
      <c r="Q1213" s="235"/>
      <c r="R1213" s="235"/>
      <c r="S1213" s="235"/>
      <c r="T1213" s="23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7" t="s">
        <v>165</v>
      </c>
      <c r="AU1213" s="237" t="s">
        <v>82</v>
      </c>
      <c r="AV1213" s="13" t="s">
        <v>82</v>
      </c>
      <c r="AW1213" s="13" t="s">
        <v>33</v>
      </c>
      <c r="AX1213" s="13" t="s">
        <v>72</v>
      </c>
      <c r="AY1213" s="237" t="s">
        <v>142</v>
      </c>
    </row>
    <row r="1214" spans="1:51" s="13" customFormat="1" ht="12">
      <c r="A1214" s="13"/>
      <c r="B1214" s="227"/>
      <c r="C1214" s="228"/>
      <c r="D1214" s="220" t="s">
        <v>165</v>
      </c>
      <c r="E1214" s="229" t="s">
        <v>19</v>
      </c>
      <c r="F1214" s="230" t="s">
        <v>1424</v>
      </c>
      <c r="G1214" s="228"/>
      <c r="H1214" s="231">
        <v>7.29</v>
      </c>
      <c r="I1214" s="232"/>
      <c r="J1214" s="228"/>
      <c r="K1214" s="228"/>
      <c r="L1214" s="233"/>
      <c r="M1214" s="234"/>
      <c r="N1214" s="235"/>
      <c r="O1214" s="235"/>
      <c r="P1214" s="235"/>
      <c r="Q1214" s="235"/>
      <c r="R1214" s="235"/>
      <c r="S1214" s="235"/>
      <c r="T1214" s="236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7" t="s">
        <v>165</v>
      </c>
      <c r="AU1214" s="237" t="s">
        <v>82</v>
      </c>
      <c r="AV1214" s="13" t="s">
        <v>82</v>
      </c>
      <c r="AW1214" s="13" t="s">
        <v>33</v>
      </c>
      <c r="AX1214" s="13" t="s">
        <v>72</v>
      </c>
      <c r="AY1214" s="237" t="s">
        <v>142</v>
      </c>
    </row>
    <row r="1215" spans="1:51" s="13" customFormat="1" ht="12">
      <c r="A1215" s="13"/>
      <c r="B1215" s="227"/>
      <c r="C1215" s="228"/>
      <c r="D1215" s="220" t="s">
        <v>165</v>
      </c>
      <c r="E1215" s="229" t="s">
        <v>19</v>
      </c>
      <c r="F1215" s="230" t="s">
        <v>1425</v>
      </c>
      <c r="G1215" s="228"/>
      <c r="H1215" s="231">
        <v>1.98</v>
      </c>
      <c r="I1215" s="232"/>
      <c r="J1215" s="228"/>
      <c r="K1215" s="228"/>
      <c r="L1215" s="233"/>
      <c r="M1215" s="234"/>
      <c r="N1215" s="235"/>
      <c r="O1215" s="235"/>
      <c r="P1215" s="235"/>
      <c r="Q1215" s="235"/>
      <c r="R1215" s="235"/>
      <c r="S1215" s="235"/>
      <c r="T1215" s="236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7" t="s">
        <v>165</v>
      </c>
      <c r="AU1215" s="237" t="s">
        <v>82</v>
      </c>
      <c r="AV1215" s="13" t="s">
        <v>82</v>
      </c>
      <c r="AW1215" s="13" t="s">
        <v>33</v>
      </c>
      <c r="AX1215" s="13" t="s">
        <v>72</v>
      </c>
      <c r="AY1215" s="237" t="s">
        <v>142</v>
      </c>
    </row>
    <row r="1216" spans="1:51" s="13" customFormat="1" ht="12">
      <c r="A1216" s="13"/>
      <c r="B1216" s="227"/>
      <c r="C1216" s="228"/>
      <c r="D1216" s="220" t="s">
        <v>165</v>
      </c>
      <c r="E1216" s="229" t="s">
        <v>19</v>
      </c>
      <c r="F1216" s="230" t="s">
        <v>1426</v>
      </c>
      <c r="G1216" s="228"/>
      <c r="H1216" s="231">
        <v>48.6</v>
      </c>
      <c r="I1216" s="232"/>
      <c r="J1216" s="228"/>
      <c r="K1216" s="228"/>
      <c r="L1216" s="233"/>
      <c r="M1216" s="234"/>
      <c r="N1216" s="235"/>
      <c r="O1216" s="235"/>
      <c r="P1216" s="235"/>
      <c r="Q1216" s="235"/>
      <c r="R1216" s="235"/>
      <c r="S1216" s="235"/>
      <c r="T1216" s="236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7" t="s">
        <v>165</v>
      </c>
      <c r="AU1216" s="237" t="s">
        <v>82</v>
      </c>
      <c r="AV1216" s="13" t="s">
        <v>82</v>
      </c>
      <c r="AW1216" s="13" t="s">
        <v>33</v>
      </c>
      <c r="AX1216" s="13" t="s">
        <v>72</v>
      </c>
      <c r="AY1216" s="237" t="s">
        <v>142</v>
      </c>
    </row>
    <row r="1217" spans="1:51" s="13" customFormat="1" ht="12">
      <c r="A1217" s="13"/>
      <c r="B1217" s="227"/>
      <c r="C1217" s="228"/>
      <c r="D1217" s="220" t="s">
        <v>165</v>
      </c>
      <c r="E1217" s="229" t="s">
        <v>19</v>
      </c>
      <c r="F1217" s="230" t="s">
        <v>1427</v>
      </c>
      <c r="G1217" s="228"/>
      <c r="H1217" s="231">
        <v>7.875</v>
      </c>
      <c r="I1217" s="232"/>
      <c r="J1217" s="228"/>
      <c r="K1217" s="228"/>
      <c r="L1217" s="233"/>
      <c r="M1217" s="234"/>
      <c r="N1217" s="235"/>
      <c r="O1217" s="235"/>
      <c r="P1217" s="235"/>
      <c r="Q1217" s="235"/>
      <c r="R1217" s="235"/>
      <c r="S1217" s="235"/>
      <c r="T1217" s="236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7" t="s">
        <v>165</v>
      </c>
      <c r="AU1217" s="237" t="s">
        <v>82</v>
      </c>
      <c r="AV1217" s="13" t="s">
        <v>82</v>
      </c>
      <c r="AW1217" s="13" t="s">
        <v>33</v>
      </c>
      <c r="AX1217" s="13" t="s">
        <v>72</v>
      </c>
      <c r="AY1217" s="237" t="s">
        <v>142</v>
      </c>
    </row>
    <row r="1218" spans="1:51" s="15" customFormat="1" ht="12">
      <c r="A1218" s="15"/>
      <c r="B1218" s="249"/>
      <c r="C1218" s="250"/>
      <c r="D1218" s="220" t="s">
        <v>165</v>
      </c>
      <c r="E1218" s="251" t="s">
        <v>19</v>
      </c>
      <c r="F1218" s="252" t="s">
        <v>183</v>
      </c>
      <c r="G1218" s="250"/>
      <c r="H1218" s="253">
        <v>111.10499999999999</v>
      </c>
      <c r="I1218" s="254"/>
      <c r="J1218" s="250"/>
      <c r="K1218" s="250"/>
      <c r="L1218" s="255"/>
      <c r="M1218" s="256"/>
      <c r="N1218" s="257"/>
      <c r="O1218" s="257"/>
      <c r="P1218" s="257"/>
      <c r="Q1218" s="257"/>
      <c r="R1218" s="257"/>
      <c r="S1218" s="257"/>
      <c r="T1218" s="258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59" t="s">
        <v>165</v>
      </c>
      <c r="AU1218" s="259" t="s">
        <v>82</v>
      </c>
      <c r="AV1218" s="15" t="s">
        <v>158</v>
      </c>
      <c r="AW1218" s="15" t="s">
        <v>33</v>
      </c>
      <c r="AX1218" s="15" t="s">
        <v>72</v>
      </c>
      <c r="AY1218" s="259" t="s">
        <v>142</v>
      </c>
    </row>
    <row r="1219" spans="1:51" s="14" customFormat="1" ht="12">
      <c r="A1219" s="14"/>
      <c r="B1219" s="238"/>
      <c r="C1219" s="239"/>
      <c r="D1219" s="220" t="s">
        <v>165</v>
      </c>
      <c r="E1219" s="240" t="s">
        <v>19</v>
      </c>
      <c r="F1219" s="241" t="s">
        <v>168</v>
      </c>
      <c r="G1219" s="239"/>
      <c r="H1219" s="242">
        <v>111.10499999999999</v>
      </c>
      <c r="I1219" s="243"/>
      <c r="J1219" s="239"/>
      <c r="K1219" s="239"/>
      <c r="L1219" s="244"/>
      <c r="M1219" s="245"/>
      <c r="N1219" s="246"/>
      <c r="O1219" s="246"/>
      <c r="P1219" s="246"/>
      <c r="Q1219" s="246"/>
      <c r="R1219" s="246"/>
      <c r="S1219" s="246"/>
      <c r="T1219" s="247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8" t="s">
        <v>165</v>
      </c>
      <c r="AU1219" s="248" t="s">
        <v>82</v>
      </c>
      <c r="AV1219" s="14" t="s">
        <v>149</v>
      </c>
      <c r="AW1219" s="14" t="s">
        <v>33</v>
      </c>
      <c r="AX1219" s="14" t="s">
        <v>80</v>
      </c>
      <c r="AY1219" s="248" t="s">
        <v>142</v>
      </c>
    </row>
    <row r="1220" spans="1:65" s="2" customFormat="1" ht="24.15" customHeight="1">
      <c r="A1220" s="41"/>
      <c r="B1220" s="42"/>
      <c r="C1220" s="260" t="s">
        <v>806</v>
      </c>
      <c r="D1220" s="260" t="s">
        <v>237</v>
      </c>
      <c r="E1220" s="261" t="s">
        <v>1428</v>
      </c>
      <c r="F1220" s="262" t="s">
        <v>1429</v>
      </c>
      <c r="G1220" s="263" t="s">
        <v>219</v>
      </c>
      <c r="H1220" s="264">
        <v>111.105</v>
      </c>
      <c r="I1220" s="265"/>
      <c r="J1220" s="266">
        <f>ROUND(I1220*H1220,2)</f>
        <v>0</v>
      </c>
      <c r="K1220" s="262" t="s">
        <v>148</v>
      </c>
      <c r="L1220" s="267"/>
      <c r="M1220" s="268" t="s">
        <v>19</v>
      </c>
      <c r="N1220" s="269" t="s">
        <v>43</v>
      </c>
      <c r="O1220" s="87"/>
      <c r="P1220" s="216">
        <f>O1220*H1220</f>
        <v>0</v>
      </c>
      <c r="Q1220" s="216">
        <v>0</v>
      </c>
      <c r="R1220" s="216">
        <f>Q1220*H1220</f>
        <v>0</v>
      </c>
      <c r="S1220" s="216">
        <v>0</v>
      </c>
      <c r="T1220" s="217">
        <f>S1220*H1220</f>
        <v>0</v>
      </c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R1220" s="218" t="s">
        <v>245</v>
      </c>
      <c r="AT1220" s="218" t="s">
        <v>237</v>
      </c>
      <c r="AU1220" s="218" t="s">
        <v>82</v>
      </c>
      <c r="AY1220" s="20" t="s">
        <v>142</v>
      </c>
      <c r="BE1220" s="219">
        <f>IF(N1220="základní",J1220,0)</f>
        <v>0</v>
      </c>
      <c r="BF1220" s="219">
        <f>IF(N1220="snížená",J1220,0)</f>
        <v>0</v>
      </c>
      <c r="BG1220" s="219">
        <f>IF(N1220="zákl. přenesená",J1220,0)</f>
        <v>0</v>
      </c>
      <c r="BH1220" s="219">
        <f>IF(N1220="sníž. přenesená",J1220,0)</f>
        <v>0</v>
      </c>
      <c r="BI1220" s="219">
        <f>IF(N1220="nulová",J1220,0)</f>
        <v>0</v>
      </c>
      <c r="BJ1220" s="20" t="s">
        <v>80</v>
      </c>
      <c r="BK1220" s="219">
        <f>ROUND(I1220*H1220,2)</f>
        <v>0</v>
      </c>
      <c r="BL1220" s="20" t="s">
        <v>198</v>
      </c>
      <c r="BM1220" s="218" t="s">
        <v>1430</v>
      </c>
    </row>
    <row r="1221" spans="1:47" s="2" customFormat="1" ht="12">
      <c r="A1221" s="41"/>
      <c r="B1221" s="42"/>
      <c r="C1221" s="43"/>
      <c r="D1221" s="220" t="s">
        <v>150</v>
      </c>
      <c r="E1221" s="43"/>
      <c r="F1221" s="221" t="s">
        <v>1429</v>
      </c>
      <c r="G1221" s="43"/>
      <c r="H1221" s="43"/>
      <c r="I1221" s="222"/>
      <c r="J1221" s="43"/>
      <c r="K1221" s="43"/>
      <c r="L1221" s="47"/>
      <c r="M1221" s="223"/>
      <c r="N1221" s="224"/>
      <c r="O1221" s="87"/>
      <c r="P1221" s="87"/>
      <c r="Q1221" s="87"/>
      <c r="R1221" s="87"/>
      <c r="S1221" s="87"/>
      <c r="T1221" s="88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T1221" s="20" t="s">
        <v>150</v>
      </c>
      <c r="AU1221" s="20" t="s">
        <v>82</v>
      </c>
    </row>
    <row r="1222" spans="1:51" s="13" customFormat="1" ht="12">
      <c r="A1222" s="13"/>
      <c r="B1222" s="227"/>
      <c r="C1222" s="228"/>
      <c r="D1222" s="220" t="s">
        <v>165</v>
      </c>
      <c r="E1222" s="229" t="s">
        <v>19</v>
      </c>
      <c r="F1222" s="230" t="s">
        <v>1423</v>
      </c>
      <c r="G1222" s="228"/>
      <c r="H1222" s="231">
        <v>45.36</v>
      </c>
      <c r="I1222" s="232"/>
      <c r="J1222" s="228"/>
      <c r="K1222" s="228"/>
      <c r="L1222" s="233"/>
      <c r="M1222" s="234"/>
      <c r="N1222" s="235"/>
      <c r="O1222" s="235"/>
      <c r="P1222" s="235"/>
      <c r="Q1222" s="235"/>
      <c r="R1222" s="235"/>
      <c r="S1222" s="235"/>
      <c r="T1222" s="236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37" t="s">
        <v>165</v>
      </c>
      <c r="AU1222" s="237" t="s">
        <v>82</v>
      </c>
      <c r="AV1222" s="13" t="s">
        <v>82</v>
      </c>
      <c r="AW1222" s="13" t="s">
        <v>33</v>
      </c>
      <c r="AX1222" s="13" t="s">
        <v>72</v>
      </c>
      <c r="AY1222" s="237" t="s">
        <v>142</v>
      </c>
    </row>
    <row r="1223" spans="1:51" s="13" customFormat="1" ht="12">
      <c r="A1223" s="13"/>
      <c r="B1223" s="227"/>
      <c r="C1223" s="228"/>
      <c r="D1223" s="220" t="s">
        <v>165</v>
      </c>
      <c r="E1223" s="229" t="s">
        <v>19</v>
      </c>
      <c r="F1223" s="230" t="s">
        <v>1424</v>
      </c>
      <c r="G1223" s="228"/>
      <c r="H1223" s="231">
        <v>7.29</v>
      </c>
      <c r="I1223" s="232"/>
      <c r="J1223" s="228"/>
      <c r="K1223" s="228"/>
      <c r="L1223" s="233"/>
      <c r="M1223" s="234"/>
      <c r="N1223" s="235"/>
      <c r="O1223" s="235"/>
      <c r="P1223" s="235"/>
      <c r="Q1223" s="235"/>
      <c r="R1223" s="235"/>
      <c r="S1223" s="235"/>
      <c r="T1223" s="236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37" t="s">
        <v>165</v>
      </c>
      <c r="AU1223" s="237" t="s">
        <v>82</v>
      </c>
      <c r="AV1223" s="13" t="s">
        <v>82</v>
      </c>
      <c r="AW1223" s="13" t="s">
        <v>33</v>
      </c>
      <c r="AX1223" s="13" t="s">
        <v>72</v>
      </c>
      <c r="AY1223" s="237" t="s">
        <v>142</v>
      </c>
    </row>
    <row r="1224" spans="1:51" s="13" customFormat="1" ht="12">
      <c r="A1224" s="13"/>
      <c r="B1224" s="227"/>
      <c r="C1224" s="228"/>
      <c r="D1224" s="220" t="s">
        <v>165</v>
      </c>
      <c r="E1224" s="229" t="s">
        <v>19</v>
      </c>
      <c r="F1224" s="230" t="s">
        <v>1425</v>
      </c>
      <c r="G1224" s="228"/>
      <c r="H1224" s="231">
        <v>1.98</v>
      </c>
      <c r="I1224" s="232"/>
      <c r="J1224" s="228"/>
      <c r="K1224" s="228"/>
      <c r="L1224" s="233"/>
      <c r="M1224" s="234"/>
      <c r="N1224" s="235"/>
      <c r="O1224" s="235"/>
      <c r="P1224" s="235"/>
      <c r="Q1224" s="235"/>
      <c r="R1224" s="235"/>
      <c r="S1224" s="235"/>
      <c r="T1224" s="236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7" t="s">
        <v>165</v>
      </c>
      <c r="AU1224" s="237" t="s">
        <v>82</v>
      </c>
      <c r="AV1224" s="13" t="s">
        <v>82</v>
      </c>
      <c r="AW1224" s="13" t="s">
        <v>33</v>
      </c>
      <c r="AX1224" s="13" t="s">
        <v>72</v>
      </c>
      <c r="AY1224" s="237" t="s">
        <v>142</v>
      </c>
    </row>
    <row r="1225" spans="1:51" s="13" customFormat="1" ht="12">
      <c r="A1225" s="13"/>
      <c r="B1225" s="227"/>
      <c r="C1225" s="228"/>
      <c r="D1225" s="220" t="s">
        <v>165</v>
      </c>
      <c r="E1225" s="229" t="s">
        <v>19</v>
      </c>
      <c r="F1225" s="230" t="s">
        <v>1426</v>
      </c>
      <c r="G1225" s="228"/>
      <c r="H1225" s="231">
        <v>48.6</v>
      </c>
      <c r="I1225" s="232"/>
      <c r="J1225" s="228"/>
      <c r="K1225" s="228"/>
      <c r="L1225" s="233"/>
      <c r="M1225" s="234"/>
      <c r="N1225" s="235"/>
      <c r="O1225" s="235"/>
      <c r="P1225" s="235"/>
      <c r="Q1225" s="235"/>
      <c r="R1225" s="235"/>
      <c r="S1225" s="235"/>
      <c r="T1225" s="236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7" t="s">
        <v>165</v>
      </c>
      <c r="AU1225" s="237" t="s">
        <v>82</v>
      </c>
      <c r="AV1225" s="13" t="s">
        <v>82</v>
      </c>
      <c r="AW1225" s="13" t="s">
        <v>33</v>
      </c>
      <c r="AX1225" s="13" t="s">
        <v>72</v>
      </c>
      <c r="AY1225" s="237" t="s">
        <v>142</v>
      </c>
    </row>
    <row r="1226" spans="1:51" s="13" customFormat="1" ht="12">
      <c r="A1226" s="13"/>
      <c r="B1226" s="227"/>
      <c r="C1226" s="228"/>
      <c r="D1226" s="220" t="s">
        <v>165</v>
      </c>
      <c r="E1226" s="229" t="s">
        <v>19</v>
      </c>
      <c r="F1226" s="230" t="s">
        <v>1427</v>
      </c>
      <c r="G1226" s="228"/>
      <c r="H1226" s="231">
        <v>7.875</v>
      </c>
      <c r="I1226" s="232"/>
      <c r="J1226" s="228"/>
      <c r="K1226" s="228"/>
      <c r="L1226" s="233"/>
      <c r="M1226" s="234"/>
      <c r="N1226" s="235"/>
      <c r="O1226" s="235"/>
      <c r="P1226" s="235"/>
      <c r="Q1226" s="235"/>
      <c r="R1226" s="235"/>
      <c r="S1226" s="235"/>
      <c r="T1226" s="236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37" t="s">
        <v>165</v>
      </c>
      <c r="AU1226" s="237" t="s">
        <v>82</v>
      </c>
      <c r="AV1226" s="13" t="s">
        <v>82</v>
      </c>
      <c r="AW1226" s="13" t="s">
        <v>33</v>
      </c>
      <c r="AX1226" s="13" t="s">
        <v>72</v>
      </c>
      <c r="AY1226" s="237" t="s">
        <v>142</v>
      </c>
    </row>
    <row r="1227" spans="1:51" s="15" customFormat="1" ht="12">
      <c r="A1227" s="15"/>
      <c r="B1227" s="249"/>
      <c r="C1227" s="250"/>
      <c r="D1227" s="220" t="s">
        <v>165</v>
      </c>
      <c r="E1227" s="251" t="s">
        <v>19</v>
      </c>
      <c r="F1227" s="252" t="s">
        <v>183</v>
      </c>
      <c r="G1227" s="250"/>
      <c r="H1227" s="253">
        <v>111.10499999999999</v>
      </c>
      <c r="I1227" s="254"/>
      <c r="J1227" s="250"/>
      <c r="K1227" s="250"/>
      <c r="L1227" s="255"/>
      <c r="M1227" s="256"/>
      <c r="N1227" s="257"/>
      <c r="O1227" s="257"/>
      <c r="P1227" s="257"/>
      <c r="Q1227" s="257"/>
      <c r="R1227" s="257"/>
      <c r="S1227" s="257"/>
      <c r="T1227" s="258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59" t="s">
        <v>165</v>
      </c>
      <c r="AU1227" s="259" t="s">
        <v>82</v>
      </c>
      <c r="AV1227" s="15" t="s">
        <v>158</v>
      </c>
      <c r="AW1227" s="15" t="s">
        <v>33</v>
      </c>
      <c r="AX1227" s="15" t="s">
        <v>72</v>
      </c>
      <c r="AY1227" s="259" t="s">
        <v>142</v>
      </c>
    </row>
    <row r="1228" spans="1:51" s="14" customFormat="1" ht="12">
      <c r="A1228" s="14"/>
      <c r="B1228" s="238"/>
      <c r="C1228" s="239"/>
      <c r="D1228" s="220" t="s">
        <v>165</v>
      </c>
      <c r="E1228" s="240" t="s">
        <v>19</v>
      </c>
      <c r="F1228" s="241" t="s">
        <v>168</v>
      </c>
      <c r="G1228" s="239"/>
      <c r="H1228" s="242">
        <v>111.10499999999999</v>
      </c>
      <c r="I1228" s="243"/>
      <c r="J1228" s="239"/>
      <c r="K1228" s="239"/>
      <c r="L1228" s="244"/>
      <c r="M1228" s="245"/>
      <c r="N1228" s="246"/>
      <c r="O1228" s="246"/>
      <c r="P1228" s="246"/>
      <c r="Q1228" s="246"/>
      <c r="R1228" s="246"/>
      <c r="S1228" s="246"/>
      <c r="T1228" s="24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8" t="s">
        <v>165</v>
      </c>
      <c r="AU1228" s="248" t="s">
        <v>82</v>
      </c>
      <c r="AV1228" s="14" t="s">
        <v>149</v>
      </c>
      <c r="AW1228" s="14" t="s">
        <v>33</v>
      </c>
      <c r="AX1228" s="14" t="s">
        <v>80</v>
      </c>
      <c r="AY1228" s="248" t="s">
        <v>142</v>
      </c>
    </row>
    <row r="1229" spans="1:65" s="2" customFormat="1" ht="24.15" customHeight="1">
      <c r="A1229" s="41"/>
      <c r="B1229" s="42"/>
      <c r="C1229" s="207" t="s">
        <v>1431</v>
      </c>
      <c r="D1229" s="207" t="s">
        <v>144</v>
      </c>
      <c r="E1229" s="208" t="s">
        <v>1432</v>
      </c>
      <c r="F1229" s="209" t="s">
        <v>1433</v>
      </c>
      <c r="G1229" s="210" t="s">
        <v>317</v>
      </c>
      <c r="H1229" s="211">
        <v>37</v>
      </c>
      <c r="I1229" s="212"/>
      <c r="J1229" s="213">
        <f>ROUND(I1229*H1229,2)</f>
        <v>0</v>
      </c>
      <c r="K1229" s="209" t="s">
        <v>148</v>
      </c>
      <c r="L1229" s="47"/>
      <c r="M1229" s="214" t="s">
        <v>19</v>
      </c>
      <c r="N1229" s="215" t="s">
        <v>43</v>
      </c>
      <c r="O1229" s="87"/>
      <c r="P1229" s="216">
        <f>O1229*H1229</f>
        <v>0</v>
      </c>
      <c r="Q1229" s="216">
        <v>0</v>
      </c>
      <c r="R1229" s="216">
        <f>Q1229*H1229</f>
        <v>0</v>
      </c>
      <c r="S1229" s="216">
        <v>0</v>
      </c>
      <c r="T1229" s="217">
        <f>S1229*H1229</f>
        <v>0</v>
      </c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R1229" s="218" t="s">
        <v>198</v>
      </c>
      <c r="AT1229" s="218" t="s">
        <v>144</v>
      </c>
      <c r="AU1229" s="218" t="s">
        <v>82</v>
      </c>
      <c r="AY1229" s="20" t="s">
        <v>142</v>
      </c>
      <c r="BE1229" s="219">
        <f>IF(N1229="základní",J1229,0)</f>
        <v>0</v>
      </c>
      <c r="BF1229" s="219">
        <f>IF(N1229="snížená",J1229,0)</f>
        <v>0</v>
      </c>
      <c r="BG1229" s="219">
        <f>IF(N1229="zákl. přenesená",J1229,0)</f>
        <v>0</v>
      </c>
      <c r="BH1229" s="219">
        <f>IF(N1229="sníž. přenesená",J1229,0)</f>
        <v>0</v>
      </c>
      <c r="BI1229" s="219">
        <f>IF(N1229="nulová",J1229,0)</f>
        <v>0</v>
      </c>
      <c r="BJ1229" s="20" t="s">
        <v>80</v>
      </c>
      <c r="BK1229" s="219">
        <f>ROUND(I1229*H1229,2)</f>
        <v>0</v>
      </c>
      <c r="BL1229" s="20" t="s">
        <v>198</v>
      </c>
      <c r="BM1229" s="218" t="s">
        <v>1434</v>
      </c>
    </row>
    <row r="1230" spans="1:47" s="2" customFormat="1" ht="12">
      <c r="A1230" s="41"/>
      <c r="B1230" s="42"/>
      <c r="C1230" s="43"/>
      <c r="D1230" s="220" t="s">
        <v>150</v>
      </c>
      <c r="E1230" s="43"/>
      <c r="F1230" s="221" t="s">
        <v>1435</v>
      </c>
      <c r="G1230" s="43"/>
      <c r="H1230" s="43"/>
      <c r="I1230" s="222"/>
      <c r="J1230" s="43"/>
      <c r="K1230" s="43"/>
      <c r="L1230" s="47"/>
      <c r="M1230" s="223"/>
      <c r="N1230" s="224"/>
      <c r="O1230" s="87"/>
      <c r="P1230" s="87"/>
      <c r="Q1230" s="87"/>
      <c r="R1230" s="87"/>
      <c r="S1230" s="87"/>
      <c r="T1230" s="88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T1230" s="20" t="s">
        <v>150</v>
      </c>
      <c r="AU1230" s="20" t="s">
        <v>82</v>
      </c>
    </row>
    <row r="1231" spans="1:47" s="2" customFormat="1" ht="12">
      <c r="A1231" s="41"/>
      <c r="B1231" s="42"/>
      <c r="C1231" s="43"/>
      <c r="D1231" s="225" t="s">
        <v>152</v>
      </c>
      <c r="E1231" s="43"/>
      <c r="F1231" s="226" t="s">
        <v>1436</v>
      </c>
      <c r="G1231" s="43"/>
      <c r="H1231" s="43"/>
      <c r="I1231" s="222"/>
      <c r="J1231" s="43"/>
      <c r="K1231" s="43"/>
      <c r="L1231" s="47"/>
      <c r="M1231" s="223"/>
      <c r="N1231" s="224"/>
      <c r="O1231" s="87"/>
      <c r="P1231" s="87"/>
      <c r="Q1231" s="87"/>
      <c r="R1231" s="87"/>
      <c r="S1231" s="87"/>
      <c r="T1231" s="88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T1231" s="20" t="s">
        <v>152</v>
      </c>
      <c r="AU1231" s="20" t="s">
        <v>82</v>
      </c>
    </row>
    <row r="1232" spans="1:51" s="13" customFormat="1" ht="12">
      <c r="A1232" s="13"/>
      <c r="B1232" s="227"/>
      <c r="C1232" s="228"/>
      <c r="D1232" s="220" t="s">
        <v>165</v>
      </c>
      <c r="E1232" s="229" t="s">
        <v>19</v>
      </c>
      <c r="F1232" s="230" t="s">
        <v>1437</v>
      </c>
      <c r="G1232" s="228"/>
      <c r="H1232" s="231">
        <v>37</v>
      </c>
      <c r="I1232" s="232"/>
      <c r="J1232" s="228"/>
      <c r="K1232" s="228"/>
      <c r="L1232" s="233"/>
      <c r="M1232" s="234"/>
      <c r="N1232" s="235"/>
      <c r="O1232" s="235"/>
      <c r="P1232" s="235"/>
      <c r="Q1232" s="235"/>
      <c r="R1232" s="235"/>
      <c r="S1232" s="235"/>
      <c r="T1232" s="236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37" t="s">
        <v>165</v>
      </c>
      <c r="AU1232" s="237" t="s">
        <v>82</v>
      </c>
      <c r="AV1232" s="13" t="s">
        <v>82</v>
      </c>
      <c r="AW1232" s="13" t="s">
        <v>33</v>
      </c>
      <c r="AX1232" s="13" t="s">
        <v>72</v>
      </c>
      <c r="AY1232" s="237" t="s">
        <v>142</v>
      </c>
    </row>
    <row r="1233" spans="1:51" s="14" customFormat="1" ht="12">
      <c r="A1233" s="14"/>
      <c r="B1233" s="238"/>
      <c r="C1233" s="239"/>
      <c r="D1233" s="220" t="s">
        <v>165</v>
      </c>
      <c r="E1233" s="240" t="s">
        <v>19</v>
      </c>
      <c r="F1233" s="241" t="s">
        <v>168</v>
      </c>
      <c r="G1233" s="239"/>
      <c r="H1233" s="242">
        <v>37</v>
      </c>
      <c r="I1233" s="243"/>
      <c r="J1233" s="239"/>
      <c r="K1233" s="239"/>
      <c r="L1233" s="244"/>
      <c r="M1233" s="245"/>
      <c r="N1233" s="246"/>
      <c r="O1233" s="246"/>
      <c r="P1233" s="246"/>
      <c r="Q1233" s="246"/>
      <c r="R1233" s="246"/>
      <c r="S1233" s="246"/>
      <c r="T1233" s="24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48" t="s">
        <v>165</v>
      </c>
      <c r="AU1233" s="248" t="s">
        <v>82</v>
      </c>
      <c r="AV1233" s="14" t="s">
        <v>149</v>
      </c>
      <c r="AW1233" s="14" t="s">
        <v>33</v>
      </c>
      <c r="AX1233" s="14" t="s">
        <v>80</v>
      </c>
      <c r="AY1233" s="248" t="s">
        <v>142</v>
      </c>
    </row>
    <row r="1234" spans="1:65" s="2" customFormat="1" ht="24.15" customHeight="1">
      <c r="A1234" s="41"/>
      <c r="B1234" s="42"/>
      <c r="C1234" s="207" t="s">
        <v>813</v>
      </c>
      <c r="D1234" s="207" t="s">
        <v>144</v>
      </c>
      <c r="E1234" s="208" t="s">
        <v>1438</v>
      </c>
      <c r="F1234" s="209" t="s">
        <v>1439</v>
      </c>
      <c r="G1234" s="210" t="s">
        <v>317</v>
      </c>
      <c r="H1234" s="211">
        <v>1</v>
      </c>
      <c r="I1234" s="212"/>
      <c r="J1234" s="213">
        <f>ROUND(I1234*H1234,2)</f>
        <v>0</v>
      </c>
      <c r="K1234" s="209" t="s">
        <v>148</v>
      </c>
      <c r="L1234" s="47"/>
      <c r="M1234" s="214" t="s">
        <v>19</v>
      </c>
      <c r="N1234" s="215" t="s">
        <v>43</v>
      </c>
      <c r="O1234" s="87"/>
      <c r="P1234" s="216">
        <f>O1234*H1234</f>
        <v>0</v>
      </c>
      <c r="Q1234" s="216">
        <v>0</v>
      </c>
      <c r="R1234" s="216">
        <f>Q1234*H1234</f>
        <v>0</v>
      </c>
      <c r="S1234" s="216">
        <v>0</v>
      </c>
      <c r="T1234" s="217">
        <f>S1234*H1234</f>
        <v>0</v>
      </c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R1234" s="218" t="s">
        <v>198</v>
      </c>
      <c r="AT1234" s="218" t="s">
        <v>144</v>
      </c>
      <c r="AU1234" s="218" t="s">
        <v>82</v>
      </c>
      <c r="AY1234" s="20" t="s">
        <v>142</v>
      </c>
      <c r="BE1234" s="219">
        <f>IF(N1234="základní",J1234,0)</f>
        <v>0</v>
      </c>
      <c r="BF1234" s="219">
        <f>IF(N1234="snížená",J1234,0)</f>
        <v>0</v>
      </c>
      <c r="BG1234" s="219">
        <f>IF(N1234="zákl. přenesená",J1234,0)</f>
        <v>0</v>
      </c>
      <c r="BH1234" s="219">
        <f>IF(N1234="sníž. přenesená",J1234,0)</f>
        <v>0</v>
      </c>
      <c r="BI1234" s="219">
        <f>IF(N1234="nulová",J1234,0)</f>
        <v>0</v>
      </c>
      <c r="BJ1234" s="20" t="s">
        <v>80</v>
      </c>
      <c r="BK1234" s="219">
        <f>ROUND(I1234*H1234,2)</f>
        <v>0</v>
      </c>
      <c r="BL1234" s="20" t="s">
        <v>198</v>
      </c>
      <c r="BM1234" s="218" t="s">
        <v>1440</v>
      </c>
    </row>
    <row r="1235" spans="1:47" s="2" customFormat="1" ht="12">
      <c r="A1235" s="41"/>
      <c r="B1235" s="42"/>
      <c r="C1235" s="43"/>
      <c r="D1235" s="220" t="s">
        <v>150</v>
      </c>
      <c r="E1235" s="43"/>
      <c r="F1235" s="221" t="s">
        <v>1441</v>
      </c>
      <c r="G1235" s="43"/>
      <c r="H1235" s="43"/>
      <c r="I1235" s="222"/>
      <c r="J1235" s="43"/>
      <c r="K1235" s="43"/>
      <c r="L1235" s="47"/>
      <c r="M1235" s="223"/>
      <c r="N1235" s="224"/>
      <c r="O1235" s="87"/>
      <c r="P1235" s="87"/>
      <c r="Q1235" s="87"/>
      <c r="R1235" s="87"/>
      <c r="S1235" s="87"/>
      <c r="T1235" s="88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T1235" s="20" t="s">
        <v>150</v>
      </c>
      <c r="AU1235" s="20" t="s">
        <v>82</v>
      </c>
    </row>
    <row r="1236" spans="1:47" s="2" customFormat="1" ht="12">
      <c r="A1236" s="41"/>
      <c r="B1236" s="42"/>
      <c r="C1236" s="43"/>
      <c r="D1236" s="225" t="s">
        <v>152</v>
      </c>
      <c r="E1236" s="43"/>
      <c r="F1236" s="226" t="s">
        <v>1442</v>
      </c>
      <c r="G1236" s="43"/>
      <c r="H1236" s="43"/>
      <c r="I1236" s="222"/>
      <c r="J1236" s="43"/>
      <c r="K1236" s="43"/>
      <c r="L1236" s="47"/>
      <c r="M1236" s="223"/>
      <c r="N1236" s="224"/>
      <c r="O1236" s="87"/>
      <c r="P1236" s="87"/>
      <c r="Q1236" s="87"/>
      <c r="R1236" s="87"/>
      <c r="S1236" s="87"/>
      <c r="T1236" s="88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T1236" s="20" t="s">
        <v>152</v>
      </c>
      <c r="AU1236" s="20" t="s">
        <v>82</v>
      </c>
    </row>
    <row r="1237" spans="1:65" s="2" customFormat="1" ht="24.15" customHeight="1">
      <c r="A1237" s="41"/>
      <c r="B1237" s="42"/>
      <c r="C1237" s="207" t="s">
        <v>1443</v>
      </c>
      <c r="D1237" s="207" t="s">
        <v>144</v>
      </c>
      <c r="E1237" s="208" t="s">
        <v>1444</v>
      </c>
      <c r="F1237" s="209" t="s">
        <v>1445</v>
      </c>
      <c r="G1237" s="210" t="s">
        <v>317</v>
      </c>
      <c r="H1237" s="211">
        <v>14</v>
      </c>
      <c r="I1237" s="212"/>
      <c r="J1237" s="213">
        <f>ROUND(I1237*H1237,2)</f>
        <v>0</v>
      </c>
      <c r="K1237" s="209" t="s">
        <v>148</v>
      </c>
      <c r="L1237" s="47"/>
      <c r="M1237" s="214" t="s">
        <v>19</v>
      </c>
      <c r="N1237" s="215" t="s">
        <v>43</v>
      </c>
      <c r="O1237" s="87"/>
      <c r="P1237" s="216">
        <f>O1237*H1237</f>
        <v>0</v>
      </c>
      <c r="Q1237" s="216">
        <v>0</v>
      </c>
      <c r="R1237" s="216">
        <f>Q1237*H1237</f>
        <v>0</v>
      </c>
      <c r="S1237" s="216">
        <v>0</v>
      </c>
      <c r="T1237" s="217">
        <f>S1237*H1237</f>
        <v>0</v>
      </c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R1237" s="218" t="s">
        <v>198</v>
      </c>
      <c r="AT1237" s="218" t="s">
        <v>144</v>
      </c>
      <c r="AU1237" s="218" t="s">
        <v>82</v>
      </c>
      <c r="AY1237" s="20" t="s">
        <v>142</v>
      </c>
      <c r="BE1237" s="219">
        <f>IF(N1237="základní",J1237,0)</f>
        <v>0</v>
      </c>
      <c r="BF1237" s="219">
        <f>IF(N1237="snížená",J1237,0)</f>
        <v>0</v>
      </c>
      <c r="BG1237" s="219">
        <f>IF(N1237="zákl. přenesená",J1237,0)</f>
        <v>0</v>
      </c>
      <c r="BH1237" s="219">
        <f>IF(N1237="sníž. přenesená",J1237,0)</f>
        <v>0</v>
      </c>
      <c r="BI1237" s="219">
        <f>IF(N1237="nulová",J1237,0)</f>
        <v>0</v>
      </c>
      <c r="BJ1237" s="20" t="s">
        <v>80</v>
      </c>
      <c r="BK1237" s="219">
        <f>ROUND(I1237*H1237,2)</f>
        <v>0</v>
      </c>
      <c r="BL1237" s="20" t="s">
        <v>198</v>
      </c>
      <c r="BM1237" s="218" t="s">
        <v>1446</v>
      </c>
    </row>
    <row r="1238" spans="1:47" s="2" customFormat="1" ht="12">
      <c r="A1238" s="41"/>
      <c r="B1238" s="42"/>
      <c r="C1238" s="43"/>
      <c r="D1238" s="220" t="s">
        <v>150</v>
      </c>
      <c r="E1238" s="43"/>
      <c r="F1238" s="221" t="s">
        <v>1447</v>
      </c>
      <c r="G1238" s="43"/>
      <c r="H1238" s="43"/>
      <c r="I1238" s="222"/>
      <c r="J1238" s="43"/>
      <c r="K1238" s="43"/>
      <c r="L1238" s="47"/>
      <c r="M1238" s="223"/>
      <c r="N1238" s="224"/>
      <c r="O1238" s="87"/>
      <c r="P1238" s="87"/>
      <c r="Q1238" s="87"/>
      <c r="R1238" s="87"/>
      <c r="S1238" s="87"/>
      <c r="T1238" s="88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T1238" s="20" t="s">
        <v>150</v>
      </c>
      <c r="AU1238" s="20" t="s">
        <v>82</v>
      </c>
    </row>
    <row r="1239" spans="1:47" s="2" customFormat="1" ht="12">
      <c r="A1239" s="41"/>
      <c r="B1239" s="42"/>
      <c r="C1239" s="43"/>
      <c r="D1239" s="225" t="s">
        <v>152</v>
      </c>
      <c r="E1239" s="43"/>
      <c r="F1239" s="226" t="s">
        <v>1448</v>
      </c>
      <c r="G1239" s="43"/>
      <c r="H1239" s="43"/>
      <c r="I1239" s="222"/>
      <c r="J1239" s="43"/>
      <c r="K1239" s="43"/>
      <c r="L1239" s="47"/>
      <c r="M1239" s="223"/>
      <c r="N1239" s="224"/>
      <c r="O1239" s="87"/>
      <c r="P1239" s="87"/>
      <c r="Q1239" s="87"/>
      <c r="R1239" s="87"/>
      <c r="S1239" s="87"/>
      <c r="T1239" s="88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T1239" s="20" t="s">
        <v>152</v>
      </c>
      <c r="AU1239" s="20" t="s">
        <v>82</v>
      </c>
    </row>
    <row r="1240" spans="1:51" s="13" customFormat="1" ht="12">
      <c r="A1240" s="13"/>
      <c r="B1240" s="227"/>
      <c r="C1240" s="228"/>
      <c r="D1240" s="220" t="s">
        <v>165</v>
      </c>
      <c r="E1240" s="229" t="s">
        <v>19</v>
      </c>
      <c r="F1240" s="230" t="s">
        <v>1449</v>
      </c>
      <c r="G1240" s="228"/>
      <c r="H1240" s="231">
        <v>14</v>
      </c>
      <c r="I1240" s="232"/>
      <c r="J1240" s="228"/>
      <c r="K1240" s="228"/>
      <c r="L1240" s="233"/>
      <c r="M1240" s="234"/>
      <c r="N1240" s="235"/>
      <c r="O1240" s="235"/>
      <c r="P1240" s="235"/>
      <c r="Q1240" s="235"/>
      <c r="R1240" s="235"/>
      <c r="S1240" s="235"/>
      <c r="T1240" s="236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37" t="s">
        <v>165</v>
      </c>
      <c r="AU1240" s="237" t="s">
        <v>82</v>
      </c>
      <c r="AV1240" s="13" t="s">
        <v>82</v>
      </c>
      <c r="AW1240" s="13" t="s">
        <v>33</v>
      </c>
      <c r="AX1240" s="13" t="s">
        <v>72</v>
      </c>
      <c r="AY1240" s="237" t="s">
        <v>142</v>
      </c>
    </row>
    <row r="1241" spans="1:51" s="14" customFormat="1" ht="12">
      <c r="A1241" s="14"/>
      <c r="B1241" s="238"/>
      <c r="C1241" s="239"/>
      <c r="D1241" s="220" t="s">
        <v>165</v>
      </c>
      <c r="E1241" s="240" t="s">
        <v>19</v>
      </c>
      <c r="F1241" s="241" t="s">
        <v>168</v>
      </c>
      <c r="G1241" s="239"/>
      <c r="H1241" s="242">
        <v>14</v>
      </c>
      <c r="I1241" s="243"/>
      <c r="J1241" s="239"/>
      <c r="K1241" s="239"/>
      <c r="L1241" s="244"/>
      <c r="M1241" s="245"/>
      <c r="N1241" s="246"/>
      <c r="O1241" s="246"/>
      <c r="P1241" s="246"/>
      <c r="Q1241" s="246"/>
      <c r="R1241" s="246"/>
      <c r="S1241" s="246"/>
      <c r="T1241" s="247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8" t="s">
        <v>165</v>
      </c>
      <c r="AU1241" s="248" t="s">
        <v>82</v>
      </c>
      <c r="AV1241" s="14" t="s">
        <v>149</v>
      </c>
      <c r="AW1241" s="14" t="s">
        <v>33</v>
      </c>
      <c r="AX1241" s="14" t="s">
        <v>80</v>
      </c>
      <c r="AY1241" s="248" t="s">
        <v>142</v>
      </c>
    </row>
    <row r="1242" spans="1:65" s="2" customFormat="1" ht="24.15" customHeight="1">
      <c r="A1242" s="41"/>
      <c r="B1242" s="42"/>
      <c r="C1242" s="260" t="s">
        <v>820</v>
      </c>
      <c r="D1242" s="260" t="s">
        <v>237</v>
      </c>
      <c r="E1242" s="261" t="s">
        <v>1450</v>
      </c>
      <c r="F1242" s="262" t="s">
        <v>1451</v>
      </c>
      <c r="G1242" s="263" t="s">
        <v>147</v>
      </c>
      <c r="H1242" s="264">
        <v>71.665</v>
      </c>
      <c r="I1242" s="265"/>
      <c r="J1242" s="266">
        <f>ROUND(I1242*H1242,2)</f>
        <v>0</v>
      </c>
      <c r="K1242" s="262" t="s">
        <v>148</v>
      </c>
      <c r="L1242" s="267"/>
      <c r="M1242" s="268" t="s">
        <v>19</v>
      </c>
      <c r="N1242" s="269" t="s">
        <v>43</v>
      </c>
      <c r="O1242" s="87"/>
      <c r="P1242" s="216">
        <f>O1242*H1242</f>
        <v>0</v>
      </c>
      <c r="Q1242" s="216">
        <v>0</v>
      </c>
      <c r="R1242" s="216">
        <f>Q1242*H1242</f>
        <v>0</v>
      </c>
      <c r="S1242" s="216">
        <v>0</v>
      </c>
      <c r="T1242" s="217">
        <f>S1242*H1242</f>
        <v>0</v>
      </c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R1242" s="218" t="s">
        <v>245</v>
      </c>
      <c r="AT1242" s="218" t="s">
        <v>237</v>
      </c>
      <c r="AU1242" s="218" t="s">
        <v>82</v>
      </c>
      <c r="AY1242" s="20" t="s">
        <v>142</v>
      </c>
      <c r="BE1242" s="219">
        <f>IF(N1242="základní",J1242,0)</f>
        <v>0</v>
      </c>
      <c r="BF1242" s="219">
        <f>IF(N1242="snížená",J1242,0)</f>
        <v>0</v>
      </c>
      <c r="BG1242" s="219">
        <f>IF(N1242="zákl. přenesená",J1242,0)</f>
        <v>0</v>
      </c>
      <c r="BH1242" s="219">
        <f>IF(N1242="sníž. přenesená",J1242,0)</f>
        <v>0</v>
      </c>
      <c r="BI1242" s="219">
        <f>IF(N1242="nulová",J1242,0)</f>
        <v>0</v>
      </c>
      <c r="BJ1242" s="20" t="s">
        <v>80</v>
      </c>
      <c r="BK1242" s="219">
        <f>ROUND(I1242*H1242,2)</f>
        <v>0</v>
      </c>
      <c r="BL1242" s="20" t="s">
        <v>198</v>
      </c>
      <c r="BM1242" s="218" t="s">
        <v>1452</v>
      </c>
    </row>
    <row r="1243" spans="1:47" s="2" customFormat="1" ht="12">
      <c r="A1243" s="41"/>
      <c r="B1243" s="42"/>
      <c r="C1243" s="43"/>
      <c r="D1243" s="220" t="s">
        <v>150</v>
      </c>
      <c r="E1243" s="43"/>
      <c r="F1243" s="221" t="s">
        <v>1451</v>
      </c>
      <c r="G1243" s="43"/>
      <c r="H1243" s="43"/>
      <c r="I1243" s="222"/>
      <c r="J1243" s="43"/>
      <c r="K1243" s="43"/>
      <c r="L1243" s="47"/>
      <c r="M1243" s="223"/>
      <c r="N1243" s="224"/>
      <c r="O1243" s="87"/>
      <c r="P1243" s="87"/>
      <c r="Q1243" s="87"/>
      <c r="R1243" s="87"/>
      <c r="S1243" s="87"/>
      <c r="T1243" s="88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T1243" s="20" t="s">
        <v>150</v>
      </c>
      <c r="AU1243" s="20" t="s">
        <v>82</v>
      </c>
    </row>
    <row r="1244" spans="1:65" s="2" customFormat="1" ht="24.15" customHeight="1">
      <c r="A1244" s="41"/>
      <c r="B1244" s="42"/>
      <c r="C1244" s="260" t="s">
        <v>1453</v>
      </c>
      <c r="D1244" s="260" t="s">
        <v>237</v>
      </c>
      <c r="E1244" s="261" t="s">
        <v>1454</v>
      </c>
      <c r="F1244" s="262" t="s">
        <v>1455</v>
      </c>
      <c r="G1244" s="263" t="s">
        <v>317</v>
      </c>
      <c r="H1244" s="264">
        <v>52</v>
      </c>
      <c r="I1244" s="265"/>
      <c r="J1244" s="266">
        <f>ROUND(I1244*H1244,2)</f>
        <v>0</v>
      </c>
      <c r="K1244" s="262" t="s">
        <v>148</v>
      </c>
      <c r="L1244" s="267"/>
      <c r="M1244" s="268" t="s">
        <v>19</v>
      </c>
      <c r="N1244" s="269" t="s">
        <v>43</v>
      </c>
      <c r="O1244" s="87"/>
      <c r="P1244" s="216">
        <f>O1244*H1244</f>
        <v>0</v>
      </c>
      <c r="Q1244" s="216">
        <v>0</v>
      </c>
      <c r="R1244" s="216">
        <f>Q1244*H1244</f>
        <v>0</v>
      </c>
      <c r="S1244" s="216">
        <v>0</v>
      </c>
      <c r="T1244" s="217">
        <f>S1244*H1244</f>
        <v>0</v>
      </c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R1244" s="218" t="s">
        <v>245</v>
      </c>
      <c r="AT1244" s="218" t="s">
        <v>237</v>
      </c>
      <c r="AU1244" s="218" t="s">
        <v>82</v>
      </c>
      <c r="AY1244" s="20" t="s">
        <v>142</v>
      </c>
      <c r="BE1244" s="219">
        <f>IF(N1244="základní",J1244,0)</f>
        <v>0</v>
      </c>
      <c r="BF1244" s="219">
        <f>IF(N1244="snížená",J1244,0)</f>
        <v>0</v>
      </c>
      <c r="BG1244" s="219">
        <f>IF(N1244="zákl. přenesená",J1244,0)</f>
        <v>0</v>
      </c>
      <c r="BH1244" s="219">
        <f>IF(N1244="sníž. přenesená",J1244,0)</f>
        <v>0</v>
      </c>
      <c r="BI1244" s="219">
        <f>IF(N1244="nulová",J1244,0)</f>
        <v>0</v>
      </c>
      <c r="BJ1244" s="20" t="s">
        <v>80</v>
      </c>
      <c r="BK1244" s="219">
        <f>ROUND(I1244*H1244,2)</f>
        <v>0</v>
      </c>
      <c r="BL1244" s="20" t="s">
        <v>198</v>
      </c>
      <c r="BM1244" s="218" t="s">
        <v>1456</v>
      </c>
    </row>
    <row r="1245" spans="1:47" s="2" customFormat="1" ht="12">
      <c r="A1245" s="41"/>
      <c r="B1245" s="42"/>
      <c r="C1245" s="43"/>
      <c r="D1245" s="220" t="s">
        <v>150</v>
      </c>
      <c r="E1245" s="43"/>
      <c r="F1245" s="221" t="s">
        <v>1455</v>
      </c>
      <c r="G1245" s="43"/>
      <c r="H1245" s="43"/>
      <c r="I1245" s="222"/>
      <c r="J1245" s="43"/>
      <c r="K1245" s="43"/>
      <c r="L1245" s="47"/>
      <c r="M1245" s="223"/>
      <c r="N1245" s="224"/>
      <c r="O1245" s="87"/>
      <c r="P1245" s="87"/>
      <c r="Q1245" s="87"/>
      <c r="R1245" s="87"/>
      <c r="S1245" s="87"/>
      <c r="T1245" s="88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T1245" s="20" t="s">
        <v>150</v>
      </c>
      <c r="AU1245" s="20" t="s">
        <v>82</v>
      </c>
    </row>
    <row r="1246" spans="1:51" s="13" customFormat="1" ht="12">
      <c r="A1246" s="13"/>
      <c r="B1246" s="227"/>
      <c r="C1246" s="228"/>
      <c r="D1246" s="220" t="s">
        <v>165</v>
      </c>
      <c r="E1246" s="229" t="s">
        <v>19</v>
      </c>
      <c r="F1246" s="230" t="s">
        <v>1457</v>
      </c>
      <c r="G1246" s="228"/>
      <c r="H1246" s="231">
        <v>52</v>
      </c>
      <c r="I1246" s="232"/>
      <c r="J1246" s="228"/>
      <c r="K1246" s="228"/>
      <c r="L1246" s="233"/>
      <c r="M1246" s="234"/>
      <c r="N1246" s="235"/>
      <c r="O1246" s="235"/>
      <c r="P1246" s="235"/>
      <c r="Q1246" s="235"/>
      <c r="R1246" s="235"/>
      <c r="S1246" s="235"/>
      <c r="T1246" s="236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7" t="s">
        <v>165</v>
      </c>
      <c r="AU1246" s="237" t="s">
        <v>82</v>
      </c>
      <c r="AV1246" s="13" t="s">
        <v>82</v>
      </c>
      <c r="AW1246" s="13" t="s">
        <v>33</v>
      </c>
      <c r="AX1246" s="13" t="s">
        <v>72</v>
      </c>
      <c r="AY1246" s="237" t="s">
        <v>142</v>
      </c>
    </row>
    <row r="1247" spans="1:51" s="14" customFormat="1" ht="12">
      <c r="A1247" s="14"/>
      <c r="B1247" s="238"/>
      <c r="C1247" s="239"/>
      <c r="D1247" s="220" t="s">
        <v>165</v>
      </c>
      <c r="E1247" s="240" t="s">
        <v>19</v>
      </c>
      <c r="F1247" s="241" t="s">
        <v>168</v>
      </c>
      <c r="G1247" s="239"/>
      <c r="H1247" s="242">
        <v>52</v>
      </c>
      <c r="I1247" s="243"/>
      <c r="J1247" s="239"/>
      <c r="K1247" s="239"/>
      <c r="L1247" s="244"/>
      <c r="M1247" s="245"/>
      <c r="N1247" s="246"/>
      <c r="O1247" s="246"/>
      <c r="P1247" s="246"/>
      <c r="Q1247" s="246"/>
      <c r="R1247" s="246"/>
      <c r="S1247" s="246"/>
      <c r="T1247" s="24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48" t="s">
        <v>165</v>
      </c>
      <c r="AU1247" s="248" t="s">
        <v>82</v>
      </c>
      <c r="AV1247" s="14" t="s">
        <v>149</v>
      </c>
      <c r="AW1247" s="14" t="s">
        <v>33</v>
      </c>
      <c r="AX1247" s="14" t="s">
        <v>80</v>
      </c>
      <c r="AY1247" s="248" t="s">
        <v>142</v>
      </c>
    </row>
    <row r="1248" spans="1:65" s="2" customFormat="1" ht="24.15" customHeight="1">
      <c r="A1248" s="41"/>
      <c r="B1248" s="42"/>
      <c r="C1248" s="207" t="s">
        <v>827</v>
      </c>
      <c r="D1248" s="207" t="s">
        <v>144</v>
      </c>
      <c r="E1248" s="208" t="s">
        <v>1458</v>
      </c>
      <c r="F1248" s="209" t="s">
        <v>1459</v>
      </c>
      <c r="G1248" s="210" t="s">
        <v>317</v>
      </c>
      <c r="H1248" s="211">
        <v>1</v>
      </c>
      <c r="I1248" s="212"/>
      <c r="J1248" s="213">
        <f>ROUND(I1248*H1248,2)</f>
        <v>0</v>
      </c>
      <c r="K1248" s="209" t="s">
        <v>148</v>
      </c>
      <c r="L1248" s="47"/>
      <c r="M1248" s="214" t="s">
        <v>19</v>
      </c>
      <c r="N1248" s="215" t="s">
        <v>43</v>
      </c>
      <c r="O1248" s="87"/>
      <c r="P1248" s="216">
        <f>O1248*H1248</f>
        <v>0</v>
      </c>
      <c r="Q1248" s="216">
        <v>0</v>
      </c>
      <c r="R1248" s="216">
        <f>Q1248*H1248</f>
        <v>0</v>
      </c>
      <c r="S1248" s="216">
        <v>0</v>
      </c>
      <c r="T1248" s="217">
        <f>S1248*H1248</f>
        <v>0</v>
      </c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R1248" s="218" t="s">
        <v>198</v>
      </c>
      <c r="AT1248" s="218" t="s">
        <v>144</v>
      </c>
      <c r="AU1248" s="218" t="s">
        <v>82</v>
      </c>
      <c r="AY1248" s="20" t="s">
        <v>142</v>
      </c>
      <c r="BE1248" s="219">
        <f>IF(N1248="základní",J1248,0)</f>
        <v>0</v>
      </c>
      <c r="BF1248" s="219">
        <f>IF(N1248="snížená",J1248,0)</f>
        <v>0</v>
      </c>
      <c r="BG1248" s="219">
        <f>IF(N1248="zákl. přenesená",J1248,0)</f>
        <v>0</v>
      </c>
      <c r="BH1248" s="219">
        <f>IF(N1248="sníž. přenesená",J1248,0)</f>
        <v>0</v>
      </c>
      <c r="BI1248" s="219">
        <f>IF(N1248="nulová",J1248,0)</f>
        <v>0</v>
      </c>
      <c r="BJ1248" s="20" t="s">
        <v>80</v>
      </c>
      <c r="BK1248" s="219">
        <f>ROUND(I1248*H1248,2)</f>
        <v>0</v>
      </c>
      <c r="BL1248" s="20" t="s">
        <v>198</v>
      </c>
      <c r="BM1248" s="218" t="s">
        <v>1460</v>
      </c>
    </row>
    <row r="1249" spans="1:47" s="2" customFormat="1" ht="12">
      <c r="A1249" s="41"/>
      <c r="B1249" s="42"/>
      <c r="C1249" s="43"/>
      <c r="D1249" s="220" t="s">
        <v>150</v>
      </c>
      <c r="E1249" s="43"/>
      <c r="F1249" s="221" t="s">
        <v>1461</v>
      </c>
      <c r="G1249" s="43"/>
      <c r="H1249" s="43"/>
      <c r="I1249" s="222"/>
      <c r="J1249" s="43"/>
      <c r="K1249" s="43"/>
      <c r="L1249" s="47"/>
      <c r="M1249" s="223"/>
      <c r="N1249" s="224"/>
      <c r="O1249" s="87"/>
      <c r="P1249" s="87"/>
      <c r="Q1249" s="87"/>
      <c r="R1249" s="87"/>
      <c r="S1249" s="87"/>
      <c r="T1249" s="88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T1249" s="20" t="s">
        <v>150</v>
      </c>
      <c r="AU1249" s="20" t="s">
        <v>82</v>
      </c>
    </row>
    <row r="1250" spans="1:47" s="2" customFormat="1" ht="12">
      <c r="A1250" s="41"/>
      <c r="B1250" s="42"/>
      <c r="C1250" s="43"/>
      <c r="D1250" s="225" t="s">
        <v>152</v>
      </c>
      <c r="E1250" s="43"/>
      <c r="F1250" s="226" t="s">
        <v>1462</v>
      </c>
      <c r="G1250" s="43"/>
      <c r="H1250" s="43"/>
      <c r="I1250" s="222"/>
      <c r="J1250" s="43"/>
      <c r="K1250" s="43"/>
      <c r="L1250" s="47"/>
      <c r="M1250" s="223"/>
      <c r="N1250" s="224"/>
      <c r="O1250" s="87"/>
      <c r="P1250" s="87"/>
      <c r="Q1250" s="87"/>
      <c r="R1250" s="87"/>
      <c r="S1250" s="87"/>
      <c r="T1250" s="88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T1250" s="20" t="s">
        <v>152</v>
      </c>
      <c r="AU1250" s="20" t="s">
        <v>82</v>
      </c>
    </row>
    <row r="1251" spans="1:51" s="13" customFormat="1" ht="12">
      <c r="A1251" s="13"/>
      <c r="B1251" s="227"/>
      <c r="C1251" s="228"/>
      <c r="D1251" s="220" t="s">
        <v>165</v>
      </c>
      <c r="E1251" s="229" t="s">
        <v>19</v>
      </c>
      <c r="F1251" s="230" t="s">
        <v>1463</v>
      </c>
      <c r="G1251" s="228"/>
      <c r="H1251" s="231">
        <v>1</v>
      </c>
      <c r="I1251" s="232"/>
      <c r="J1251" s="228"/>
      <c r="K1251" s="228"/>
      <c r="L1251" s="233"/>
      <c r="M1251" s="234"/>
      <c r="N1251" s="235"/>
      <c r="O1251" s="235"/>
      <c r="P1251" s="235"/>
      <c r="Q1251" s="235"/>
      <c r="R1251" s="235"/>
      <c r="S1251" s="235"/>
      <c r="T1251" s="236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7" t="s">
        <v>165</v>
      </c>
      <c r="AU1251" s="237" t="s">
        <v>82</v>
      </c>
      <c r="AV1251" s="13" t="s">
        <v>82</v>
      </c>
      <c r="AW1251" s="13" t="s">
        <v>33</v>
      </c>
      <c r="AX1251" s="13" t="s">
        <v>72</v>
      </c>
      <c r="AY1251" s="237" t="s">
        <v>142</v>
      </c>
    </row>
    <row r="1252" spans="1:51" s="14" customFormat="1" ht="12">
      <c r="A1252" s="14"/>
      <c r="B1252" s="238"/>
      <c r="C1252" s="239"/>
      <c r="D1252" s="220" t="s">
        <v>165</v>
      </c>
      <c r="E1252" s="240" t="s">
        <v>19</v>
      </c>
      <c r="F1252" s="241" t="s">
        <v>168</v>
      </c>
      <c r="G1252" s="239"/>
      <c r="H1252" s="242">
        <v>1</v>
      </c>
      <c r="I1252" s="243"/>
      <c r="J1252" s="239"/>
      <c r="K1252" s="239"/>
      <c r="L1252" s="244"/>
      <c r="M1252" s="245"/>
      <c r="N1252" s="246"/>
      <c r="O1252" s="246"/>
      <c r="P1252" s="246"/>
      <c r="Q1252" s="246"/>
      <c r="R1252" s="246"/>
      <c r="S1252" s="246"/>
      <c r="T1252" s="24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48" t="s">
        <v>165</v>
      </c>
      <c r="AU1252" s="248" t="s">
        <v>82</v>
      </c>
      <c r="AV1252" s="14" t="s">
        <v>149</v>
      </c>
      <c r="AW1252" s="14" t="s">
        <v>33</v>
      </c>
      <c r="AX1252" s="14" t="s">
        <v>80</v>
      </c>
      <c r="AY1252" s="248" t="s">
        <v>142</v>
      </c>
    </row>
    <row r="1253" spans="1:65" s="2" customFormat="1" ht="24.15" customHeight="1">
      <c r="A1253" s="41"/>
      <c r="B1253" s="42"/>
      <c r="C1253" s="260" t="s">
        <v>1464</v>
      </c>
      <c r="D1253" s="260" t="s">
        <v>237</v>
      </c>
      <c r="E1253" s="261" t="s">
        <v>1465</v>
      </c>
      <c r="F1253" s="262" t="s">
        <v>1466</v>
      </c>
      <c r="G1253" s="263" t="s">
        <v>219</v>
      </c>
      <c r="H1253" s="264">
        <v>2.31</v>
      </c>
      <c r="I1253" s="265"/>
      <c r="J1253" s="266">
        <f>ROUND(I1253*H1253,2)</f>
        <v>0</v>
      </c>
      <c r="K1253" s="262" t="s">
        <v>148</v>
      </c>
      <c r="L1253" s="267"/>
      <c r="M1253" s="268" t="s">
        <v>19</v>
      </c>
      <c r="N1253" s="269" t="s">
        <v>43</v>
      </c>
      <c r="O1253" s="87"/>
      <c r="P1253" s="216">
        <f>O1253*H1253</f>
        <v>0</v>
      </c>
      <c r="Q1253" s="216">
        <v>0</v>
      </c>
      <c r="R1253" s="216">
        <f>Q1253*H1253</f>
        <v>0</v>
      </c>
      <c r="S1253" s="216">
        <v>0</v>
      </c>
      <c r="T1253" s="217">
        <f>S1253*H1253</f>
        <v>0</v>
      </c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R1253" s="218" t="s">
        <v>245</v>
      </c>
      <c r="AT1253" s="218" t="s">
        <v>237</v>
      </c>
      <c r="AU1253" s="218" t="s">
        <v>82</v>
      </c>
      <c r="AY1253" s="20" t="s">
        <v>142</v>
      </c>
      <c r="BE1253" s="219">
        <f>IF(N1253="základní",J1253,0)</f>
        <v>0</v>
      </c>
      <c r="BF1253" s="219">
        <f>IF(N1253="snížená",J1253,0)</f>
        <v>0</v>
      </c>
      <c r="BG1253" s="219">
        <f>IF(N1253="zákl. přenesená",J1253,0)</f>
        <v>0</v>
      </c>
      <c r="BH1253" s="219">
        <f>IF(N1253="sníž. přenesená",J1253,0)</f>
        <v>0</v>
      </c>
      <c r="BI1253" s="219">
        <f>IF(N1253="nulová",J1253,0)</f>
        <v>0</v>
      </c>
      <c r="BJ1253" s="20" t="s">
        <v>80</v>
      </c>
      <c r="BK1253" s="219">
        <f>ROUND(I1253*H1253,2)</f>
        <v>0</v>
      </c>
      <c r="BL1253" s="20" t="s">
        <v>198</v>
      </c>
      <c r="BM1253" s="218" t="s">
        <v>1467</v>
      </c>
    </row>
    <row r="1254" spans="1:47" s="2" customFormat="1" ht="12">
      <c r="A1254" s="41"/>
      <c r="B1254" s="42"/>
      <c r="C1254" s="43"/>
      <c r="D1254" s="220" t="s">
        <v>150</v>
      </c>
      <c r="E1254" s="43"/>
      <c r="F1254" s="221" t="s">
        <v>1466</v>
      </c>
      <c r="G1254" s="43"/>
      <c r="H1254" s="43"/>
      <c r="I1254" s="222"/>
      <c r="J1254" s="43"/>
      <c r="K1254" s="43"/>
      <c r="L1254" s="47"/>
      <c r="M1254" s="223"/>
      <c r="N1254" s="224"/>
      <c r="O1254" s="87"/>
      <c r="P1254" s="87"/>
      <c r="Q1254" s="87"/>
      <c r="R1254" s="87"/>
      <c r="S1254" s="87"/>
      <c r="T1254" s="88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T1254" s="20" t="s">
        <v>150</v>
      </c>
      <c r="AU1254" s="20" t="s">
        <v>82</v>
      </c>
    </row>
    <row r="1255" spans="1:47" s="2" customFormat="1" ht="12">
      <c r="A1255" s="41"/>
      <c r="B1255" s="42"/>
      <c r="C1255" s="43"/>
      <c r="D1255" s="220" t="s">
        <v>248</v>
      </c>
      <c r="E1255" s="43"/>
      <c r="F1255" s="270" t="s">
        <v>1468</v>
      </c>
      <c r="G1255" s="43"/>
      <c r="H1255" s="43"/>
      <c r="I1255" s="222"/>
      <c r="J1255" s="43"/>
      <c r="K1255" s="43"/>
      <c r="L1255" s="47"/>
      <c r="M1255" s="223"/>
      <c r="N1255" s="224"/>
      <c r="O1255" s="87"/>
      <c r="P1255" s="87"/>
      <c r="Q1255" s="87"/>
      <c r="R1255" s="87"/>
      <c r="S1255" s="87"/>
      <c r="T1255" s="88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T1255" s="20" t="s">
        <v>248</v>
      </c>
      <c r="AU1255" s="20" t="s">
        <v>82</v>
      </c>
    </row>
    <row r="1256" spans="1:51" s="13" customFormat="1" ht="12">
      <c r="A1256" s="13"/>
      <c r="B1256" s="227"/>
      <c r="C1256" s="228"/>
      <c r="D1256" s="220" t="s">
        <v>165</v>
      </c>
      <c r="E1256" s="229" t="s">
        <v>19</v>
      </c>
      <c r="F1256" s="230" t="s">
        <v>1469</v>
      </c>
      <c r="G1256" s="228"/>
      <c r="H1256" s="231">
        <v>2.31</v>
      </c>
      <c r="I1256" s="232"/>
      <c r="J1256" s="228"/>
      <c r="K1256" s="228"/>
      <c r="L1256" s="233"/>
      <c r="M1256" s="234"/>
      <c r="N1256" s="235"/>
      <c r="O1256" s="235"/>
      <c r="P1256" s="235"/>
      <c r="Q1256" s="235"/>
      <c r="R1256" s="235"/>
      <c r="S1256" s="235"/>
      <c r="T1256" s="236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7" t="s">
        <v>165</v>
      </c>
      <c r="AU1256" s="237" t="s">
        <v>82</v>
      </c>
      <c r="AV1256" s="13" t="s">
        <v>82</v>
      </c>
      <c r="AW1256" s="13" t="s">
        <v>33</v>
      </c>
      <c r="AX1256" s="13" t="s">
        <v>72</v>
      </c>
      <c r="AY1256" s="237" t="s">
        <v>142</v>
      </c>
    </row>
    <row r="1257" spans="1:51" s="14" customFormat="1" ht="12">
      <c r="A1257" s="14"/>
      <c r="B1257" s="238"/>
      <c r="C1257" s="239"/>
      <c r="D1257" s="220" t="s">
        <v>165</v>
      </c>
      <c r="E1257" s="240" t="s">
        <v>19</v>
      </c>
      <c r="F1257" s="241" t="s">
        <v>168</v>
      </c>
      <c r="G1257" s="239"/>
      <c r="H1257" s="242">
        <v>2.31</v>
      </c>
      <c r="I1257" s="243"/>
      <c r="J1257" s="239"/>
      <c r="K1257" s="239"/>
      <c r="L1257" s="244"/>
      <c r="M1257" s="245"/>
      <c r="N1257" s="246"/>
      <c r="O1257" s="246"/>
      <c r="P1257" s="246"/>
      <c r="Q1257" s="246"/>
      <c r="R1257" s="246"/>
      <c r="S1257" s="246"/>
      <c r="T1257" s="24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48" t="s">
        <v>165</v>
      </c>
      <c r="AU1257" s="248" t="s">
        <v>82</v>
      </c>
      <c r="AV1257" s="14" t="s">
        <v>149</v>
      </c>
      <c r="AW1257" s="14" t="s">
        <v>33</v>
      </c>
      <c r="AX1257" s="14" t="s">
        <v>80</v>
      </c>
      <c r="AY1257" s="248" t="s">
        <v>142</v>
      </c>
    </row>
    <row r="1258" spans="1:65" s="2" customFormat="1" ht="24.15" customHeight="1">
      <c r="A1258" s="41"/>
      <c r="B1258" s="42"/>
      <c r="C1258" s="207" t="s">
        <v>833</v>
      </c>
      <c r="D1258" s="207" t="s">
        <v>144</v>
      </c>
      <c r="E1258" s="208" t="s">
        <v>1470</v>
      </c>
      <c r="F1258" s="209" t="s">
        <v>1471</v>
      </c>
      <c r="G1258" s="210" t="s">
        <v>317</v>
      </c>
      <c r="H1258" s="211">
        <v>2</v>
      </c>
      <c r="I1258" s="212"/>
      <c r="J1258" s="213">
        <f>ROUND(I1258*H1258,2)</f>
        <v>0</v>
      </c>
      <c r="K1258" s="209" t="s">
        <v>148</v>
      </c>
      <c r="L1258" s="47"/>
      <c r="M1258" s="214" t="s">
        <v>19</v>
      </c>
      <c r="N1258" s="215" t="s">
        <v>43</v>
      </c>
      <c r="O1258" s="87"/>
      <c r="P1258" s="216">
        <f>O1258*H1258</f>
        <v>0</v>
      </c>
      <c r="Q1258" s="216">
        <v>0</v>
      </c>
      <c r="R1258" s="216">
        <f>Q1258*H1258</f>
        <v>0</v>
      </c>
      <c r="S1258" s="216">
        <v>0</v>
      </c>
      <c r="T1258" s="217">
        <f>S1258*H1258</f>
        <v>0</v>
      </c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R1258" s="218" t="s">
        <v>198</v>
      </c>
      <c r="AT1258" s="218" t="s">
        <v>144</v>
      </c>
      <c r="AU1258" s="218" t="s">
        <v>82</v>
      </c>
      <c r="AY1258" s="20" t="s">
        <v>142</v>
      </c>
      <c r="BE1258" s="219">
        <f>IF(N1258="základní",J1258,0)</f>
        <v>0</v>
      </c>
      <c r="BF1258" s="219">
        <f>IF(N1258="snížená",J1258,0)</f>
        <v>0</v>
      </c>
      <c r="BG1258" s="219">
        <f>IF(N1258="zákl. přenesená",J1258,0)</f>
        <v>0</v>
      </c>
      <c r="BH1258" s="219">
        <f>IF(N1258="sníž. přenesená",J1258,0)</f>
        <v>0</v>
      </c>
      <c r="BI1258" s="219">
        <f>IF(N1258="nulová",J1258,0)</f>
        <v>0</v>
      </c>
      <c r="BJ1258" s="20" t="s">
        <v>80</v>
      </c>
      <c r="BK1258" s="219">
        <f>ROUND(I1258*H1258,2)</f>
        <v>0</v>
      </c>
      <c r="BL1258" s="20" t="s">
        <v>198</v>
      </c>
      <c r="BM1258" s="218" t="s">
        <v>1472</v>
      </c>
    </row>
    <row r="1259" spans="1:47" s="2" customFormat="1" ht="12">
      <c r="A1259" s="41"/>
      <c r="B1259" s="42"/>
      <c r="C1259" s="43"/>
      <c r="D1259" s="220" t="s">
        <v>150</v>
      </c>
      <c r="E1259" s="43"/>
      <c r="F1259" s="221" t="s">
        <v>1473</v>
      </c>
      <c r="G1259" s="43"/>
      <c r="H1259" s="43"/>
      <c r="I1259" s="222"/>
      <c r="J1259" s="43"/>
      <c r="K1259" s="43"/>
      <c r="L1259" s="47"/>
      <c r="M1259" s="223"/>
      <c r="N1259" s="224"/>
      <c r="O1259" s="87"/>
      <c r="P1259" s="87"/>
      <c r="Q1259" s="87"/>
      <c r="R1259" s="87"/>
      <c r="S1259" s="87"/>
      <c r="T1259" s="88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T1259" s="20" t="s">
        <v>150</v>
      </c>
      <c r="AU1259" s="20" t="s">
        <v>82</v>
      </c>
    </row>
    <row r="1260" spans="1:47" s="2" customFormat="1" ht="12">
      <c r="A1260" s="41"/>
      <c r="B1260" s="42"/>
      <c r="C1260" s="43"/>
      <c r="D1260" s="225" t="s">
        <v>152</v>
      </c>
      <c r="E1260" s="43"/>
      <c r="F1260" s="226" t="s">
        <v>1474</v>
      </c>
      <c r="G1260" s="43"/>
      <c r="H1260" s="43"/>
      <c r="I1260" s="222"/>
      <c r="J1260" s="43"/>
      <c r="K1260" s="43"/>
      <c r="L1260" s="47"/>
      <c r="M1260" s="223"/>
      <c r="N1260" s="224"/>
      <c r="O1260" s="87"/>
      <c r="P1260" s="87"/>
      <c r="Q1260" s="87"/>
      <c r="R1260" s="87"/>
      <c r="S1260" s="87"/>
      <c r="T1260" s="88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T1260" s="20" t="s">
        <v>152</v>
      </c>
      <c r="AU1260" s="20" t="s">
        <v>82</v>
      </c>
    </row>
    <row r="1261" spans="1:51" s="13" customFormat="1" ht="12">
      <c r="A1261" s="13"/>
      <c r="B1261" s="227"/>
      <c r="C1261" s="228"/>
      <c r="D1261" s="220" t="s">
        <v>165</v>
      </c>
      <c r="E1261" s="229" t="s">
        <v>19</v>
      </c>
      <c r="F1261" s="230" t="s">
        <v>1475</v>
      </c>
      <c r="G1261" s="228"/>
      <c r="H1261" s="231">
        <v>1</v>
      </c>
      <c r="I1261" s="232"/>
      <c r="J1261" s="228"/>
      <c r="K1261" s="228"/>
      <c r="L1261" s="233"/>
      <c r="M1261" s="234"/>
      <c r="N1261" s="235"/>
      <c r="O1261" s="235"/>
      <c r="P1261" s="235"/>
      <c r="Q1261" s="235"/>
      <c r="R1261" s="235"/>
      <c r="S1261" s="235"/>
      <c r="T1261" s="236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37" t="s">
        <v>165</v>
      </c>
      <c r="AU1261" s="237" t="s">
        <v>82</v>
      </c>
      <c r="AV1261" s="13" t="s">
        <v>82</v>
      </c>
      <c r="AW1261" s="13" t="s">
        <v>33</v>
      </c>
      <c r="AX1261" s="13" t="s">
        <v>72</v>
      </c>
      <c r="AY1261" s="237" t="s">
        <v>142</v>
      </c>
    </row>
    <row r="1262" spans="1:51" s="13" customFormat="1" ht="12">
      <c r="A1262" s="13"/>
      <c r="B1262" s="227"/>
      <c r="C1262" s="228"/>
      <c r="D1262" s="220" t="s">
        <v>165</v>
      </c>
      <c r="E1262" s="229" t="s">
        <v>19</v>
      </c>
      <c r="F1262" s="230" t="s">
        <v>1476</v>
      </c>
      <c r="G1262" s="228"/>
      <c r="H1262" s="231">
        <v>1</v>
      </c>
      <c r="I1262" s="232"/>
      <c r="J1262" s="228"/>
      <c r="K1262" s="228"/>
      <c r="L1262" s="233"/>
      <c r="M1262" s="234"/>
      <c r="N1262" s="235"/>
      <c r="O1262" s="235"/>
      <c r="P1262" s="235"/>
      <c r="Q1262" s="235"/>
      <c r="R1262" s="235"/>
      <c r="S1262" s="235"/>
      <c r="T1262" s="236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7" t="s">
        <v>165</v>
      </c>
      <c r="AU1262" s="237" t="s">
        <v>82</v>
      </c>
      <c r="AV1262" s="13" t="s">
        <v>82</v>
      </c>
      <c r="AW1262" s="13" t="s">
        <v>33</v>
      </c>
      <c r="AX1262" s="13" t="s">
        <v>72</v>
      </c>
      <c r="AY1262" s="237" t="s">
        <v>142</v>
      </c>
    </row>
    <row r="1263" spans="1:51" s="14" customFormat="1" ht="12">
      <c r="A1263" s="14"/>
      <c r="B1263" s="238"/>
      <c r="C1263" s="239"/>
      <c r="D1263" s="220" t="s">
        <v>165</v>
      </c>
      <c r="E1263" s="240" t="s">
        <v>19</v>
      </c>
      <c r="F1263" s="241" t="s">
        <v>168</v>
      </c>
      <c r="G1263" s="239"/>
      <c r="H1263" s="242">
        <v>2</v>
      </c>
      <c r="I1263" s="243"/>
      <c r="J1263" s="239"/>
      <c r="K1263" s="239"/>
      <c r="L1263" s="244"/>
      <c r="M1263" s="245"/>
      <c r="N1263" s="246"/>
      <c r="O1263" s="246"/>
      <c r="P1263" s="246"/>
      <c r="Q1263" s="246"/>
      <c r="R1263" s="246"/>
      <c r="S1263" s="246"/>
      <c r="T1263" s="247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8" t="s">
        <v>165</v>
      </c>
      <c r="AU1263" s="248" t="s">
        <v>82</v>
      </c>
      <c r="AV1263" s="14" t="s">
        <v>149</v>
      </c>
      <c r="AW1263" s="14" t="s">
        <v>33</v>
      </c>
      <c r="AX1263" s="14" t="s">
        <v>80</v>
      </c>
      <c r="AY1263" s="248" t="s">
        <v>142</v>
      </c>
    </row>
    <row r="1264" spans="1:65" s="2" customFormat="1" ht="37.8" customHeight="1">
      <c r="A1264" s="41"/>
      <c r="B1264" s="42"/>
      <c r="C1264" s="260" t="s">
        <v>1477</v>
      </c>
      <c r="D1264" s="260" t="s">
        <v>237</v>
      </c>
      <c r="E1264" s="261" t="s">
        <v>1478</v>
      </c>
      <c r="F1264" s="262" t="s">
        <v>1479</v>
      </c>
      <c r="G1264" s="263" t="s">
        <v>219</v>
      </c>
      <c r="H1264" s="264">
        <v>4.59</v>
      </c>
      <c r="I1264" s="265"/>
      <c r="J1264" s="266">
        <f>ROUND(I1264*H1264,2)</f>
        <v>0</v>
      </c>
      <c r="K1264" s="262" t="s">
        <v>148</v>
      </c>
      <c r="L1264" s="267"/>
      <c r="M1264" s="268" t="s">
        <v>19</v>
      </c>
      <c r="N1264" s="269" t="s">
        <v>43</v>
      </c>
      <c r="O1264" s="87"/>
      <c r="P1264" s="216">
        <f>O1264*H1264</f>
        <v>0</v>
      </c>
      <c r="Q1264" s="216">
        <v>0</v>
      </c>
      <c r="R1264" s="216">
        <f>Q1264*H1264</f>
        <v>0</v>
      </c>
      <c r="S1264" s="216">
        <v>0</v>
      </c>
      <c r="T1264" s="217">
        <f>S1264*H1264</f>
        <v>0</v>
      </c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R1264" s="218" t="s">
        <v>245</v>
      </c>
      <c r="AT1264" s="218" t="s">
        <v>237</v>
      </c>
      <c r="AU1264" s="218" t="s">
        <v>82</v>
      </c>
      <c r="AY1264" s="20" t="s">
        <v>142</v>
      </c>
      <c r="BE1264" s="219">
        <f>IF(N1264="základní",J1264,0)</f>
        <v>0</v>
      </c>
      <c r="BF1264" s="219">
        <f>IF(N1264="snížená",J1264,0)</f>
        <v>0</v>
      </c>
      <c r="BG1264" s="219">
        <f>IF(N1264="zákl. přenesená",J1264,0)</f>
        <v>0</v>
      </c>
      <c r="BH1264" s="219">
        <f>IF(N1264="sníž. přenesená",J1264,0)</f>
        <v>0</v>
      </c>
      <c r="BI1264" s="219">
        <f>IF(N1264="nulová",J1264,0)</f>
        <v>0</v>
      </c>
      <c r="BJ1264" s="20" t="s">
        <v>80</v>
      </c>
      <c r="BK1264" s="219">
        <f>ROUND(I1264*H1264,2)</f>
        <v>0</v>
      </c>
      <c r="BL1264" s="20" t="s">
        <v>198</v>
      </c>
      <c r="BM1264" s="218" t="s">
        <v>1480</v>
      </c>
    </row>
    <row r="1265" spans="1:47" s="2" customFormat="1" ht="12">
      <c r="A1265" s="41"/>
      <c r="B1265" s="42"/>
      <c r="C1265" s="43"/>
      <c r="D1265" s="220" t="s">
        <v>150</v>
      </c>
      <c r="E1265" s="43"/>
      <c r="F1265" s="221" t="s">
        <v>1479</v>
      </c>
      <c r="G1265" s="43"/>
      <c r="H1265" s="43"/>
      <c r="I1265" s="222"/>
      <c r="J1265" s="43"/>
      <c r="K1265" s="43"/>
      <c r="L1265" s="47"/>
      <c r="M1265" s="223"/>
      <c r="N1265" s="224"/>
      <c r="O1265" s="87"/>
      <c r="P1265" s="87"/>
      <c r="Q1265" s="87"/>
      <c r="R1265" s="87"/>
      <c r="S1265" s="87"/>
      <c r="T1265" s="88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T1265" s="20" t="s">
        <v>150</v>
      </c>
      <c r="AU1265" s="20" t="s">
        <v>82</v>
      </c>
    </row>
    <row r="1266" spans="1:47" s="2" customFormat="1" ht="12">
      <c r="A1266" s="41"/>
      <c r="B1266" s="42"/>
      <c r="C1266" s="43"/>
      <c r="D1266" s="220" t="s">
        <v>248</v>
      </c>
      <c r="E1266" s="43"/>
      <c r="F1266" s="270" t="s">
        <v>1468</v>
      </c>
      <c r="G1266" s="43"/>
      <c r="H1266" s="43"/>
      <c r="I1266" s="222"/>
      <c r="J1266" s="43"/>
      <c r="K1266" s="43"/>
      <c r="L1266" s="47"/>
      <c r="M1266" s="223"/>
      <c r="N1266" s="224"/>
      <c r="O1266" s="87"/>
      <c r="P1266" s="87"/>
      <c r="Q1266" s="87"/>
      <c r="R1266" s="87"/>
      <c r="S1266" s="87"/>
      <c r="T1266" s="88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T1266" s="20" t="s">
        <v>248</v>
      </c>
      <c r="AU1266" s="20" t="s">
        <v>82</v>
      </c>
    </row>
    <row r="1267" spans="1:51" s="13" customFormat="1" ht="12">
      <c r="A1267" s="13"/>
      <c r="B1267" s="227"/>
      <c r="C1267" s="228"/>
      <c r="D1267" s="220" t="s">
        <v>165</v>
      </c>
      <c r="E1267" s="229" t="s">
        <v>19</v>
      </c>
      <c r="F1267" s="230" t="s">
        <v>1481</v>
      </c>
      <c r="G1267" s="228"/>
      <c r="H1267" s="231">
        <v>2.43</v>
      </c>
      <c r="I1267" s="232"/>
      <c r="J1267" s="228"/>
      <c r="K1267" s="228"/>
      <c r="L1267" s="233"/>
      <c r="M1267" s="234"/>
      <c r="N1267" s="235"/>
      <c r="O1267" s="235"/>
      <c r="P1267" s="235"/>
      <c r="Q1267" s="235"/>
      <c r="R1267" s="235"/>
      <c r="S1267" s="235"/>
      <c r="T1267" s="236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7" t="s">
        <v>165</v>
      </c>
      <c r="AU1267" s="237" t="s">
        <v>82</v>
      </c>
      <c r="AV1267" s="13" t="s">
        <v>82</v>
      </c>
      <c r="AW1267" s="13" t="s">
        <v>33</v>
      </c>
      <c r="AX1267" s="13" t="s">
        <v>72</v>
      </c>
      <c r="AY1267" s="237" t="s">
        <v>142</v>
      </c>
    </row>
    <row r="1268" spans="1:51" s="13" customFormat="1" ht="12">
      <c r="A1268" s="13"/>
      <c r="B1268" s="227"/>
      <c r="C1268" s="228"/>
      <c r="D1268" s="220" t="s">
        <v>165</v>
      </c>
      <c r="E1268" s="229" t="s">
        <v>19</v>
      </c>
      <c r="F1268" s="230" t="s">
        <v>1482</v>
      </c>
      <c r="G1268" s="228"/>
      <c r="H1268" s="231">
        <v>2.16</v>
      </c>
      <c r="I1268" s="232"/>
      <c r="J1268" s="228"/>
      <c r="K1268" s="228"/>
      <c r="L1268" s="233"/>
      <c r="M1268" s="234"/>
      <c r="N1268" s="235"/>
      <c r="O1268" s="235"/>
      <c r="P1268" s="235"/>
      <c r="Q1268" s="235"/>
      <c r="R1268" s="235"/>
      <c r="S1268" s="235"/>
      <c r="T1268" s="236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7" t="s">
        <v>165</v>
      </c>
      <c r="AU1268" s="237" t="s">
        <v>82</v>
      </c>
      <c r="AV1268" s="13" t="s">
        <v>82</v>
      </c>
      <c r="AW1268" s="13" t="s">
        <v>33</v>
      </c>
      <c r="AX1268" s="13" t="s">
        <v>72</v>
      </c>
      <c r="AY1268" s="237" t="s">
        <v>142</v>
      </c>
    </row>
    <row r="1269" spans="1:51" s="14" customFormat="1" ht="12">
      <c r="A1269" s="14"/>
      <c r="B1269" s="238"/>
      <c r="C1269" s="239"/>
      <c r="D1269" s="220" t="s">
        <v>165</v>
      </c>
      <c r="E1269" s="240" t="s">
        <v>19</v>
      </c>
      <c r="F1269" s="241" t="s">
        <v>168</v>
      </c>
      <c r="G1269" s="239"/>
      <c r="H1269" s="242">
        <v>4.59</v>
      </c>
      <c r="I1269" s="243"/>
      <c r="J1269" s="239"/>
      <c r="K1269" s="239"/>
      <c r="L1269" s="244"/>
      <c r="M1269" s="245"/>
      <c r="N1269" s="246"/>
      <c r="O1269" s="246"/>
      <c r="P1269" s="246"/>
      <c r="Q1269" s="246"/>
      <c r="R1269" s="246"/>
      <c r="S1269" s="246"/>
      <c r="T1269" s="24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8" t="s">
        <v>165</v>
      </c>
      <c r="AU1269" s="248" t="s">
        <v>82</v>
      </c>
      <c r="AV1269" s="14" t="s">
        <v>149</v>
      </c>
      <c r="AW1269" s="14" t="s">
        <v>33</v>
      </c>
      <c r="AX1269" s="14" t="s">
        <v>80</v>
      </c>
      <c r="AY1269" s="248" t="s">
        <v>142</v>
      </c>
    </row>
    <row r="1270" spans="1:65" s="2" customFormat="1" ht="33" customHeight="1">
      <c r="A1270" s="41"/>
      <c r="B1270" s="42"/>
      <c r="C1270" s="207" t="s">
        <v>840</v>
      </c>
      <c r="D1270" s="207" t="s">
        <v>144</v>
      </c>
      <c r="E1270" s="208" t="s">
        <v>1483</v>
      </c>
      <c r="F1270" s="209" t="s">
        <v>1484</v>
      </c>
      <c r="G1270" s="210" t="s">
        <v>317</v>
      </c>
      <c r="H1270" s="211">
        <v>1</v>
      </c>
      <c r="I1270" s="212"/>
      <c r="J1270" s="213">
        <f>ROUND(I1270*H1270,2)</f>
        <v>0</v>
      </c>
      <c r="K1270" s="209" t="s">
        <v>148</v>
      </c>
      <c r="L1270" s="47"/>
      <c r="M1270" s="214" t="s">
        <v>19</v>
      </c>
      <c r="N1270" s="215" t="s">
        <v>43</v>
      </c>
      <c r="O1270" s="87"/>
      <c r="P1270" s="216">
        <f>O1270*H1270</f>
        <v>0</v>
      </c>
      <c r="Q1270" s="216">
        <v>0</v>
      </c>
      <c r="R1270" s="216">
        <f>Q1270*H1270</f>
        <v>0</v>
      </c>
      <c r="S1270" s="216">
        <v>0</v>
      </c>
      <c r="T1270" s="217">
        <f>S1270*H1270</f>
        <v>0</v>
      </c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R1270" s="218" t="s">
        <v>198</v>
      </c>
      <c r="AT1270" s="218" t="s">
        <v>144</v>
      </c>
      <c r="AU1270" s="218" t="s">
        <v>82</v>
      </c>
      <c r="AY1270" s="20" t="s">
        <v>142</v>
      </c>
      <c r="BE1270" s="219">
        <f>IF(N1270="základní",J1270,0)</f>
        <v>0</v>
      </c>
      <c r="BF1270" s="219">
        <f>IF(N1270="snížená",J1270,0)</f>
        <v>0</v>
      </c>
      <c r="BG1270" s="219">
        <f>IF(N1270="zákl. přenesená",J1270,0)</f>
        <v>0</v>
      </c>
      <c r="BH1270" s="219">
        <f>IF(N1270="sníž. přenesená",J1270,0)</f>
        <v>0</v>
      </c>
      <c r="BI1270" s="219">
        <f>IF(N1270="nulová",J1270,0)</f>
        <v>0</v>
      </c>
      <c r="BJ1270" s="20" t="s">
        <v>80</v>
      </c>
      <c r="BK1270" s="219">
        <f>ROUND(I1270*H1270,2)</f>
        <v>0</v>
      </c>
      <c r="BL1270" s="20" t="s">
        <v>198</v>
      </c>
      <c r="BM1270" s="218" t="s">
        <v>1485</v>
      </c>
    </row>
    <row r="1271" spans="1:47" s="2" customFormat="1" ht="12">
      <c r="A1271" s="41"/>
      <c r="B1271" s="42"/>
      <c r="C1271" s="43"/>
      <c r="D1271" s="220" t="s">
        <v>150</v>
      </c>
      <c r="E1271" s="43"/>
      <c r="F1271" s="221" t="s">
        <v>1486</v>
      </c>
      <c r="G1271" s="43"/>
      <c r="H1271" s="43"/>
      <c r="I1271" s="222"/>
      <c r="J1271" s="43"/>
      <c r="K1271" s="43"/>
      <c r="L1271" s="47"/>
      <c r="M1271" s="223"/>
      <c r="N1271" s="224"/>
      <c r="O1271" s="87"/>
      <c r="P1271" s="87"/>
      <c r="Q1271" s="87"/>
      <c r="R1271" s="87"/>
      <c r="S1271" s="87"/>
      <c r="T1271" s="88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T1271" s="20" t="s">
        <v>150</v>
      </c>
      <c r="AU1271" s="20" t="s">
        <v>82</v>
      </c>
    </row>
    <row r="1272" spans="1:47" s="2" customFormat="1" ht="12">
      <c r="A1272" s="41"/>
      <c r="B1272" s="42"/>
      <c r="C1272" s="43"/>
      <c r="D1272" s="225" t="s">
        <v>152</v>
      </c>
      <c r="E1272" s="43"/>
      <c r="F1272" s="226" t="s">
        <v>1487</v>
      </c>
      <c r="G1272" s="43"/>
      <c r="H1272" s="43"/>
      <c r="I1272" s="222"/>
      <c r="J1272" s="43"/>
      <c r="K1272" s="43"/>
      <c r="L1272" s="47"/>
      <c r="M1272" s="223"/>
      <c r="N1272" s="224"/>
      <c r="O1272" s="87"/>
      <c r="P1272" s="87"/>
      <c r="Q1272" s="87"/>
      <c r="R1272" s="87"/>
      <c r="S1272" s="87"/>
      <c r="T1272" s="88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T1272" s="20" t="s">
        <v>152</v>
      </c>
      <c r="AU1272" s="20" t="s">
        <v>82</v>
      </c>
    </row>
    <row r="1273" spans="1:51" s="13" customFormat="1" ht="12">
      <c r="A1273" s="13"/>
      <c r="B1273" s="227"/>
      <c r="C1273" s="228"/>
      <c r="D1273" s="220" t="s">
        <v>165</v>
      </c>
      <c r="E1273" s="229" t="s">
        <v>19</v>
      </c>
      <c r="F1273" s="230" t="s">
        <v>1488</v>
      </c>
      <c r="G1273" s="228"/>
      <c r="H1273" s="231">
        <v>1</v>
      </c>
      <c r="I1273" s="232"/>
      <c r="J1273" s="228"/>
      <c r="K1273" s="228"/>
      <c r="L1273" s="233"/>
      <c r="M1273" s="234"/>
      <c r="N1273" s="235"/>
      <c r="O1273" s="235"/>
      <c r="P1273" s="235"/>
      <c r="Q1273" s="235"/>
      <c r="R1273" s="235"/>
      <c r="S1273" s="235"/>
      <c r="T1273" s="236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37" t="s">
        <v>165</v>
      </c>
      <c r="AU1273" s="237" t="s">
        <v>82</v>
      </c>
      <c r="AV1273" s="13" t="s">
        <v>82</v>
      </c>
      <c r="AW1273" s="13" t="s">
        <v>33</v>
      </c>
      <c r="AX1273" s="13" t="s">
        <v>72</v>
      </c>
      <c r="AY1273" s="237" t="s">
        <v>142</v>
      </c>
    </row>
    <row r="1274" spans="1:51" s="14" customFormat="1" ht="12">
      <c r="A1274" s="14"/>
      <c r="B1274" s="238"/>
      <c r="C1274" s="239"/>
      <c r="D1274" s="220" t="s">
        <v>165</v>
      </c>
      <c r="E1274" s="240" t="s">
        <v>19</v>
      </c>
      <c r="F1274" s="241" t="s">
        <v>168</v>
      </c>
      <c r="G1274" s="239"/>
      <c r="H1274" s="242">
        <v>1</v>
      </c>
      <c r="I1274" s="243"/>
      <c r="J1274" s="239"/>
      <c r="K1274" s="239"/>
      <c r="L1274" s="244"/>
      <c r="M1274" s="245"/>
      <c r="N1274" s="246"/>
      <c r="O1274" s="246"/>
      <c r="P1274" s="246"/>
      <c r="Q1274" s="246"/>
      <c r="R1274" s="246"/>
      <c r="S1274" s="246"/>
      <c r="T1274" s="24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48" t="s">
        <v>165</v>
      </c>
      <c r="AU1274" s="248" t="s">
        <v>82</v>
      </c>
      <c r="AV1274" s="14" t="s">
        <v>149</v>
      </c>
      <c r="AW1274" s="14" t="s">
        <v>33</v>
      </c>
      <c r="AX1274" s="14" t="s">
        <v>80</v>
      </c>
      <c r="AY1274" s="248" t="s">
        <v>142</v>
      </c>
    </row>
    <row r="1275" spans="1:65" s="2" customFormat="1" ht="24.15" customHeight="1">
      <c r="A1275" s="41"/>
      <c r="B1275" s="42"/>
      <c r="C1275" s="260" t="s">
        <v>1489</v>
      </c>
      <c r="D1275" s="260" t="s">
        <v>237</v>
      </c>
      <c r="E1275" s="261" t="s">
        <v>1490</v>
      </c>
      <c r="F1275" s="262" t="s">
        <v>1491</v>
      </c>
      <c r="G1275" s="263" t="s">
        <v>219</v>
      </c>
      <c r="H1275" s="264">
        <v>2.43</v>
      </c>
      <c r="I1275" s="265"/>
      <c r="J1275" s="266">
        <f>ROUND(I1275*H1275,2)</f>
        <v>0</v>
      </c>
      <c r="K1275" s="262" t="s">
        <v>148</v>
      </c>
      <c r="L1275" s="267"/>
      <c r="M1275" s="268" t="s">
        <v>19</v>
      </c>
      <c r="N1275" s="269" t="s">
        <v>43</v>
      </c>
      <c r="O1275" s="87"/>
      <c r="P1275" s="216">
        <f>O1275*H1275</f>
        <v>0</v>
      </c>
      <c r="Q1275" s="216">
        <v>0</v>
      </c>
      <c r="R1275" s="216">
        <f>Q1275*H1275</f>
        <v>0</v>
      </c>
      <c r="S1275" s="216">
        <v>0</v>
      </c>
      <c r="T1275" s="217">
        <f>S1275*H1275</f>
        <v>0</v>
      </c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R1275" s="218" t="s">
        <v>245</v>
      </c>
      <c r="AT1275" s="218" t="s">
        <v>237</v>
      </c>
      <c r="AU1275" s="218" t="s">
        <v>82</v>
      </c>
      <c r="AY1275" s="20" t="s">
        <v>142</v>
      </c>
      <c r="BE1275" s="219">
        <f>IF(N1275="základní",J1275,0)</f>
        <v>0</v>
      </c>
      <c r="BF1275" s="219">
        <f>IF(N1275="snížená",J1275,0)</f>
        <v>0</v>
      </c>
      <c r="BG1275" s="219">
        <f>IF(N1275="zákl. přenesená",J1275,0)</f>
        <v>0</v>
      </c>
      <c r="BH1275" s="219">
        <f>IF(N1275="sníž. přenesená",J1275,0)</f>
        <v>0</v>
      </c>
      <c r="BI1275" s="219">
        <f>IF(N1275="nulová",J1275,0)</f>
        <v>0</v>
      </c>
      <c r="BJ1275" s="20" t="s">
        <v>80</v>
      </c>
      <c r="BK1275" s="219">
        <f>ROUND(I1275*H1275,2)</f>
        <v>0</v>
      </c>
      <c r="BL1275" s="20" t="s">
        <v>198</v>
      </c>
      <c r="BM1275" s="218" t="s">
        <v>1492</v>
      </c>
    </row>
    <row r="1276" spans="1:47" s="2" customFormat="1" ht="12">
      <c r="A1276" s="41"/>
      <c r="B1276" s="42"/>
      <c r="C1276" s="43"/>
      <c r="D1276" s="220" t="s">
        <v>150</v>
      </c>
      <c r="E1276" s="43"/>
      <c r="F1276" s="221" t="s">
        <v>1491</v>
      </c>
      <c r="G1276" s="43"/>
      <c r="H1276" s="43"/>
      <c r="I1276" s="222"/>
      <c r="J1276" s="43"/>
      <c r="K1276" s="43"/>
      <c r="L1276" s="47"/>
      <c r="M1276" s="223"/>
      <c r="N1276" s="224"/>
      <c r="O1276" s="87"/>
      <c r="P1276" s="87"/>
      <c r="Q1276" s="87"/>
      <c r="R1276" s="87"/>
      <c r="S1276" s="87"/>
      <c r="T1276" s="88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T1276" s="20" t="s">
        <v>150</v>
      </c>
      <c r="AU1276" s="20" t="s">
        <v>82</v>
      </c>
    </row>
    <row r="1277" spans="1:47" s="2" customFormat="1" ht="12">
      <c r="A1277" s="41"/>
      <c r="B1277" s="42"/>
      <c r="C1277" s="43"/>
      <c r="D1277" s="220" t="s">
        <v>248</v>
      </c>
      <c r="E1277" s="43"/>
      <c r="F1277" s="270" t="s">
        <v>1468</v>
      </c>
      <c r="G1277" s="43"/>
      <c r="H1277" s="43"/>
      <c r="I1277" s="222"/>
      <c r="J1277" s="43"/>
      <c r="K1277" s="43"/>
      <c r="L1277" s="47"/>
      <c r="M1277" s="223"/>
      <c r="N1277" s="224"/>
      <c r="O1277" s="87"/>
      <c r="P1277" s="87"/>
      <c r="Q1277" s="87"/>
      <c r="R1277" s="87"/>
      <c r="S1277" s="87"/>
      <c r="T1277" s="88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T1277" s="20" t="s">
        <v>248</v>
      </c>
      <c r="AU1277" s="20" t="s">
        <v>82</v>
      </c>
    </row>
    <row r="1278" spans="1:51" s="13" customFormat="1" ht="12">
      <c r="A1278" s="13"/>
      <c r="B1278" s="227"/>
      <c r="C1278" s="228"/>
      <c r="D1278" s="220" t="s">
        <v>165</v>
      </c>
      <c r="E1278" s="229" t="s">
        <v>19</v>
      </c>
      <c r="F1278" s="230" t="s">
        <v>1493</v>
      </c>
      <c r="G1278" s="228"/>
      <c r="H1278" s="231">
        <v>2.43</v>
      </c>
      <c r="I1278" s="232"/>
      <c r="J1278" s="228"/>
      <c r="K1278" s="228"/>
      <c r="L1278" s="233"/>
      <c r="M1278" s="234"/>
      <c r="N1278" s="235"/>
      <c r="O1278" s="235"/>
      <c r="P1278" s="235"/>
      <c r="Q1278" s="235"/>
      <c r="R1278" s="235"/>
      <c r="S1278" s="235"/>
      <c r="T1278" s="236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7" t="s">
        <v>165</v>
      </c>
      <c r="AU1278" s="237" t="s">
        <v>82</v>
      </c>
      <c r="AV1278" s="13" t="s">
        <v>82</v>
      </c>
      <c r="AW1278" s="13" t="s">
        <v>33</v>
      </c>
      <c r="AX1278" s="13" t="s">
        <v>72</v>
      </c>
      <c r="AY1278" s="237" t="s">
        <v>142</v>
      </c>
    </row>
    <row r="1279" spans="1:51" s="14" customFormat="1" ht="12">
      <c r="A1279" s="14"/>
      <c r="B1279" s="238"/>
      <c r="C1279" s="239"/>
      <c r="D1279" s="220" t="s">
        <v>165</v>
      </c>
      <c r="E1279" s="240" t="s">
        <v>19</v>
      </c>
      <c r="F1279" s="241" t="s">
        <v>168</v>
      </c>
      <c r="G1279" s="239"/>
      <c r="H1279" s="242">
        <v>2.43</v>
      </c>
      <c r="I1279" s="243"/>
      <c r="J1279" s="239"/>
      <c r="K1279" s="239"/>
      <c r="L1279" s="244"/>
      <c r="M1279" s="245"/>
      <c r="N1279" s="246"/>
      <c r="O1279" s="246"/>
      <c r="P1279" s="246"/>
      <c r="Q1279" s="246"/>
      <c r="R1279" s="246"/>
      <c r="S1279" s="246"/>
      <c r="T1279" s="24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8" t="s">
        <v>165</v>
      </c>
      <c r="AU1279" s="248" t="s">
        <v>82</v>
      </c>
      <c r="AV1279" s="14" t="s">
        <v>149</v>
      </c>
      <c r="AW1279" s="14" t="s">
        <v>33</v>
      </c>
      <c r="AX1279" s="14" t="s">
        <v>80</v>
      </c>
      <c r="AY1279" s="248" t="s">
        <v>142</v>
      </c>
    </row>
    <row r="1280" spans="1:65" s="2" customFormat="1" ht="33" customHeight="1">
      <c r="A1280" s="41"/>
      <c r="B1280" s="42"/>
      <c r="C1280" s="207" t="s">
        <v>844</v>
      </c>
      <c r="D1280" s="207" t="s">
        <v>144</v>
      </c>
      <c r="E1280" s="208" t="s">
        <v>1494</v>
      </c>
      <c r="F1280" s="209" t="s">
        <v>1495</v>
      </c>
      <c r="G1280" s="210" t="s">
        <v>317</v>
      </c>
      <c r="H1280" s="211">
        <v>2</v>
      </c>
      <c r="I1280" s="212"/>
      <c r="J1280" s="213">
        <f>ROUND(I1280*H1280,2)</f>
        <v>0</v>
      </c>
      <c r="K1280" s="209" t="s">
        <v>148</v>
      </c>
      <c r="L1280" s="47"/>
      <c r="M1280" s="214" t="s">
        <v>19</v>
      </c>
      <c r="N1280" s="215" t="s">
        <v>43</v>
      </c>
      <c r="O1280" s="87"/>
      <c r="P1280" s="216">
        <f>O1280*H1280</f>
        <v>0</v>
      </c>
      <c r="Q1280" s="216">
        <v>0</v>
      </c>
      <c r="R1280" s="216">
        <f>Q1280*H1280</f>
        <v>0</v>
      </c>
      <c r="S1280" s="216">
        <v>0</v>
      </c>
      <c r="T1280" s="217">
        <f>S1280*H1280</f>
        <v>0</v>
      </c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R1280" s="218" t="s">
        <v>198</v>
      </c>
      <c r="AT1280" s="218" t="s">
        <v>144</v>
      </c>
      <c r="AU1280" s="218" t="s">
        <v>82</v>
      </c>
      <c r="AY1280" s="20" t="s">
        <v>142</v>
      </c>
      <c r="BE1280" s="219">
        <f>IF(N1280="základní",J1280,0)</f>
        <v>0</v>
      </c>
      <c r="BF1280" s="219">
        <f>IF(N1280="snížená",J1280,0)</f>
        <v>0</v>
      </c>
      <c r="BG1280" s="219">
        <f>IF(N1280="zákl. přenesená",J1280,0)</f>
        <v>0</v>
      </c>
      <c r="BH1280" s="219">
        <f>IF(N1280="sníž. přenesená",J1280,0)</f>
        <v>0</v>
      </c>
      <c r="BI1280" s="219">
        <f>IF(N1280="nulová",J1280,0)</f>
        <v>0</v>
      </c>
      <c r="BJ1280" s="20" t="s">
        <v>80</v>
      </c>
      <c r="BK1280" s="219">
        <f>ROUND(I1280*H1280,2)</f>
        <v>0</v>
      </c>
      <c r="BL1280" s="20" t="s">
        <v>198</v>
      </c>
      <c r="BM1280" s="218" t="s">
        <v>1496</v>
      </c>
    </row>
    <row r="1281" spans="1:47" s="2" customFormat="1" ht="12">
      <c r="A1281" s="41"/>
      <c r="B1281" s="42"/>
      <c r="C1281" s="43"/>
      <c r="D1281" s="220" t="s">
        <v>150</v>
      </c>
      <c r="E1281" s="43"/>
      <c r="F1281" s="221" t="s">
        <v>1497</v>
      </c>
      <c r="G1281" s="43"/>
      <c r="H1281" s="43"/>
      <c r="I1281" s="222"/>
      <c r="J1281" s="43"/>
      <c r="K1281" s="43"/>
      <c r="L1281" s="47"/>
      <c r="M1281" s="223"/>
      <c r="N1281" s="224"/>
      <c r="O1281" s="87"/>
      <c r="P1281" s="87"/>
      <c r="Q1281" s="87"/>
      <c r="R1281" s="87"/>
      <c r="S1281" s="87"/>
      <c r="T1281" s="88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T1281" s="20" t="s">
        <v>150</v>
      </c>
      <c r="AU1281" s="20" t="s">
        <v>82</v>
      </c>
    </row>
    <row r="1282" spans="1:47" s="2" customFormat="1" ht="12">
      <c r="A1282" s="41"/>
      <c r="B1282" s="42"/>
      <c r="C1282" s="43"/>
      <c r="D1282" s="225" t="s">
        <v>152</v>
      </c>
      <c r="E1282" s="43"/>
      <c r="F1282" s="226" t="s">
        <v>1498</v>
      </c>
      <c r="G1282" s="43"/>
      <c r="H1282" s="43"/>
      <c r="I1282" s="222"/>
      <c r="J1282" s="43"/>
      <c r="K1282" s="43"/>
      <c r="L1282" s="47"/>
      <c r="M1282" s="223"/>
      <c r="N1282" s="224"/>
      <c r="O1282" s="87"/>
      <c r="P1282" s="87"/>
      <c r="Q1282" s="87"/>
      <c r="R1282" s="87"/>
      <c r="S1282" s="87"/>
      <c r="T1282" s="88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T1282" s="20" t="s">
        <v>152</v>
      </c>
      <c r="AU1282" s="20" t="s">
        <v>82</v>
      </c>
    </row>
    <row r="1283" spans="1:51" s="13" customFormat="1" ht="12">
      <c r="A1283" s="13"/>
      <c r="B1283" s="227"/>
      <c r="C1283" s="228"/>
      <c r="D1283" s="220" t="s">
        <v>165</v>
      </c>
      <c r="E1283" s="229" t="s">
        <v>19</v>
      </c>
      <c r="F1283" s="230" t="s">
        <v>1499</v>
      </c>
      <c r="G1283" s="228"/>
      <c r="H1283" s="231">
        <v>2</v>
      </c>
      <c r="I1283" s="232"/>
      <c r="J1283" s="228"/>
      <c r="K1283" s="228"/>
      <c r="L1283" s="233"/>
      <c r="M1283" s="234"/>
      <c r="N1283" s="235"/>
      <c r="O1283" s="235"/>
      <c r="P1283" s="235"/>
      <c r="Q1283" s="235"/>
      <c r="R1283" s="235"/>
      <c r="S1283" s="235"/>
      <c r="T1283" s="236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7" t="s">
        <v>165</v>
      </c>
      <c r="AU1283" s="237" t="s">
        <v>82</v>
      </c>
      <c r="AV1283" s="13" t="s">
        <v>82</v>
      </c>
      <c r="AW1283" s="13" t="s">
        <v>33</v>
      </c>
      <c r="AX1283" s="13" t="s">
        <v>72</v>
      </c>
      <c r="AY1283" s="237" t="s">
        <v>142</v>
      </c>
    </row>
    <row r="1284" spans="1:51" s="14" customFormat="1" ht="12">
      <c r="A1284" s="14"/>
      <c r="B1284" s="238"/>
      <c r="C1284" s="239"/>
      <c r="D1284" s="220" t="s">
        <v>165</v>
      </c>
      <c r="E1284" s="240" t="s">
        <v>19</v>
      </c>
      <c r="F1284" s="241" t="s">
        <v>168</v>
      </c>
      <c r="G1284" s="239"/>
      <c r="H1284" s="242">
        <v>2</v>
      </c>
      <c r="I1284" s="243"/>
      <c r="J1284" s="239"/>
      <c r="K1284" s="239"/>
      <c r="L1284" s="244"/>
      <c r="M1284" s="245"/>
      <c r="N1284" s="246"/>
      <c r="O1284" s="246"/>
      <c r="P1284" s="246"/>
      <c r="Q1284" s="246"/>
      <c r="R1284" s="246"/>
      <c r="S1284" s="246"/>
      <c r="T1284" s="24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8" t="s">
        <v>165</v>
      </c>
      <c r="AU1284" s="248" t="s">
        <v>82</v>
      </c>
      <c r="AV1284" s="14" t="s">
        <v>149</v>
      </c>
      <c r="AW1284" s="14" t="s">
        <v>33</v>
      </c>
      <c r="AX1284" s="14" t="s">
        <v>80</v>
      </c>
      <c r="AY1284" s="248" t="s">
        <v>142</v>
      </c>
    </row>
    <row r="1285" spans="1:65" s="2" customFormat="1" ht="24.15" customHeight="1">
      <c r="A1285" s="41"/>
      <c r="B1285" s="42"/>
      <c r="C1285" s="260" t="s">
        <v>1500</v>
      </c>
      <c r="D1285" s="260" t="s">
        <v>237</v>
      </c>
      <c r="E1285" s="261" t="s">
        <v>1501</v>
      </c>
      <c r="F1285" s="262" t="s">
        <v>1502</v>
      </c>
      <c r="G1285" s="263" t="s">
        <v>219</v>
      </c>
      <c r="H1285" s="264">
        <v>8.1</v>
      </c>
      <c r="I1285" s="265"/>
      <c r="J1285" s="266">
        <f>ROUND(I1285*H1285,2)</f>
        <v>0</v>
      </c>
      <c r="K1285" s="262" t="s">
        <v>148</v>
      </c>
      <c r="L1285" s="267"/>
      <c r="M1285" s="268" t="s">
        <v>19</v>
      </c>
      <c r="N1285" s="269" t="s">
        <v>43</v>
      </c>
      <c r="O1285" s="87"/>
      <c r="P1285" s="216">
        <f>O1285*H1285</f>
        <v>0</v>
      </c>
      <c r="Q1285" s="216">
        <v>0</v>
      </c>
      <c r="R1285" s="216">
        <f>Q1285*H1285</f>
        <v>0</v>
      </c>
      <c r="S1285" s="216">
        <v>0</v>
      </c>
      <c r="T1285" s="217">
        <f>S1285*H1285</f>
        <v>0</v>
      </c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R1285" s="218" t="s">
        <v>245</v>
      </c>
      <c r="AT1285" s="218" t="s">
        <v>237</v>
      </c>
      <c r="AU1285" s="218" t="s">
        <v>82</v>
      </c>
      <c r="AY1285" s="20" t="s">
        <v>142</v>
      </c>
      <c r="BE1285" s="219">
        <f>IF(N1285="základní",J1285,0)</f>
        <v>0</v>
      </c>
      <c r="BF1285" s="219">
        <f>IF(N1285="snížená",J1285,0)</f>
        <v>0</v>
      </c>
      <c r="BG1285" s="219">
        <f>IF(N1285="zákl. přenesená",J1285,0)</f>
        <v>0</v>
      </c>
      <c r="BH1285" s="219">
        <f>IF(N1285="sníž. přenesená",J1285,0)</f>
        <v>0</v>
      </c>
      <c r="BI1285" s="219">
        <f>IF(N1285="nulová",J1285,0)</f>
        <v>0</v>
      </c>
      <c r="BJ1285" s="20" t="s">
        <v>80</v>
      </c>
      <c r="BK1285" s="219">
        <f>ROUND(I1285*H1285,2)</f>
        <v>0</v>
      </c>
      <c r="BL1285" s="20" t="s">
        <v>198</v>
      </c>
      <c r="BM1285" s="218" t="s">
        <v>1503</v>
      </c>
    </row>
    <row r="1286" spans="1:47" s="2" customFormat="1" ht="12">
      <c r="A1286" s="41"/>
      <c r="B1286" s="42"/>
      <c r="C1286" s="43"/>
      <c r="D1286" s="220" t="s">
        <v>150</v>
      </c>
      <c r="E1286" s="43"/>
      <c r="F1286" s="221" t="s">
        <v>1502</v>
      </c>
      <c r="G1286" s="43"/>
      <c r="H1286" s="43"/>
      <c r="I1286" s="222"/>
      <c r="J1286" s="43"/>
      <c r="K1286" s="43"/>
      <c r="L1286" s="47"/>
      <c r="M1286" s="223"/>
      <c r="N1286" s="224"/>
      <c r="O1286" s="87"/>
      <c r="P1286" s="87"/>
      <c r="Q1286" s="87"/>
      <c r="R1286" s="87"/>
      <c r="S1286" s="87"/>
      <c r="T1286" s="88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T1286" s="20" t="s">
        <v>150</v>
      </c>
      <c r="AU1286" s="20" t="s">
        <v>82</v>
      </c>
    </row>
    <row r="1287" spans="1:47" s="2" customFormat="1" ht="12">
      <c r="A1287" s="41"/>
      <c r="B1287" s="42"/>
      <c r="C1287" s="43"/>
      <c r="D1287" s="220" t="s">
        <v>248</v>
      </c>
      <c r="E1287" s="43"/>
      <c r="F1287" s="270" t="s">
        <v>1468</v>
      </c>
      <c r="G1287" s="43"/>
      <c r="H1287" s="43"/>
      <c r="I1287" s="222"/>
      <c r="J1287" s="43"/>
      <c r="K1287" s="43"/>
      <c r="L1287" s="47"/>
      <c r="M1287" s="223"/>
      <c r="N1287" s="224"/>
      <c r="O1287" s="87"/>
      <c r="P1287" s="87"/>
      <c r="Q1287" s="87"/>
      <c r="R1287" s="87"/>
      <c r="S1287" s="87"/>
      <c r="T1287" s="88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T1287" s="20" t="s">
        <v>248</v>
      </c>
      <c r="AU1287" s="20" t="s">
        <v>82</v>
      </c>
    </row>
    <row r="1288" spans="1:51" s="13" customFormat="1" ht="12">
      <c r="A1288" s="13"/>
      <c r="B1288" s="227"/>
      <c r="C1288" s="228"/>
      <c r="D1288" s="220" t="s">
        <v>165</v>
      </c>
      <c r="E1288" s="229" t="s">
        <v>19</v>
      </c>
      <c r="F1288" s="230" t="s">
        <v>1504</v>
      </c>
      <c r="G1288" s="228"/>
      <c r="H1288" s="231">
        <v>8.1</v>
      </c>
      <c r="I1288" s="232"/>
      <c r="J1288" s="228"/>
      <c r="K1288" s="228"/>
      <c r="L1288" s="233"/>
      <c r="M1288" s="234"/>
      <c r="N1288" s="235"/>
      <c r="O1288" s="235"/>
      <c r="P1288" s="235"/>
      <c r="Q1288" s="235"/>
      <c r="R1288" s="235"/>
      <c r="S1288" s="235"/>
      <c r="T1288" s="236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37" t="s">
        <v>165</v>
      </c>
      <c r="AU1288" s="237" t="s">
        <v>82</v>
      </c>
      <c r="AV1288" s="13" t="s">
        <v>82</v>
      </c>
      <c r="AW1288" s="13" t="s">
        <v>33</v>
      </c>
      <c r="AX1288" s="13" t="s">
        <v>72</v>
      </c>
      <c r="AY1288" s="237" t="s">
        <v>142</v>
      </c>
    </row>
    <row r="1289" spans="1:51" s="14" customFormat="1" ht="12">
      <c r="A1289" s="14"/>
      <c r="B1289" s="238"/>
      <c r="C1289" s="239"/>
      <c r="D1289" s="220" t="s">
        <v>165</v>
      </c>
      <c r="E1289" s="240" t="s">
        <v>19</v>
      </c>
      <c r="F1289" s="241" t="s">
        <v>168</v>
      </c>
      <c r="G1289" s="239"/>
      <c r="H1289" s="242">
        <v>8.1</v>
      </c>
      <c r="I1289" s="243"/>
      <c r="J1289" s="239"/>
      <c r="K1289" s="239"/>
      <c r="L1289" s="244"/>
      <c r="M1289" s="245"/>
      <c r="N1289" s="246"/>
      <c r="O1289" s="246"/>
      <c r="P1289" s="246"/>
      <c r="Q1289" s="246"/>
      <c r="R1289" s="246"/>
      <c r="S1289" s="246"/>
      <c r="T1289" s="247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48" t="s">
        <v>165</v>
      </c>
      <c r="AU1289" s="248" t="s">
        <v>82</v>
      </c>
      <c r="AV1289" s="14" t="s">
        <v>149</v>
      </c>
      <c r="AW1289" s="14" t="s">
        <v>33</v>
      </c>
      <c r="AX1289" s="14" t="s">
        <v>80</v>
      </c>
      <c r="AY1289" s="248" t="s">
        <v>142</v>
      </c>
    </row>
    <row r="1290" spans="1:65" s="2" customFormat="1" ht="21.75" customHeight="1">
      <c r="A1290" s="41"/>
      <c r="B1290" s="42"/>
      <c r="C1290" s="207" t="s">
        <v>850</v>
      </c>
      <c r="D1290" s="207" t="s">
        <v>144</v>
      </c>
      <c r="E1290" s="208" t="s">
        <v>1505</v>
      </c>
      <c r="F1290" s="209" t="s">
        <v>1506</v>
      </c>
      <c r="G1290" s="210" t="s">
        <v>317</v>
      </c>
      <c r="H1290" s="211">
        <v>1</v>
      </c>
      <c r="I1290" s="212"/>
      <c r="J1290" s="213">
        <f>ROUND(I1290*H1290,2)</f>
        <v>0</v>
      </c>
      <c r="K1290" s="209" t="s">
        <v>148</v>
      </c>
      <c r="L1290" s="47"/>
      <c r="M1290" s="214" t="s">
        <v>19</v>
      </c>
      <c r="N1290" s="215" t="s">
        <v>43</v>
      </c>
      <c r="O1290" s="87"/>
      <c r="P1290" s="216">
        <f>O1290*H1290</f>
        <v>0</v>
      </c>
      <c r="Q1290" s="216">
        <v>0</v>
      </c>
      <c r="R1290" s="216">
        <f>Q1290*H1290</f>
        <v>0</v>
      </c>
      <c r="S1290" s="216">
        <v>0</v>
      </c>
      <c r="T1290" s="217">
        <f>S1290*H1290</f>
        <v>0</v>
      </c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R1290" s="218" t="s">
        <v>198</v>
      </c>
      <c r="AT1290" s="218" t="s">
        <v>144</v>
      </c>
      <c r="AU1290" s="218" t="s">
        <v>82</v>
      </c>
      <c r="AY1290" s="20" t="s">
        <v>142</v>
      </c>
      <c r="BE1290" s="219">
        <f>IF(N1290="základní",J1290,0)</f>
        <v>0</v>
      </c>
      <c r="BF1290" s="219">
        <f>IF(N1290="snížená",J1290,0)</f>
        <v>0</v>
      </c>
      <c r="BG1290" s="219">
        <f>IF(N1290="zákl. přenesená",J1290,0)</f>
        <v>0</v>
      </c>
      <c r="BH1290" s="219">
        <f>IF(N1290="sníž. přenesená",J1290,0)</f>
        <v>0</v>
      </c>
      <c r="BI1290" s="219">
        <f>IF(N1290="nulová",J1290,0)</f>
        <v>0</v>
      </c>
      <c r="BJ1290" s="20" t="s">
        <v>80</v>
      </c>
      <c r="BK1290" s="219">
        <f>ROUND(I1290*H1290,2)</f>
        <v>0</v>
      </c>
      <c r="BL1290" s="20" t="s">
        <v>198</v>
      </c>
      <c r="BM1290" s="218" t="s">
        <v>1507</v>
      </c>
    </row>
    <row r="1291" spans="1:47" s="2" customFormat="1" ht="12">
      <c r="A1291" s="41"/>
      <c r="B1291" s="42"/>
      <c r="C1291" s="43"/>
      <c r="D1291" s="220" t="s">
        <v>150</v>
      </c>
      <c r="E1291" s="43"/>
      <c r="F1291" s="221" t="s">
        <v>1508</v>
      </c>
      <c r="G1291" s="43"/>
      <c r="H1291" s="43"/>
      <c r="I1291" s="222"/>
      <c r="J1291" s="43"/>
      <c r="K1291" s="43"/>
      <c r="L1291" s="47"/>
      <c r="M1291" s="223"/>
      <c r="N1291" s="224"/>
      <c r="O1291" s="87"/>
      <c r="P1291" s="87"/>
      <c r="Q1291" s="87"/>
      <c r="R1291" s="87"/>
      <c r="S1291" s="87"/>
      <c r="T1291" s="88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T1291" s="20" t="s">
        <v>150</v>
      </c>
      <c r="AU1291" s="20" t="s">
        <v>82</v>
      </c>
    </row>
    <row r="1292" spans="1:47" s="2" customFormat="1" ht="12">
      <c r="A1292" s="41"/>
      <c r="B1292" s="42"/>
      <c r="C1292" s="43"/>
      <c r="D1292" s="225" t="s">
        <v>152</v>
      </c>
      <c r="E1292" s="43"/>
      <c r="F1292" s="226" t="s">
        <v>1509</v>
      </c>
      <c r="G1292" s="43"/>
      <c r="H1292" s="43"/>
      <c r="I1292" s="222"/>
      <c r="J1292" s="43"/>
      <c r="K1292" s="43"/>
      <c r="L1292" s="47"/>
      <c r="M1292" s="223"/>
      <c r="N1292" s="224"/>
      <c r="O1292" s="87"/>
      <c r="P1292" s="87"/>
      <c r="Q1292" s="87"/>
      <c r="R1292" s="87"/>
      <c r="S1292" s="87"/>
      <c r="T1292" s="88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T1292" s="20" t="s">
        <v>152</v>
      </c>
      <c r="AU1292" s="20" t="s">
        <v>82</v>
      </c>
    </row>
    <row r="1293" spans="1:51" s="13" customFormat="1" ht="12">
      <c r="A1293" s="13"/>
      <c r="B1293" s="227"/>
      <c r="C1293" s="228"/>
      <c r="D1293" s="220" t="s">
        <v>165</v>
      </c>
      <c r="E1293" s="229" t="s">
        <v>19</v>
      </c>
      <c r="F1293" s="230" t="s">
        <v>1510</v>
      </c>
      <c r="G1293" s="228"/>
      <c r="H1293" s="231">
        <v>1</v>
      </c>
      <c r="I1293" s="232"/>
      <c r="J1293" s="228"/>
      <c r="K1293" s="228"/>
      <c r="L1293" s="233"/>
      <c r="M1293" s="234"/>
      <c r="N1293" s="235"/>
      <c r="O1293" s="235"/>
      <c r="P1293" s="235"/>
      <c r="Q1293" s="235"/>
      <c r="R1293" s="235"/>
      <c r="S1293" s="235"/>
      <c r="T1293" s="236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37" t="s">
        <v>165</v>
      </c>
      <c r="AU1293" s="237" t="s">
        <v>82</v>
      </c>
      <c r="AV1293" s="13" t="s">
        <v>82</v>
      </c>
      <c r="AW1293" s="13" t="s">
        <v>33</v>
      </c>
      <c r="AX1293" s="13" t="s">
        <v>72</v>
      </c>
      <c r="AY1293" s="237" t="s">
        <v>142</v>
      </c>
    </row>
    <row r="1294" spans="1:51" s="15" customFormat="1" ht="12">
      <c r="A1294" s="15"/>
      <c r="B1294" s="249"/>
      <c r="C1294" s="250"/>
      <c r="D1294" s="220" t="s">
        <v>165</v>
      </c>
      <c r="E1294" s="251" t="s">
        <v>19</v>
      </c>
      <c r="F1294" s="252" t="s">
        <v>183</v>
      </c>
      <c r="G1294" s="250"/>
      <c r="H1294" s="253">
        <v>1</v>
      </c>
      <c r="I1294" s="254"/>
      <c r="J1294" s="250"/>
      <c r="K1294" s="250"/>
      <c r="L1294" s="255"/>
      <c r="M1294" s="256"/>
      <c r="N1294" s="257"/>
      <c r="O1294" s="257"/>
      <c r="P1294" s="257"/>
      <c r="Q1294" s="257"/>
      <c r="R1294" s="257"/>
      <c r="S1294" s="257"/>
      <c r="T1294" s="258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T1294" s="259" t="s">
        <v>165</v>
      </c>
      <c r="AU1294" s="259" t="s">
        <v>82</v>
      </c>
      <c r="AV1294" s="15" t="s">
        <v>158</v>
      </c>
      <c r="AW1294" s="15" t="s">
        <v>33</v>
      </c>
      <c r="AX1294" s="15" t="s">
        <v>72</v>
      </c>
      <c r="AY1294" s="259" t="s">
        <v>142</v>
      </c>
    </row>
    <row r="1295" spans="1:51" s="14" customFormat="1" ht="12">
      <c r="A1295" s="14"/>
      <c r="B1295" s="238"/>
      <c r="C1295" s="239"/>
      <c r="D1295" s="220" t="s">
        <v>165</v>
      </c>
      <c r="E1295" s="240" t="s">
        <v>19</v>
      </c>
      <c r="F1295" s="241" t="s">
        <v>168</v>
      </c>
      <c r="G1295" s="239"/>
      <c r="H1295" s="242">
        <v>1</v>
      </c>
      <c r="I1295" s="243"/>
      <c r="J1295" s="239"/>
      <c r="K1295" s="239"/>
      <c r="L1295" s="244"/>
      <c r="M1295" s="245"/>
      <c r="N1295" s="246"/>
      <c r="O1295" s="246"/>
      <c r="P1295" s="246"/>
      <c r="Q1295" s="246"/>
      <c r="R1295" s="246"/>
      <c r="S1295" s="246"/>
      <c r="T1295" s="24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8" t="s">
        <v>165</v>
      </c>
      <c r="AU1295" s="248" t="s">
        <v>82</v>
      </c>
      <c r="AV1295" s="14" t="s">
        <v>149</v>
      </c>
      <c r="AW1295" s="14" t="s">
        <v>33</v>
      </c>
      <c r="AX1295" s="14" t="s">
        <v>80</v>
      </c>
      <c r="AY1295" s="248" t="s">
        <v>142</v>
      </c>
    </row>
    <row r="1296" spans="1:65" s="2" customFormat="1" ht="24.15" customHeight="1">
      <c r="A1296" s="41"/>
      <c r="B1296" s="42"/>
      <c r="C1296" s="260" t="s">
        <v>1511</v>
      </c>
      <c r="D1296" s="260" t="s">
        <v>237</v>
      </c>
      <c r="E1296" s="261" t="s">
        <v>1512</v>
      </c>
      <c r="F1296" s="262" t="s">
        <v>1513</v>
      </c>
      <c r="G1296" s="263" t="s">
        <v>1514</v>
      </c>
      <c r="H1296" s="264">
        <v>1</v>
      </c>
      <c r="I1296" s="265"/>
      <c r="J1296" s="266">
        <f>ROUND(I1296*H1296,2)</f>
        <v>0</v>
      </c>
      <c r="K1296" s="262" t="s">
        <v>19</v>
      </c>
      <c r="L1296" s="267"/>
      <c r="M1296" s="268" t="s">
        <v>19</v>
      </c>
      <c r="N1296" s="269" t="s">
        <v>43</v>
      </c>
      <c r="O1296" s="87"/>
      <c r="P1296" s="216">
        <f>O1296*H1296</f>
        <v>0</v>
      </c>
      <c r="Q1296" s="216">
        <v>0</v>
      </c>
      <c r="R1296" s="216">
        <f>Q1296*H1296</f>
        <v>0</v>
      </c>
      <c r="S1296" s="216">
        <v>0</v>
      </c>
      <c r="T1296" s="217">
        <f>S1296*H1296</f>
        <v>0</v>
      </c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R1296" s="218" t="s">
        <v>245</v>
      </c>
      <c r="AT1296" s="218" t="s">
        <v>237</v>
      </c>
      <c r="AU1296" s="218" t="s">
        <v>82</v>
      </c>
      <c r="AY1296" s="20" t="s">
        <v>142</v>
      </c>
      <c r="BE1296" s="219">
        <f>IF(N1296="základní",J1296,0)</f>
        <v>0</v>
      </c>
      <c r="BF1296" s="219">
        <f>IF(N1296="snížená",J1296,0)</f>
        <v>0</v>
      </c>
      <c r="BG1296" s="219">
        <f>IF(N1296="zákl. přenesená",J1296,0)</f>
        <v>0</v>
      </c>
      <c r="BH1296" s="219">
        <f>IF(N1296="sníž. přenesená",J1296,0)</f>
        <v>0</v>
      </c>
      <c r="BI1296" s="219">
        <f>IF(N1296="nulová",J1296,0)</f>
        <v>0</v>
      </c>
      <c r="BJ1296" s="20" t="s">
        <v>80</v>
      </c>
      <c r="BK1296" s="219">
        <f>ROUND(I1296*H1296,2)</f>
        <v>0</v>
      </c>
      <c r="BL1296" s="20" t="s">
        <v>198</v>
      </c>
      <c r="BM1296" s="218" t="s">
        <v>1515</v>
      </c>
    </row>
    <row r="1297" spans="1:47" s="2" customFormat="1" ht="12">
      <c r="A1297" s="41"/>
      <c r="B1297" s="42"/>
      <c r="C1297" s="43"/>
      <c r="D1297" s="220" t="s">
        <v>150</v>
      </c>
      <c r="E1297" s="43"/>
      <c r="F1297" s="221" t="s">
        <v>1516</v>
      </c>
      <c r="G1297" s="43"/>
      <c r="H1297" s="43"/>
      <c r="I1297" s="222"/>
      <c r="J1297" s="43"/>
      <c r="K1297" s="43"/>
      <c r="L1297" s="47"/>
      <c r="M1297" s="223"/>
      <c r="N1297" s="224"/>
      <c r="O1297" s="87"/>
      <c r="P1297" s="87"/>
      <c r="Q1297" s="87"/>
      <c r="R1297" s="87"/>
      <c r="S1297" s="87"/>
      <c r="T1297" s="88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T1297" s="20" t="s">
        <v>150</v>
      </c>
      <c r="AU1297" s="20" t="s">
        <v>82</v>
      </c>
    </row>
    <row r="1298" spans="1:47" s="2" customFormat="1" ht="12">
      <c r="A1298" s="41"/>
      <c r="B1298" s="42"/>
      <c r="C1298" s="43"/>
      <c r="D1298" s="220" t="s">
        <v>248</v>
      </c>
      <c r="E1298" s="43"/>
      <c r="F1298" s="270" t="s">
        <v>1517</v>
      </c>
      <c r="G1298" s="43"/>
      <c r="H1298" s="43"/>
      <c r="I1298" s="222"/>
      <c r="J1298" s="43"/>
      <c r="K1298" s="43"/>
      <c r="L1298" s="47"/>
      <c r="M1298" s="223"/>
      <c r="N1298" s="224"/>
      <c r="O1298" s="87"/>
      <c r="P1298" s="87"/>
      <c r="Q1298" s="87"/>
      <c r="R1298" s="87"/>
      <c r="S1298" s="87"/>
      <c r="T1298" s="88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T1298" s="20" t="s">
        <v>248</v>
      </c>
      <c r="AU1298" s="20" t="s">
        <v>82</v>
      </c>
    </row>
    <row r="1299" spans="1:51" s="13" customFormat="1" ht="12">
      <c r="A1299" s="13"/>
      <c r="B1299" s="227"/>
      <c r="C1299" s="228"/>
      <c r="D1299" s="220" t="s">
        <v>165</v>
      </c>
      <c r="E1299" s="229" t="s">
        <v>19</v>
      </c>
      <c r="F1299" s="230" t="s">
        <v>1510</v>
      </c>
      <c r="G1299" s="228"/>
      <c r="H1299" s="231">
        <v>1</v>
      </c>
      <c r="I1299" s="232"/>
      <c r="J1299" s="228"/>
      <c r="K1299" s="228"/>
      <c r="L1299" s="233"/>
      <c r="M1299" s="234"/>
      <c r="N1299" s="235"/>
      <c r="O1299" s="235"/>
      <c r="P1299" s="235"/>
      <c r="Q1299" s="235"/>
      <c r="R1299" s="235"/>
      <c r="S1299" s="235"/>
      <c r="T1299" s="236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7" t="s">
        <v>165</v>
      </c>
      <c r="AU1299" s="237" t="s">
        <v>82</v>
      </c>
      <c r="AV1299" s="13" t="s">
        <v>82</v>
      </c>
      <c r="AW1299" s="13" t="s">
        <v>33</v>
      </c>
      <c r="AX1299" s="13" t="s">
        <v>72</v>
      </c>
      <c r="AY1299" s="237" t="s">
        <v>142</v>
      </c>
    </row>
    <row r="1300" spans="1:51" s="15" customFormat="1" ht="12">
      <c r="A1300" s="15"/>
      <c r="B1300" s="249"/>
      <c r="C1300" s="250"/>
      <c r="D1300" s="220" t="s">
        <v>165</v>
      </c>
      <c r="E1300" s="251" t="s">
        <v>19</v>
      </c>
      <c r="F1300" s="252" t="s">
        <v>183</v>
      </c>
      <c r="G1300" s="250"/>
      <c r="H1300" s="253">
        <v>1</v>
      </c>
      <c r="I1300" s="254"/>
      <c r="J1300" s="250"/>
      <c r="K1300" s="250"/>
      <c r="L1300" s="255"/>
      <c r="M1300" s="256"/>
      <c r="N1300" s="257"/>
      <c r="O1300" s="257"/>
      <c r="P1300" s="257"/>
      <c r="Q1300" s="257"/>
      <c r="R1300" s="257"/>
      <c r="S1300" s="257"/>
      <c r="T1300" s="258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T1300" s="259" t="s">
        <v>165</v>
      </c>
      <c r="AU1300" s="259" t="s">
        <v>82</v>
      </c>
      <c r="AV1300" s="15" t="s">
        <v>158</v>
      </c>
      <c r="AW1300" s="15" t="s">
        <v>33</v>
      </c>
      <c r="AX1300" s="15" t="s">
        <v>72</v>
      </c>
      <c r="AY1300" s="259" t="s">
        <v>142</v>
      </c>
    </row>
    <row r="1301" spans="1:51" s="14" customFormat="1" ht="12">
      <c r="A1301" s="14"/>
      <c r="B1301" s="238"/>
      <c r="C1301" s="239"/>
      <c r="D1301" s="220" t="s">
        <v>165</v>
      </c>
      <c r="E1301" s="240" t="s">
        <v>19</v>
      </c>
      <c r="F1301" s="241" t="s">
        <v>168</v>
      </c>
      <c r="G1301" s="239"/>
      <c r="H1301" s="242">
        <v>1</v>
      </c>
      <c r="I1301" s="243"/>
      <c r="J1301" s="239"/>
      <c r="K1301" s="239"/>
      <c r="L1301" s="244"/>
      <c r="M1301" s="245"/>
      <c r="N1301" s="246"/>
      <c r="O1301" s="246"/>
      <c r="P1301" s="246"/>
      <c r="Q1301" s="246"/>
      <c r="R1301" s="246"/>
      <c r="S1301" s="246"/>
      <c r="T1301" s="24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48" t="s">
        <v>165</v>
      </c>
      <c r="AU1301" s="248" t="s">
        <v>82</v>
      </c>
      <c r="AV1301" s="14" t="s">
        <v>149</v>
      </c>
      <c r="AW1301" s="14" t="s">
        <v>33</v>
      </c>
      <c r="AX1301" s="14" t="s">
        <v>80</v>
      </c>
      <c r="AY1301" s="248" t="s">
        <v>142</v>
      </c>
    </row>
    <row r="1302" spans="1:65" s="2" customFormat="1" ht="24.15" customHeight="1">
      <c r="A1302" s="41"/>
      <c r="B1302" s="42"/>
      <c r="C1302" s="207" t="s">
        <v>853</v>
      </c>
      <c r="D1302" s="207" t="s">
        <v>144</v>
      </c>
      <c r="E1302" s="208" t="s">
        <v>1518</v>
      </c>
      <c r="F1302" s="209" t="s">
        <v>1519</v>
      </c>
      <c r="G1302" s="210" t="s">
        <v>219</v>
      </c>
      <c r="H1302" s="211">
        <v>68.681</v>
      </c>
      <c r="I1302" s="212"/>
      <c r="J1302" s="213">
        <f>ROUND(I1302*H1302,2)</f>
        <v>0</v>
      </c>
      <c r="K1302" s="209" t="s">
        <v>148</v>
      </c>
      <c r="L1302" s="47"/>
      <c r="M1302" s="214" t="s">
        <v>19</v>
      </c>
      <c r="N1302" s="215" t="s">
        <v>43</v>
      </c>
      <c r="O1302" s="87"/>
      <c r="P1302" s="216">
        <f>O1302*H1302</f>
        <v>0</v>
      </c>
      <c r="Q1302" s="216">
        <v>0</v>
      </c>
      <c r="R1302" s="216">
        <f>Q1302*H1302</f>
        <v>0</v>
      </c>
      <c r="S1302" s="216">
        <v>0</v>
      </c>
      <c r="T1302" s="217">
        <f>S1302*H1302</f>
        <v>0</v>
      </c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R1302" s="218" t="s">
        <v>198</v>
      </c>
      <c r="AT1302" s="218" t="s">
        <v>144</v>
      </c>
      <c r="AU1302" s="218" t="s">
        <v>82</v>
      </c>
      <c r="AY1302" s="20" t="s">
        <v>142</v>
      </c>
      <c r="BE1302" s="219">
        <f>IF(N1302="základní",J1302,0)</f>
        <v>0</v>
      </c>
      <c r="BF1302" s="219">
        <f>IF(N1302="snížená",J1302,0)</f>
        <v>0</v>
      </c>
      <c r="BG1302" s="219">
        <f>IF(N1302="zákl. přenesená",J1302,0)</f>
        <v>0</v>
      </c>
      <c r="BH1302" s="219">
        <f>IF(N1302="sníž. přenesená",J1302,0)</f>
        <v>0</v>
      </c>
      <c r="BI1302" s="219">
        <f>IF(N1302="nulová",J1302,0)</f>
        <v>0</v>
      </c>
      <c r="BJ1302" s="20" t="s">
        <v>80</v>
      </c>
      <c r="BK1302" s="219">
        <f>ROUND(I1302*H1302,2)</f>
        <v>0</v>
      </c>
      <c r="BL1302" s="20" t="s">
        <v>198</v>
      </c>
      <c r="BM1302" s="218" t="s">
        <v>1520</v>
      </c>
    </row>
    <row r="1303" spans="1:47" s="2" customFormat="1" ht="12">
      <c r="A1303" s="41"/>
      <c r="B1303" s="42"/>
      <c r="C1303" s="43"/>
      <c r="D1303" s="220" t="s">
        <v>150</v>
      </c>
      <c r="E1303" s="43"/>
      <c r="F1303" s="221" t="s">
        <v>1521</v>
      </c>
      <c r="G1303" s="43"/>
      <c r="H1303" s="43"/>
      <c r="I1303" s="222"/>
      <c r="J1303" s="43"/>
      <c r="K1303" s="43"/>
      <c r="L1303" s="47"/>
      <c r="M1303" s="223"/>
      <c r="N1303" s="224"/>
      <c r="O1303" s="87"/>
      <c r="P1303" s="87"/>
      <c r="Q1303" s="87"/>
      <c r="R1303" s="87"/>
      <c r="S1303" s="87"/>
      <c r="T1303" s="88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T1303" s="20" t="s">
        <v>150</v>
      </c>
      <c r="AU1303" s="20" t="s">
        <v>82</v>
      </c>
    </row>
    <row r="1304" spans="1:47" s="2" customFormat="1" ht="12">
      <c r="A1304" s="41"/>
      <c r="B1304" s="42"/>
      <c r="C1304" s="43"/>
      <c r="D1304" s="225" t="s">
        <v>152</v>
      </c>
      <c r="E1304" s="43"/>
      <c r="F1304" s="226" t="s">
        <v>1522</v>
      </c>
      <c r="G1304" s="43"/>
      <c r="H1304" s="43"/>
      <c r="I1304" s="222"/>
      <c r="J1304" s="43"/>
      <c r="K1304" s="43"/>
      <c r="L1304" s="47"/>
      <c r="M1304" s="223"/>
      <c r="N1304" s="224"/>
      <c r="O1304" s="87"/>
      <c r="P1304" s="87"/>
      <c r="Q1304" s="87"/>
      <c r="R1304" s="87"/>
      <c r="S1304" s="87"/>
      <c r="T1304" s="88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T1304" s="20" t="s">
        <v>152</v>
      </c>
      <c r="AU1304" s="20" t="s">
        <v>82</v>
      </c>
    </row>
    <row r="1305" spans="1:51" s="13" customFormat="1" ht="12">
      <c r="A1305" s="13"/>
      <c r="B1305" s="227"/>
      <c r="C1305" s="228"/>
      <c r="D1305" s="220" t="s">
        <v>165</v>
      </c>
      <c r="E1305" s="229" t="s">
        <v>19</v>
      </c>
      <c r="F1305" s="230" t="s">
        <v>436</v>
      </c>
      <c r="G1305" s="228"/>
      <c r="H1305" s="231">
        <v>42.174</v>
      </c>
      <c r="I1305" s="232"/>
      <c r="J1305" s="228"/>
      <c r="K1305" s="228"/>
      <c r="L1305" s="233"/>
      <c r="M1305" s="234"/>
      <c r="N1305" s="235"/>
      <c r="O1305" s="235"/>
      <c r="P1305" s="235"/>
      <c r="Q1305" s="235"/>
      <c r="R1305" s="235"/>
      <c r="S1305" s="235"/>
      <c r="T1305" s="236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7" t="s">
        <v>165</v>
      </c>
      <c r="AU1305" s="237" t="s">
        <v>82</v>
      </c>
      <c r="AV1305" s="13" t="s">
        <v>82</v>
      </c>
      <c r="AW1305" s="13" t="s">
        <v>33</v>
      </c>
      <c r="AX1305" s="13" t="s">
        <v>72</v>
      </c>
      <c r="AY1305" s="237" t="s">
        <v>142</v>
      </c>
    </row>
    <row r="1306" spans="1:51" s="13" customFormat="1" ht="12">
      <c r="A1306" s="13"/>
      <c r="B1306" s="227"/>
      <c r="C1306" s="228"/>
      <c r="D1306" s="220" t="s">
        <v>165</v>
      </c>
      <c r="E1306" s="229" t="s">
        <v>19</v>
      </c>
      <c r="F1306" s="230" t="s">
        <v>519</v>
      </c>
      <c r="G1306" s="228"/>
      <c r="H1306" s="231">
        <v>26.507</v>
      </c>
      <c r="I1306" s="232"/>
      <c r="J1306" s="228"/>
      <c r="K1306" s="228"/>
      <c r="L1306" s="233"/>
      <c r="M1306" s="234"/>
      <c r="N1306" s="235"/>
      <c r="O1306" s="235"/>
      <c r="P1306" s="235"/>
      <c r="Q1306" s="235"/>
      <c r="R1306" s="235"/>
      <c r="S1306" s="235"/>
      <c r="T1306" s="236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7" t="s">
        <v>165</v>
      </c>
      <c r="AU1306" s="237" t="s">
        <v>82</v>
      </c>
      <c r="AV1306" s="13" t="s">
        <v>82</v>
      </c>
      <c r="AW1306" s="13" t="s">
        <v>33</v>
      </c>
      <c r="AX1306" s="13" t="s">
        <v>72</v>
      </c>
      <c r="AY1306" s="237" t="s">
        <v>142</v>
      </c>
    </row>
    <row r="1307" spans="1:51" s="15" customFormat="1" ht="12">
      <c r="A1307" s="15"/>
      <c r="B1307" s="249"/>
      <c r="C1307" s="250"/>
      <c r="D1307" s="220" t="s">
        <v>165</v>
      </c>
      <c r="E1307" s="251" t="s">
        <v>19</v>
      </c>
      <c r="F1307" s="252" t="s">
        <v>183</v>
      </c>
      <c r="G1307" s="250"/>
      <c r="H1307" s="253">
        <v>68.681</v>
      </c>
      <c r="I1307" s="254"/>
      <c r="J1307" s="250"/>
      <c r="K1307" s="250"/>
      <c r="L1307" s="255"/>
      <c r="M1307" s="256"/>
      <c r="N1307" s="257"/>
      <c r="O1307" s="257"/>
      <c r="P1307" s="257"/>
      <c r="Q1307" s="257"/>
      <c r="R1307" s="257"/>
      <c r="S1307" s="257"/>
      <c r="T1307" s="258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T1307" s="259" t="s">
        <v>165</v>
      </c>
      <c r="AU1307" s="259" t="s">
        <v>82</v>
      </c>
      <c r="AV1307" s="15" t="s">
        <v>158</v>
      </c>
      <c r="AW1307" s="15" t="s">
        <v>33</v>
      </c>
      <c r="AX1307" s="15" t="s">
        <v>72</v>
      </c>
      <c r="AY1307" s="259" t="s">
        <v>142</v>
      </c>
    </row>
    <row r="1308" spans="1:51" s="14" customFormat="1" ht="12">
      <c r="A1308" s="14"/>
      <c r="B1308" s="238"/>
      <c r="C1308" s="239"/>
      <c r="D1308" s="220" t="s">
        <v>165</v>
      </c>
      <c r="E1308" s="240" t="s">
        <v>19</v>
      </c>
      <c r="F1308" s="241" t="s">
        <v>168</v>
      </c>
      <c r="G1308" s="239"/>
      <c r="H1308" s="242">
        <v>68.681</v>
      </c>
      <c r="I1308" s="243"/>
      <c r="J1308" s="239"/>
      <c r="K1308" s="239"/>
      <c r="L1308" s="244"/>
      <c r="M1308" s="245"/>
      <c r="N1308" s="246"/>
      <c r="O1308" s="246"/>
      <c r="P1308" s="246"/>
      <c r="Q1308" s="246"/>
      <c r="R1308" s="246"/>
      <c r="S1308" s="246"/>
      <c r="T1308" s="247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48" t="s">
        <v>165</v>
      </c>
      <c r="AU1308" s="248" t="s">
        <v>82</v>
      </c>
      <c r="AV1308" s="14" t="s">
        <v>149</v>
      </c>
      <c r="AW1308" s="14" t="s">
        <v>33</v>
      </c>
      <c r="AX1308" s="14" t="s">
        <v>80</v>
      </c>
      <c r="AY1308" s="248" t="s">
        <v>142</v>
      </c>
    </row>
    <row r="1309" spans="1:65" s="2" customFormat="1" ht="21.75" customHeight="1">
      <c r="A1309" s="41"/>
      <c r="B1309" s="42"/>
      <c r="C1309" s="260" t="s">
        <v>1523</v>
      </c>
      <c r="D1309" s="260" t="s">
        <v>237</v>
      </c>
      <c r="E1309" s="261" t="s">
        <v>1524</v>
      </c>
      <c r="F1309" s="262" t="s">
        <v>1525</v>
      </c>
      <c r="G1309" s="263" t="s">
        <v>219</v>
      </c>
      <c r="H1309" s="264">
        <v>89.285</v>
      </c>
      <c r="I1309" s="265"/>
      <c r="J1309" s="266">
        <f>ROUND(I1309*H1309,2)</f>
        <v>0</v>
      </c>
      <c r="K1309" s="262" t="s">
        <v>148</v>
      </c>
      <c r="L1309" s="267"/>
      <c r="M1309" s="268" t="s">
        <v>19</v>
      </c>
      <c r="N1309" s="269" t="s">
        <v>43</v>
      </c>
      <c r="O1309" s="87"/>
      <c r="P1309" s="216">
        <f>O1309*H1309</f>
        <v>0</v>
      </c>
      <c r="Q1309" s="216">
        <v>0</v>
      </c>
      <c r="R1309" s="216">
        <f>Q1309*H1309</f>
        <v>0</v>
      </c>
      <c r="S1309" s="216">
        <v>0</v>
      </c>
      <c r="T1309" s="217">
        <f>S1309*H1309</f>
        <v>0</v>
      </c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R1309" s="218" t="s">
        <v>245</v>
      </c>
      <c r="AT1309" s="218" t="s">
        <v>237</v>
      </c>
      <c r="AU1309" s="218" t="s">
        <v>82</v>
      </c>
      <c r="AY1309" s="20" t="s">
        <v>142</v>
      </c>
      <c r="BE1309" s="219">
        <f>IF(N1309="základní",J1309,0)</f>
        <v>0</v>
      </c>
      <c r="BF1309" s="219">
        <f>IF(N1309="snížená",J1309,0)</f>
        <v>0</v>
      </c>
      <c r="BG1309" s="219">
        <f>IF(N1309="zákl. přenesená",J1309,0)</f>
        <v>0</v>
      </c>
      <c r="BH1309" s="219">
        <f>IF(N1309="sníž. přenesená",J1309,0)</f>
        <v>0</v>
      </c>
      <c r="BI1309" s="219">
        <f>IF(N1309="nulová",J1309,0)</f>
        <v>0</v>
      </c>
      <c r="BJ1309" s="20" t="s">
        <v>80</v>
      </c>
      <c r="BK1309" s="219">
        <f>ROUND(I1309*H1309,2)</f>
        <v>0</v>
      </c>
      <c r="BL1309" s="20" t="s">
        <v>198</v>
      </c>
      <c r="BM1309" s="218" t="s">
        <v>1526</v>
      </c>
    </row>
    <row r="1310" spans="1:47" s="2" customFormat="1" ht="12">
      <c r="A1310" s="41"/>
      <c r="B1310" s="42"/>
      <c r="C1310" s="43"/>
      <c r="D1310" s="220" t="s">
        <v>150</v>
      </c>
      <c r="E1310" s="43"/>
      <c r="F1310" s="221" t="s">
        <v>1525</v>
      </c>
      <c r="G1310" s="43"/>
      <c r="H1310" s="43"/>
      <c r="I1310" s="222"/>
      <c r="J1310" s="43"/>
      <c r="K1310" s="43"/>
      <c r="L1310" s="47"/>
      <c r="M1310" s="223"/>
      <c r="N1310" s="224"/>
      <c r="O1310" s="87"/>
      <c r="P1310" s="87"/>
      <c r="Q1310" s="87"/>
      <c r="R1310" s="87"/>
      <c r="S1310" s="87"/>
      <c r="T1310" s="88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T1310" s="20" t="s">
        <v>150</v>
      </c>
      <c r="AU1310" s="20" t="s">
        <v>82</v>
      </c>
    </row>
    <row r="1311" spans="1:47" s="2" customFormat="1" ht="12">
      <c r="A1311" s="41"/>
      <c r="B1311" s="42"/>
      <c r="C1311" s="43"/>
      <c r="D1311" s="220" t="s">
        <v>248</v>
      </c>
      <c r="E1311" s="43"/>
      <c r="F1311" s="270" t="s">
        <v>1527</v>
      </c>
      <c r="G1311" s="43"/>
      <c r="H1311" s="43"/>
      <c r="I1311" s="222"/>
      <c r="J1311" s="43"/>
      <c r="K1311" s="43"/>
      <c r="L1311" s="47"/>
      <c r="M1311" s="223"/>
      <c r="N1311" s="224"/>
      <c r="O1311" s="87"/>
      <c r="P1311" s="87"/>
      <c r="Q1311" s="87"/>
      <c r="R1311" s="87"/>
      <c r="S1311" s="87"/>
      <c r="T1311" s="88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T1311" s="20" t="s">
        <v>248</v>
      </c>
      <c r="AU1311" s="20" t="s">
        <v>82</v>
      </c>
    </row>
    <row r="1312" spans="1:51" s="13" customFormat="1" ht="12">
      <c r="A1312" s="13"/>
      <c r="B1312" s="227"/>
      <c r="C1312" s="228"/>
      <c r="D1312" s="220" t="s">
        <v>165</v>
      </c>
      <c r="E1312" s="229" t="s">
        <v>19</v>
      </c>
      <c r="F1312" s="230" t="s">
        <v>1528</v>
      </c>
      <c r="G1312" s="228"/>
      <c r="H1312" s="231">
        <v>89.285</v>
      </c>
      <c r="I1312" s="232"/>
      <c r="J1312" s="228"/>
      <c r="K1312" s="228"/>
      <c r="L1312" s="233"/>
      <c r="M1312" s="234"/>
      <c r="N1312" s="235"/>
      <c r="O1312" s="235"/>
      <c r="P1312" s="235"/>
      <c r="Q1312" s="235"/>
      <c r="R1312" s="235"/>
      <c r="S1312" s="235"/>
      <c r="T1312" s="236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7" t="s">
        <v>165</v>
      </c>
      <c r="AU1312" s="237" t="s">
        <v>82</v>
      </c>
      <c r="AV1312" s="13" t="s">
        <v>82</v>
      </c>
      <c r="AW1312" s="13" t="s">
        <v>33</v>
      </c>
      <c r="AX1312" s="13" t="s">
        <v>72</v>
      </c>
      <c r="AY1312" s="237" t="s">
        <v>142</v>
      </c>
    </row>
    <row r="1313" spans="1:51" s="14" customFormat="1" ht="12">
      <c r="A1313" s="14"/>
      <c r="B1313" s="238"/>
      <c r="C1313" s="239"/>
      <c r="D1313" s="220" t="s">
        <v>165</v>
      </c>
      <c r="E1313" s="240" t="s">
        <v>19</v>
      </c>
      <c r="F1313" s="241" t="s">
        <v>168</v>
      </c>
      <c r="G1313" s="239"/>
      <c r="H1313" s="242">
        <v>89.285</v>
      </c>
      <c r="I1313" s="243"/>
      <c r="J1313" s="239"/>
      <c r="K1313" s="239"/>
      <c r="L1313" s="244"/>
      <c r="M1313" s="245"/>
      <c r="N1313" s="246"/>
      <c r="O1313" s="246"/>
      <c r="P1313" s="246"/>
      <c r="Q1313" s="246"/>
      <c r="R1313" s="246"/>
      <c r="S1313" s="246"/>
      <c r="T1313" s="24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48" t="s">
        <v>165</v>
      </c>
      <c r="AU1313" s="248" t="s">
        <v>82</v>
      </c>
      <c r="AV1313" s="14" t="s">
        <v>149</v>
      </c>
      <c r="AW1313" s="14" t="s">
        <v>33</v>
      </c>
      <c r="AX1313" s="14" t="s">
        <v>80</v>
      </c>
      <c r="AY1313" s="248" t="s">
        <v>142</v>
      </c>
    </row>
    <row r="1314" spans="1:65" s="2" customFormat="1" ht="24.15" customHeight="1">
      <c r="A1314" s="41"/>
      <c r="B1314" s="42"/>
      <c r="C1314" s="207" t="s">
        <v>859</v>
      </c>
      <c r="D1314" s="207" t="s">
        <v>144</v>
      </c>
      <c r="E1314" s="208" t="s">
        <v>1529</v>
      </c>
      <c r="F1314" s="209" t="s">
        <v>1530</v>
      </c>
      <c r="G1314" s="210" t="s">
        <v>147</v>
      </c>
      <c r="H1314" s="211">
        <v>19.6</v>
      </c>
      <c r="I1314" s="212"/>
      <c r="J1314" s="213">
        <f>ROUND(I1314*H1314,2)</f>
        <v>0</v>
      </c>
      <c r="K1314" s="209" t="s">
        <v>148</v>
      </c>
      <c r="L1314" s="47"/>
      <c r="M1314" s="214" t="s">
        <v>19</v>
      </c>
      <c r="N1314" s="215" t="s">
        <v>43</v>
      </c>
      <c r="O1314" s="87"/>
      <c r="P1314" s="216">
        <f>O1314*H1314</f>
        <v>0</v>
      </c>
      <c r="Q1314" s="216">
        <v>0</v>
      </c>
      <c r="R1314" s="216">
        <f>Q1314*H1314</f>
        <v>0</v>
      </c>
      <c r="S1314" s="216">
        <v>0</v>
      </c>
      <c r="T1314" s="217">
        <f>S1314*H1314</f>
        <v>0</v>
      </c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R1314" s="218" t="s">
        <v>198</v>
      </c>
      <c r="AT1314" s="218" t="s">
        <v>144</v>
      </c>
      <c r="AU1314" s="218" t="s">
        <v>82</v>
      </c>
      <c r="AY1314" s="20" t="s">
        <v>142</v>
      </c>
      <c r="BE1314" s="219">
        <f>IF(N1314="základní",J1314,0)</f>
        <v>0</v>
      </c>
      <c r="BF1314" s="219">
        <f>IF(N1314="snížená",J1314,0)</f>
        <v>0</v>
      </c>
      <c r="BG1314" s="219">
        <f>IF(N1314="zákl. přenesená",J1314,0)</f>
        <v>0</v>
      </c>
      <c r="BH1314" s="219">
        <f>IF(N1314="sníž. přenesená",J1314,0)</f>
        <v>0</v>
      </c>
      <c r="BI1314" s="219">
        <f>IF(N1314="nulová",J1314,0)</f>
        <v>0</v>
      </c>
      <c r="BJ1314" s="20" t="s">
        <v>80</v>
      </c>
      <c r="BK1314" s="219">
        <f>ROUND(I1314*H1314,2)</f>
        <v>0</v>
      </c>
      <c r="BL1314" s="20" t="s">
        <v>198</v>
      </c>
      <c r="BM1314" s="218" t="s">
        <v>1531</v>
      </c>
    </row>
    <row r="1315" spans="1:47" s="2" customFormat="1" ht="12">
      <c r="A1315" s="41"/>
      <c r="B1315" s="42"/>
      <c r="C1315" s="43"/>
      <c r="D1315" s="220" t="s">
        <v>150</v>
      </c>
      <c r="E1315" s="43"/>
      <c r="F1315" s="221" t="s">
        <v>1532</v>
      </c>
      <c r="G1315" s="43"/>
      <c r="H1315" s="43"/>
      <c r="I1315" s="222"/>
      <c r="J1315" s="43"/>
      <c r="K1315" s="43"/>
      <c r="L1315" s="47"/>
      <c r="M1315" s="223"/>
      <c r="N1315" s="224"/>
      <c r="O1315" s="87"/>
      <c r="P1315" s="87"/>
      <c r="Q1315" s="87"/>
      <c r="R1315" s="87"/>
      <c r="S1315" s="87"/>
      <c r="T1315" s="88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T1315" s="20" t="s">
        <v>150</v>
      </c>
      <c r="AU1315" s="20" t="s">
        <v>82</v>
      </c>
    </row>
    <row r="1316" spans="1:47" s="2" customFormat="1" ht="12">
      <c r="A1316" s="41"/>
      <c r="B1316" s="42"/>
      <c r="C1316" s="43"/>
      <c r="D1316" s="225" t="s">
        <v>152</v>
      </c>
      <c r="E1316" s="43"/>
      <c r="F1316" s="226" t="s">
        <v>1533</v>
      </c>
      <c r="G1316" s="43"/>
      <c r="H1316" s="43"/>
      <c r="I1316" s="222"/>
      <c r="J1316" s="43"/>
      <c r="K1316" s="43"/>
      <c r="L1316" s="47"/>
      <c r="M1316" s="223"/>
      <c r="N1316" s="224"/>
      <c r="O1316" s="87"/>
      <c r="P1316" s="87"/>
      <c r="Q1316" s="87"/>
      <c r="R1316" s="87"/>
      <c r="S1316" s="87"/>
      <c r="T1316" s="88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T1316" s="20" t="s">
        <v>152</v>
      </c>
      <c r="AU1316" s="20" t="s">
        <v>82</v>
      </c>
    </row>
    <row r="1317" spans="1:51" s="13" customFormat="1" ht="12">
      <c r="A1317" s="13"/>
      <c r="B1317" s="227"/>
      <c r="C1317" s="228"/>
      <c r="D1317" s="220" t="s">
        <v>165</v>
      </c>
      <c r="E1317" s="229" t="s">
        <v>19</v>
      </c>
      <c r="F1317" s="230" t="s">
        <v>1534</v>
      </c>
      <c r="G1317" s="228"/>
      <c r="H1317" s="231">
        <v>19.6</v>
      </c>
      <c r="I1317" s="232"/>
      <c r="J1317" s="228"/>
      <c r="K1317" s="228"/>
      <c r="L1317" s="233"/>
      <c r="M1317" s="234"/>
      <c r="N1317" s="235"/>
      <c r="O1317" s="235"/>
      <c r="P1317" s="235"/>
      <c r="Q1317" s="235"/>
      <c r="R1317" s="235"/>
      <c r="S1317" s="235"/>
      <c r="T1317" s="236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7" t="s">
        <v>165</v>
      </c>
      <c r="AU1317" s="237" t="s">
        <v>82</v>
      </c>
      <c r="AV1317" s="13" t="s">
        <v>82</v>
      </c>
      <c r="AW1317" s="13" t="s">
        <v>33</v>
      </c>
      <c r="AX1317" s="13" t="s">
        <v>72</v>
      </c>
      <c r="AY1317" s="237" t="s">
        <v>142</v>
      </c>
    </row>
    <row r="1318" spans="1:51" s="14" customFormat="1" ht="12">
      <c r="A1318" s="14"/>
      <c r="B1318" s="238"/>
      <c r="C1318" s="239"/>
      <c r="D1318" s="220" t="s">
        <v>165</v>
      </c>
      <c r="E1318" s="240" t="s">
        <v>19</v>
      </c>
      <c r="F1318" s="241" t="s">
        <v>168</v>
      </c>
      <c r="G1318" s="239"/>
      <c r="H1318" s="242">
        <v>19.6</v>
      </c>
      <c r="I1318" s="243"/>
      <c r="J1318" s="239"/>
      <c r="K1318" s="239"/>
      <c r="L1318" s="244"/>
      <c r="M1318" s="245"/>
      <c r="N1318" s="246"/>
      <c r="O1318" s="246"/>
      <c r="P1318" s="246"/>
      <c r="Q1318" s="246"/>
      <c r="R1318" s="246"/>
      <c r="S1318" s="246"/>
      <c r="T1318" s="24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48" t="s">
        <v>165</v>
      </c>
      <c r="AU1318" s="248" t="s">
        <v>82</v>
      </c>
      <c r="AV1318" s="14" t="s">
        <v>149</v>
      </c>
      <c r="AW1318" s="14" t="s">
        <v>33</v>
      </c>
      <c r="AX1318" s="14" t="s">
        <v>80</v>
      </c>
      <c r="AY1318" s="248" t="s">
        <v>142</v>
      </c>
    </row>
    <row r="1319" spans="1:65" s="2" customFormat="1" ht="16.5" customHeight="1">
      <c r="A1319" s="41"/>
      <c r="B1319" s="42"/>
      <c r="C1319" s="207" t="s">
        <v>1535</v>
      </c>
      <c r="D1319" s="207" t="s">
        <v>144</v>
      </c>
      <c r="E1319" s="208" t="s">
        <v>1536</v>
      </c>
      <c r="F1319" s="209" t="s">
        <v>1537</v>
      </c>
      <c r="G1319" s="210" t="s">
        <v>147</v>
      </c>
      <c r="H1319" s="211">
        <v>103.022</v>
      </c>
      <c r="I1319" s="212"/>
      <c r="J1319" s="213">
        <f>ROUND(I1319*H1319,2)</f>
        <v>0</v>
      </c>
      <c r="K1319" s="209" t="s">
        <v>148</v>
      </c>
      <c r="L1319" s="47"/>
      <c r="M1319" s="214" t="s">
        <v>19</v>
      </c>
      <c r="N1319" s="215" t="s">
        <v>43</v>
      </c>
      <c r="O1319" s="87"/>
      <c r="P1319" s="216">
        <f>O1319*H1319</f>
        <v>0</v>
      </c>
      <c r="Q1319" s="216">
        <v>0</v>
      </c>
      <c r="R1319" s="216">
        <f>Q1319*H1319</f>
        <v>0</v>
      </c>
      <c r="S1319" s="216">
        <v>0</v>
      </c>
      <c r="T1319" s="217">
        <f>S1319*H1319</f>
        <v>0</v>
      </c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R1319" s="218" t="s">
        <v>198</v>
      </c>
      <c r="AT1319" s="218" t="s">
        <v>144</v>
      </c>
      <c r="AU1319" s="218" t="s">
        <v>82</v>
      </c>
      <c r="AY1319" s="20" t="s">
        <v>142</v>
      </c>
      <c r="BE1319" s="219">
        <f>IF(N1319="základní",J1319,0)</f>
        <v>0</v>
      </c>
      <c r="BF1319" s="219">
        <f>IF(N1319="snížená",J1319,0)</f>
        <v>0</v>
      </c>
      <c r="BG1319" s="219">
        <f>IF(N1319="zákl. přenesená",J1319,0)</f>
        <v>0</v>
      </c>
      <c r="BH1319" s="219">
        <f>IF(N1319="sníž. přenesená",J1319,0)</f>
        <v>0</v>
      </c>
      <c r="BI1319" s="219">
        <f>IF(N1319="nulová",J1319,0)</f>
        <v>0</v>
      </c>
      <c r="BJ1319" s="20" t="s">
        <v>80</v>
      </c>
      <c r="BK1319" s="219">
        <f>ROUND(I1319*H1319,2)</f>
        <v>0</v>
      </c>
      <c r="BL1319" s="20" t="s">
        <v>198</v>
      </c>
      <c r="BM1319" s="218" t="s">
        <v>1538</v>
      </c>
    </row>
    <row r="1320" spans="1:47" s="2" customFormat="1" ht="12">
      <c r="A1320" s="41"/>
      <c r="B1320" s="42"/>
      <c r="C1320" s="43"/>
      <c r="D1320" s="220" t="s">
        <v>150</v>
      </c>
      <c r="E1320" s="43"/>
      <c r="F1320" s="221" t="s">
        <v>1539</v>
      </c>
      <c r="G1320" s="43"/>
      <c r="H1320" s="43"/>
      <c r="I1320" s="222"/>
      <c r="J1320" s="43"/>
      <c r="K1320" s="43"/>
      <c r="L1320" s="47"/>
      <c r="M1320" s="223"/>
      <c r="N1320" s="224"/>
      <c r="O1320" s="87"/>
      <c r="P1320" s="87"/>
      <c r="Q1320" s="87"/>
      <c r="R1320" s="87"/>
      <c r="S1320" s="87"/>
      <c r="T1320" s="88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T1320" s="20" t="s">
        <v>150</v>
      </c>
      <c r="AU1320" s="20" t="s">
        <v>82</v>
      </c>
    </row>
    <row r="1321" spans="1:47" s="2" customFormat="1" ht="12">
      <c r="A1321" s="41"/>
      <c r="B1321" s="42"/>
      <c r="C1321" s="43"/>
      <c r="D1321" s="225" t="s">
        <v>152</v>
      </c>
      <c r="E1321" s="43"/>
      <c r="F1321" s="226" t="s">
        <v>1540</v>
      </c>
      <c r="G1321" s="43"/>
      <c r="H1321" s="43"/>
      <c r="I1321" s="222"/>
      <c r="J1321" s="43"/>
      <c r="K1321" s="43"/>
      <c r="L1321" s="47"/>
      <c r="M1321" s="223"/>
      <c r="N1321" s="224"/>
      <c r="O1321" s="87"/>
      <c r="P1321" s="87"/>
      <c r="Q1321" s="87"/>
      <c r="R1321" s="87"/>
      <c r="S1321" s="87"/>
      <c r="T1321" s="88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T1321" s="20" t="s">
        <v>152</v>
      </c>
      <c r="AU1321" s="20" t="s">
        <v>82</v>
      </c>
    </row>
    <row r="1322" spans="1:51" s="13" customFormat="1" ht="12">
      <c r="A1322" s="13"/>
      <c r="B1322" s="227"/>
      <c r="C1322" s="228"/>
      <c r="D1322" s="220" t="s">
        <v>165</v>
      </c>
      <c r="E1322" s="229" t="s">
        <v>19</v>
      </c>
      <c r="F1322" s="230" t="s">
        <v>1541</v>
      </c>
      <c r="G1322" s="228"/>
      <c r="H1322" s="231">
        <v>63.261</v>
      </c>
      <c r="I1322" s="232"/>
      <c r="J1322" s="228"/>
      <c r="K1322" s="228"/>
      <c r="L1322" s="233"/>
      <c r="M1322" s="234"/>
      <c r="N1322" s="235"/>
      <c r="O1322" s="235"/>
      <c r="P1322" s="235"/>
      <c r="Q1322" s="235"/>
      <c r="R1322" s="235"/>
      <c r="S1322" s="235"/>
      <c r="T1322" s="23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7" t="s">
        <v>165</v>
      </c>
      <c r="AU1322" s="237" t="s">
        <v>82</v>
      </c>
      <c r="AV1322" s="13" t="s">
        <v>82</v>
      </c>
      <c r="AW1322" s="13" t="s">
        <v>33</v>
      </c>
      <c r="AX1322" s="13" t="s">
        <v>72</v>
      </c>
      <c r="AY1322" s="237" t="s">
        <v>142</v>
      </c>
    </row>
    <row r="1323" spans="1:51" s="13" customFormat="1" ht="12">
      <c r="A1323" s="13"/>
      <c r="B1323" s="227"/>
      <c r="C1323" s="228"/>
      <c r="D1323" s="220" t="s">
        <v>165</v>
      </c>
      <c r="E1323" s="229" t="s">
        <v>19</v>
      </c>
      <c r="F1323" s="230" t="s">
        <v>1542</v>
      </c>
      <c r="G1323" s="228"/>
      <c r="H1323" s="231">
        <v>39.761</v>
      </c>
      <c r="I1323" s="232"/>
      <c r="J1323" s="228"/>
      <c r="K1323" s="228"/>
      <c r="L1323" s="233"/>
      <c r="M1323" s="234"/>
      <c r="N1323" s="235"/>
      <c r="O1323" s="235"/>
      <c r="P1323" s="235"/>
      <c r="Q1323" s="235"/>
      <c r="R1323" s="235"/>
      <c r="S1323" s="235"/>
      <c r="T1323" s="236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7" t="s">
        <v>165</v>
      </c>
      <c r="AU1323" s="237" t="s">
        <v>82</v>
      </c>
      <c r="AV1323" s="13" t="s">
        <v>82</v>
      </c>
      <c r="AW1323" s="13" t="s">
        <v>33</v>
      </c>
      <c r="AX1323" s="13" t="s">
        <v>72</v>
      </c>
      <c r="AY1323" s="237" t="s">
        <v>142</v>
      </c>
    </row>
    <row r="1324" spans="1:51" s="15" customFormat="1" ht="12">
      <c r="A1324" s="15"/>
      <c r="B1324" s="249"/>
      <c r="C1324" s="250"/>
      <c r="D1324" s="220" t="s">
        <v>165</v>
      </c>
      <c r="E1324" s="251" t="s">
        <v>19</v>
      </c>
      <c r="F1324" s="252" t="s">
        <v>183</v>
      </c>
      <c r="G1324" s="250"/>
      <c r="H1324" s="253">
        <v>103.022</v>
      </c>
      <c r="I1324" s="254"/>
      <c r="J1324" s="250"/>
      <c r="K1324" s="250"/>
      <c r="L1324" s="255"/>
      <c r="M1324" s="256"/>
      <c r="N1324" s="257"/>
      <c r="O1324" s="257"/>
      <c r="P1324" s="257"/>
      <c r="Q1324" s="257"/>
      <c r="R1324" s="257"/>
      <c r="S1324" s="257"/>
      <c r="T1324" s="258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T1324" s="259" t="s">
        <v>165</v>
      </c>
      <c r="AU1324" s="259" t="s">
        <v>82</v>
      </c>
      <c r="AV1324" s="15" t="s">
        <v>158</v>
      </c>
      <c r="AW1324" s="15" t="s">
        <v>33</v>
      </c>
      <c r="AX1324" s="15" t="s">
        <v>72</v>
      </c>
      <c r="AY1324" s="259" t="s">
        <v>142</v>
      </c>
    </row>
    <row r="1325" spans="1:51" s="14" customFormat="1" ht="12">
      <c r="A1325" s="14"/>
      <c r="B1325" s="238"/>
      <c r="C1325" s="239"/>
      <c r="D1325" s="220" t="s">
        <v>165</v>
      </c>
      <c r="E1325" s="240" t="s">
        <v>19</v>
      </c>
      <c r="F1325" s="241" t="s">
        <v>168</v>
      </c>
      <c r="G1325" s="239"/>
      <c r="H1325" s="242">
        <v>103.022</v>
      </c>
      <c r="I1325" s="243"/>
      <c r="J1325" s="239"/>
      <c r="K1325" s="239"/>
      <c r="L1325" s="244"/>
      <c r="M1325" s="245"/>
      <c r="N1325" s="246"/>
      <c r="O1325" s="246"/>
      <c r="P1325" s="246"/>
      <c r="Q1325" s="246"/>
      <c r="R1325" s="246"/>
      <c r="S1325" s="246"/>
      <c r="T1325" s="24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8" t="s">
        <v>165</v>
      </c>
      <c r="AU1325" s="248" t="s">
        <v>82</v>
      </c>
      <c r="AV1325" s="14" t="s">
        <v>149</v>
      </c>
      <c r="AW1325" s="14" t="s">
        <v>33</v>
      </c>
      <c r="AX1325" s="14" t="s">
        <v>80</v>
      </c>
      <c r="AY1325" s="248" t="s">
        <v>142</v>
      </c>
    </row>
    <row r="1326" spans="1:65" s="2" customFormat="1" ht="24.15" customHeight="1">
      <c r="A1326" s="41"/>
      <c r="B1326" s="42"/>
      <c r="C1326" s="260" t="s">
        <v>865</v>
      </c>
      <c r="D1326" s="260" t="s">
        <v>237</v>
      </c>
      <c r="E1326" s="261" t="s">
        <v>1543</v>
      </c>
      <c r="F1326" s="262" t="s">
        <v>1544</v>
      </c>
      <c r="G1326" s="263" t="s">
        <v>161</v>
      </c>
      <c r="H1326" s="264">
        <v>0.567</v>
      </c>
      <c r="I1326" s="265"/>
      <c r="J1326" s="266">
        <f>ROUND(I1326*H1326,2)</f>
        <v>0</v>
      </c>
      <c r="K1326" s="262" t="s">
        <v>1545</v>
      </c>
      <c r="L1326" s="267"/>
      <c r="M1326" s="268" t="s">
        <v>19</v>
      </c>
      <c r="N1326" s="269" t="s">
        <v>43</v>
      </c>
      <c r="O1326" s="87"/>
      <c r="P1326" s="216">
        <f>O1326*H1326</f>
        <v>0</v>
      </c>
      <c r="Q1326" s="216">
        <v>0</v>
      </c>
      <c r="R1326" s="216">
        <f>Q1326*H1326</f>
        <v>0</v>
      </c>
      <c r="S1326" s="216">
        <v>0</v>
      </c>
      <c r="T1326" s="217">
        <f>S1326*H1326</f>
        <v>0</v>
      </c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R1326" s="218" t="s">
        <v>245</v>
      </c>
      <c r="AT1326" s="218" t="s">
        <v>237</v>
      </c>
      <c r="AU1326" s="218" t="s">
        <v>82</v>
      </c>
      <c r="AY1326" s="20" t="s">
        <v>142</v>
      </c>
      <c r="BE1326" s="219">
        <f>IF(N1326="základní",J1326,0)</f>
        <v>0</v>
      </c>
      <c r="BF1326" s="219">
        <f>IF(N1326="snížená",J1326,0)</f>
        <v>0</v>
      </c>
      <c r="BG1326" s="219">
        <f>IF(N1326="zákl. přenesená",J1326,0)</f>
        <v>0</v>
      </c>
      <c r="BH1326" s="219">
        <f>IF(N1326="sníž. přenesená",J1326,0)</f>
        <v>0</v>
      </c>
      <c r="BI1326" s="219">
        <f>IF(N1326="nulová",J1326,0)</f>
        <v>0</v>
      </c>
      <c r="BJ1326" s="20" t="s">
        <v>80</v>
      </c>
      <c r="BK1326" s="219">
        <f>ROUND(I1326*H1326,2)</f>
        <v>0</v>
      </c>
      <c r="BL1326" s="20" t="s">
        <v>198</v>
      </c>
      <c r="BM1326" s="218" t="s">
        <v>1546</v>
      </c>
    </row>
    <row r="1327" spans="1:47" s="2" customFormat="1" ht="12">
      <c r="A1327" s="41"/>
      <c r="B1327" s="42"/>
      <c r="C1327" s="43"/>
      <c r="D1327" s="220" t="s">
        <v>150</v>
      </c>
      <c r="E1327" s="43"/>
      <c r="F1327" s="221" t="s">
        <v>1544</v>
      </c>
      <c r="G1327" s="43"/>
      <c r="H1327" s="43"/>
      <c r="I1327" s="222"/>
      <c r="J1327" s="43"/>
      <c r="K1327" s="43"/>
      <c r="L1327" s="47"/>
      <c r="M1327" s="223"/>
      <c r="N1327" s="224"/>
      <c r="O1327" s="87"/>
      <c r="P1327" s="87"/>
      <c r="Q1327" s="87"/>
      <c r="R1327" s="87"/>
      <c r="S1327" s="87"/>
      <c r="T1327" s="88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T1327" s="20" t="s">
        <v>150</v>
      </c>
      <c r="AU1327" s="20" t="s">
        <v>82</v>
      </c>
    </row>
    <row r="1328" spans="1:51" s="13" customFormat="1" ht="12">
      <c r="A1328" s="13"/>
      <c r="B1328" s="227"/>
      <c r="C1328" s="228"/>
      <c r="D1328" s="220" t="s">
        <v>165</v>
      </c>
      <c r="E1328" s="229" t="s">
        <v>19</v>
      </c>
      <c r="F1328" s="230" t="s">
        <v>1547</v>
      </c>
      <c r="G1328" s="228"/>
      <c r="H1328" s="231">
        <v>0.348</v>
      </c>
      <c r="I1328" s="232"/>
      <c r="J1328" s="228"/>
      <c r="K1328" s="228"/>
      <c r="L1328" s="233"/>
      <c r="M1328" s="234"/>
      <c r="N1328" s="235"/>
      <c r="O1328" s="235"/>
      <c r="P1328" s="235"/>
      <c r="Q1328" s="235"/>
      <c r="R1328" s="235"/>
      <c r="S1328" s="235"/>
      <c r="T1328" s="236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7" t="s">
        <v>165</v>
      </c>
      <c r="AU1328" s="237" t="s">
        <v>82</v>
      </c>
      <c r="AV1328" s="13" t="s">
        <v>82</v>
      </c>
      <c r="AW1328" s="13" t="s">
        <v>33</v>
      </c>
      <c r="AX1328" s="13" t="s">
        <v>72</v>
      </c>
      <c r="AY1328" s="237" t="s">
        <v>142</v>
      </c>
    </row>
    <row r="1329" spans="1:51" s="13" customFormat="1" ht="12">
      <c r="A1329" s="13"/>
      <c r="B1329" s="227"/>
      <c r="C1329" s="228"/>
      <c r="D1329" s="220" t="s">
        <v>165</v>
      </c>
      <c r="E1329" s="229" t="s">
        <v>19</v>
      </c>
      <c r="F1329" s="230" t="s">
        <v>1548</v>
      </c>
      <c r="G1329" s="228"/>
      <c r="H1329" s="231">
        <v>0.219</v>
      </c>
      <c r="I1329" s="232"/>
      <c r="J1329" s="228"/>
      <c r="K1329" s="228"/>
      <c r="L1329" s="233"/>
      <c r="M1329" s="234"/>
      <c r="N1329" s="235"/>
      <c r="O1329" s="235"/>
      <c r="P1329" s="235"/>
      <c r="Q1329" s="235"/>
      <c r="R1329" s="235"/>
      <c r="S1329" s="235"/>
      <c r="T1329" s="236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7" t="s">
        <v>165</v>
      </c>
      <c r="AU1329" s="237" t="s">
        <v>82</v>
      </c>
      <c r="AV1329" s="13" t="s">
        <v>82</v>
      </c>
      <c r="AW1329" s="13" t="s">
        <v>33</v>
      </c>
      <c r="AX1329" s="13" t="s">
        <v>72</v>
      </c>
      <c r="AY1329" s="237" t="s">
        <v>142</v>
      </c>
    </row>
    <row r="1330" spans="1:51" s="15" customFormat="1" ht="12">
      <c r="A1330" s="15"/>
      <c r="B1330" s="249"/>
      <c r="C1330" s="250"/>
      <c r="D1330" s="220" t="s">
        <v>165</v>
      </c>
      <c r="E1330" s="251" t="s">
        <v>19</v>
      </c>
      <c r="F1330" s="252" t="s">
        <v>183</v>
      </c>
      <c r="G1330" s="250"/>
      <c r="H1330" s="253">
        <v>0.567</v>
      </c>
      <c r="I1330" s="254"/>
      <c r="J1330" s="250"/>
      <c r="K1330" s="250"/>
      <c r="L1330" s="255"/>
      <c r="M1330" s="256"/>
      <c r="N1330" s="257"/>
      <c r="O1330" s="257"/>
      <c r="P1330" s="257"/>
      <c r="Q1330" s="257"/>
      <c r="R1330" s="257"/>
      <c r="S1330" s="257"/>
      <c r="T1330" s="258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59" t="s">
        <v>165</v>
      </c>
      <c r="AU1330" s="259" t="s">
        <v>82</v>
      </c>
      <c r="AV1330" s="15" t="s">
        <v>158</v>
      </c>
      <c r="AW1330" s="15" t="s">
        <v>33</v>
      </c>
      <c r="AX1330" s="15" t="s">
        <v>72</v>
      </c>
      <c r="AY1330" s="259" t="s">
        <v>142</v>
      </c>
    </row>
    <row r="1331" spans="1:51" s="14" customFormat="1" ht="12">
      <c r="A1331" s="14"/>
      <c r="B1331" s="238"/>
      <c r="C1331" s="239"/>
      <c r="D1331" s="220" t="s">
        <v>165</v>
      </c>
      <c r="E1331" s="240" t="s">
        <v>19</v>
      </c>
      <c r="F1331" s="241" t="s">
        <v>168</v>
      </c>
      <c r="G1331" s="239"/>
      <c r="H1331" s="242">
        <v>0.567</v>
      </c>
      <c r="I1331" s="243"/>
      <c r="J1331" s="239"/>
      <c r="K1331" s="239"/>
      <c r="L1331" s="244"/>
      <c r="M1331" s="245"/>
      <c r="N1331" s="246"/>
      <c r="O1331" s="246"/>
      <c r="P1331" s="246"/>
      <c r="Q1331" s="246"/>
      <c r="R1331" s="246"/>
      <c r="S1331" s="246"/>
      <c r="T1331" s="24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48" t="s">
        <v>165</v>
      </c>
      <c r="AU1331" s="248" t="s">
        <v>82</v>
      </c>
      <c r="AV1331" s="14" t="s">
        <v>149</v>
      </c>
      <c r="AW1331" s="14" t="s">
        <v>33</v>
      </c>
      <c r="AX1331" s="14" t="s">
        <v>80</v>
      </c>
      <c r="AY1331" s="248" t="s">
        <v>142</v>
      </c>
    </row>
    <row r="1332" spans="1:65" s="2" customFormat="1" ht="24.15" customHeight="1">
      <c r="A1332" s="41"/>
      <c r="B1332" s="42"/>
      <c r="C1332" s="207" t="s">
        <v>1549</v>
      </c>
      <c r="D1332" s="207" t="s">
        <v>144</v>
      </c>
      <c r="E1332" s="208" t="s">
        <v>1053</v>
      </c>
      <c r="F1332" s="209" t="s">
        <v>1054</v>
      </c>
      <c r="G1332" s="210" t="s">
        <v>161</v>
      </c>
      <c r="H1332" s="211">
        <v>0.515</v>
      </c>
      <c r="I1332" s="212"/>
      <c r="J1332" s="213">
        <f>ROUND(I1332*H1332,2)</f>
        <v>0</v>
      </c>
      <c r="K1332" s="209" t="s">
        <v>148</v>
      </c>
      <c r="L1332" s="47"/>
      <c r="M1332" s="214" t="s">
        <v>19</v>
      </c>
      <c r="N1332" s="215" t="s">
        <v>43</v>
      </c>
      <c r="O1332" s="87"/>
      <c r="P1332" s="216">
        <f>O1332*H1332</f>
        <v>0</v>
      </c>
      <c r="Q1332" s="216">
        <v>0</v>
      </c>
      <c r="R1332" s="216">
        <f>Q1332*H1332</f>
        <v>0</v>
      </c>
      <c r="S1332" s="216">
        <v>0</v>
      </c>
      <c r="T1332" s="217">
        <f>S1332*H1332</f>
        <v>0</v>
      </c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R1332" s="218" t="s">
        <v>198</v>
      </c>
      <c r="AT1332" s="218" t="s">
        <v>144</v>
      </c>
      <c r="AU1332" s="218" t="s">
        <v>82</v>
      </c>
      <c r="AY1332" s="20" t="s">
        <v>142</v>
      </c>
      <c r="BE1332" s="219">
        <f>IF(N1332="základní",J1332,0)</f>
        <v>0</v>
      </c>
      <c r="BF1332" s="219">
        <f>IF(N1332="snížená",J1332,0)</f>
        <v>0</v>
      </c>
      <c r="BG1332" s="219">
        <f>IF(N1332="zákl. přenesená",J1332,0)</f>
        <v>0</v>
      </c>
      <c r="BH1332" s="219">
        <f>IF(N1332="sníž. přenesená",J1332,0)</f>
        <v>0</v>
      </c>
      <c r="BI1332" s="219">
        <f>IF(N1332="nulová",J1332,0)</f>
        <v>0</v>
      </c>
      <c r="BJ1332" s="20" t="s">
        <v>80</v>
      </c>
      <c r="BK1332" s="219">
        <f>ROUND(I1332*H1332,2)</f>
        <v>0</v>
      </c>
      <c r="BL1332" s="20" t="s">
        <v>198</v>
      </c>
      <c r="BM1332" s="218" t="s">
        <v>1550</v>
      </c>
    </row>
    <row r="1333" spans="1:47" s="2" customFormat="1" ht="12">
      <c r="A1333" s="41"/>
      <c r="B1333" s="42"/>
      <c r="C1333" s="43"/>
      <c r="D1333" s="220" t="s">
        <v>150</v>
      </c>
      <c r="E1333" s="43"/>
      <c r="F1333" s="221" t="s">
        <v>1056</v>
      </c>
      <c r="G1333" s="43"/>
      <c r="H1333" s="43"/>
      <c r="I1333" s="222"/>
      <c r="J1333" s="43"/>
      <c r="K1333" s="43"/>
      <c r="L1333" s="47"/>
      <c r="M1333" s="223"/>
      <c r="N1333" s="224"/>
      <c r="O1333" s="87"/>
      <c r="P1333" s="87"/>
      <c r="Q1333" s="87"/>
      <c r="R1333" s="87"/>
      <c r="S1333" s="87"/>
      <c r="T1333" s="88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T1333" s="20" t="s">
        <v>150</v>
      </c>
      <c r="AU1333" s="20" t="s">
        <v>82</v>
      </c>
    </row>
    <row r="1334" spans="1:47" s="2" customFormat="1" ht="12">
      <c r="A1334" s="41"/>
      <c r="B1334" s="42"/>
      <c r="C1334" s="43"/>
      <c r="D1334" s="225" t="s">
        <v>152</v>
      </c>
      <c r="E1334" s="43"/>
      <c r="F1334" s="226" t="s">
        <v>1057</v>
      </c>
      <c r="G1334" s="43"/>
      <c r="H1334" s="43"/>
      <c r="I1334" s="222"/>
      <c r="J1334" s="43"/>
      <c r="K1334" s="43"/>
      <c r="L1334" s="47"/>
      <c r="M1334" s="223"/>
      <c r="N1334" s="224"/>
      <c r="O1334" s="87"/>
      <c r="P1334" s="87"/>
      <c r="Q1334" s="87"/>
      <c r="R1334" s="87"/>
      <c r="S1334" s="87"/>
      <c r="T1334" s="88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T1334" s="20" t="s">
        <v>152</v>
      </c>
      <c r="AU1334" s="20" t="s">
        <v>82</v>
      </c>
    </row>
    <row r="1335" spans="1:51" s="13" customFormat="1" ht="12">
      <c r="A1335" s="13"/>
      <c r="B1335" s="227"/>
      <c r="C1335" s="228"/>
      <c r="D1335" s="220" t="s">
        <v>165</v>
      </c>
      <c r="E1335" s="229" t="s">
        <v>19</v>
      </c>
      <c r="F1335" s="230" t="s">
        <v>1551</v>
      </c>
      <c r="G1335" s="228"/>
      <c r="H1335" s="231">
        <v>0.316</v>
      </c>
      <c r="I1335" s="232"/>
      <c r="J1335" s="228"/>
      <c r="K1335" s="228"/>
      <c r="L1335" s="233"/>
      <c r="M1335" s="234"/>
      <c r="N1335" s="235"/>
      <c r="O1335" s="235"/>
      <c r="P1335" s="235"/>
      <c r="Q1335" s="235"/>
      <c r="R1335" s="235"/>
      <c r="S1335" s="235"/>
      <c r="T1335" s="236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7" t="s">
        <v>165</v>
      </c>
      <c r="AU1335" s="237" t="s">
        <v>82</v>
      </c>
      <c r="AV1335" s="13" t="s">
        <v>82</v>
      </c>
      <c r="AW1335" s="13" t="s">
        <v>33</v>
      </c>
      <c r="AX1335" s="13" t="s">
        <v>72</v>
      </c>
      <c r="AY1335" s="237" t="s">
        <v>142</v>
      </c>
    </row>
    <row r="1336" spans="1:51" s="13" customFormat="1" ht="12">
      <c r="A1336" s="13"/>
      <c r="B1336" s="227"/>
      <c r="C1336" s="228"/>
      <c r="D1336" s="220" t="s">
        <v>165</v>
      </c>
      <c r="E1336" s="229" t="s">
        <v>19</v>
      </c>
      <c r="F1336" s="230" t="s">
        <v>1552</v>
      </c>
      <c r="G1336" s="228"/>
      <c r="H1336" s="231">
        <v>0.199</v>
      </c>
      <c r="I1336" s="232"/>
      <c r="J1336" s="228"/>
      <c r="K1336" s="228"/>
      <c r="L1336" s="233"/>
      <c r="M1336" s="234"/>
      <c r="N1336" s="235"/>
      <c r="O1336" s="235"/>
      <c r="P1336" s="235"/>
      <c r="Q1336" s="235"/>
      <c r="R1336" s="235"/>
      <c r="S1336" s="235"/>
      <c r="T1336" s="236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7" t="s">
        <v>165</v>
      </c>
      <c r="AU1336" s="237" t="s">
        <v>82</v>
      </c>
      <c r="AV1336" s="13" t="s">
        <v>82</v>
      </c>
      <c r="AW1336" s="13" t="s">
        <v>33</v>
      </c>
      <c r="AX1336" s="13" t="s">
        <v>72</v>
      </c>
      <c r="AY1336" s="237" t="s">
        <v>142</v>
      </c>
    </row>
    <row r="1337" spans="1:51" s="15" customFormat="1" ht="12">
      <c r="A1337" s="15"/>
      <c r="B1337" s="249"/>
      <c r="C1337" s="250"/>
      <c r="D1337" s="220" t="s">
        <v>165</v>
      </c>
      <c r="E1337" s="251" t="s">
        <v>19</v>
      </c>
      <c r="F1337" s="252" t="s">
        <v>183</v>
      </c>
      <c r="G1337" s="250"/>
      <c r="H1337" s="253">
        <v>0.515</v>
      </c>
      <c r="I1337" s="254"/>
      <c r="J1337" s="250"/>
      <c r="K1337" s="250"/>
      <c r="L1337" s="255"/>
      <c r="M1337" s="256"/>
      <c r="N1337" s="257"/>
      <c r="O1337" s="257"/>
      <c r="P1337" s="257"/>
      <c r="Q1337" s="257"/>
      <c r="R1337" s="257"/>
      <c r="S1337" s="257"/>
      <c r="T1337" s="258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59" t="s">
        <v>165</v>
      </c>
      <c r="AU1337" s="259" t="s">
        <v>82</v>
      </c>
      <c r="AV1337" s="15" t="s">
        <v>158</v>
      </c>
      <c r="AW1337" s="15" t="s">
        <v>33</v>
      </c>
      <c r="AX1337" s="15" t="s">
        <v>72</v>
      </c>
      <c r="AY1337" s="259" t="s">
        <v>142</v>
      </c>
    </row>
    <row r="1338" spans="1:51" s="14" customFormat="1" ht="12">
      <c r="A1338" s="14"/>
      <c r="B1338" s="238"/>
      <c r="C1338" s="239"/>
      <c r="D1338" s="220" t="s">
        <v>165</v>
      </c>
      <c r="E1338" s="240" t="s">
        <v>19</v>
      </c>
      <c r="F1338" s="241" t="s">
        <v>168</v>
      </c>
      <c r="G1338" s="239"/>
      <c r="H1338" s="242">
        <v>0.515</v>
      </c>
      <c r="I1338" s="243"/>
      <c r="J1338" s="239"/>
      <c r="K1338" s="239"/>
      <c r="L1338" s="244"/>
      <c r="M1338" s="245"/>
      <c r="N1338" s="246"/>
      <c r="O1338" s="246"/>
      <c r="P1338" s="246"/>
      <c r="Q1338" s="246"/>
      <c r="R1338" s="246"/>
      <c r="S1338" s="246"/>
      <c r="T1338" s="247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8" t="s">
        <v>165</v>
      </c>
      <c r="AU1338" s="248" t="s">
        <v>82</v>
      </c>
      <c r="AV1338" s="14" t="s">
        <v>149</v>
      </c>
      <c r="AW1338" s="14" t="s">
        <v>33</v>
      </c>
      <c r="AX1338" s="14" t="s">
        <v>80</v>
      </c>
      <c r="AY1338" s="248" t="s">
        <v>142</v>
      </c>
    </row>
    <row r="1339" spans="1:65" s="2" customFormat="1" ht="24.15" customHeight="1">
      <c r="A1339" s="41"/>
      <c r="B1339" s="42"/>
      <c r="C1339" s="207" t="s">
        <v>872</v>
      </c>
      <c r="D1339" s="207" t="s">
        <v>144</v>
      </c>
      <c r="E1339" s="208" t="s">
        <v>1553</v>
      </c>
      <c r="F1339" s="209" t="s">
        <v>1554</v>
      </c>
      <c r="G1339" s="210" t="s">
        <v>206</v>
      </c>
      <c r="H1339" s="211">
        <v>6.765</v>
      </c>
      <c r="I1339" s="212"/>
      <c r="J1339" s="213">
        <f>ROUND(I1339*H1339,2)</f>
        <v>0</v>
      </c>
      <c r="K1339" s="209" t="s">
        <v>148</v>
      </c>
      <c r="L1339" s="47"/>
      <c r="M1339" s="214" t="s">
        <v>19</v>
      </c>
      <c r="N1339" s="215" t="s">
        <v>43</v>
      </c>
      <c r="O1339" s="87"/>
      <c r="P1339" s="216">
        <f>O1339*H1339</f>
        <v>0</v>
      </c>
      <c r="Q1339" s="216">
        <v>0</v>
      </c>
      <c r="R1339" s="216">
        <f>Q1339*H1339</f>
        <v>0</v>
      </c>
      <c r="S1339" s="216">
        <v>0</v>
      </c>
      <c r="T1339" s="217">
        <f>S1339*H1339</f>
        <v>0</v>
      </c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R1339" s="218" t="s">
        <v>198</v>
      </c>
      <c r="AT1339" s="218" t="s">
        <v>144</v>
      </c>
      <c r="AU1339" s="218" t="s">
        <v>82</v>
      </c>
      <c r="AY1339" s="20" t="s">
        <v>142</v>
      </c>
      <c r="BE1339" s="219">
        <f>IF(N1339="základní",J1339,0)</f>
        <v>0</v>
      </c>
      <c r="BF1339" s="219">
        <f>IF(N1339="snížená",J1339,0)</f>
        <v>0</v>
      </c>
      <c r="BG1339" s="219">
        <f>IF(N1339="zákl. přenesená",J1339,0)</f>
        <v>0</v>
      </c>
      <c r="BH1339" s="219">
        <f>IF(N1339="sníž. přenesená",J1339,0)</f>
        <v>0</v>
      </c>
      <c r="BI1339" s="219">
        <f>IF(N1339="nulová",J1339,0)</f>
        <v>0</v>
      </c>
      <c r="BJ1339" s="20" t="s">
        <v>80</v>
      </c>
      <c r="BK1339" s="219">
        <f>ROUND(I1339*H1339,2)</f>
        <v>0</v>
      </c>
      <c r="BL1339" s="20" t="s">
        <v>198</v>
      </c>
      <c r="BM1339" s="218" t="s">
        <v>1555</v>
      </c>
    </row>
    <row r="1340" spans="1:47" s="2" customFormat="1" ht="12">
      <c r="A1340" s="41"/>
      <c r="B1340" s="42"/>
      <c r="C1340" s="43"/>
      <c r="D1340" s="220" t="s">
        <v>150</v>
      </c>
      <c r="E1340" s="43"/>
      <c r="F1340" s="221" t="s">
        <v>1556</v>
      </c>
      <c r="G1340" s="43"/>
      <c r="H1340" s="43"/>
      <c r="I1340" s="222"/>
      <c r="J1340" s="43"/>
      <c r="K1340" s="43"/>
      <c r="L1340" s="47"/>
      <c r="M1340" s="223"/>
      <c r="N1340" s="224"/>
      <c r="O1340" s="87"/>
      <c r="P1340" s="87"/>
      <c r="Q1340" s="87"/>
      <c r="R1340" s="87"/>
      <c r="S1340" s="87"/>
      <c r="T1340" s="88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T1340" s="20" t="s">
        <v>150</v>
      </c>
      <c r="AU1340" s="20" t="s">
        <v>82</v>
      </c>
    </row>
    <row r="1341" spans="1:47" s="2" customFormat="1" ht="12">
      <c r="A1341" s="41"/>
      <c r="B1341" s="42"/>
      <c r="C1341" s="43"/>
      <c r="D1341" s="225" t="s">
        <v>152</v>
      </c>
      <c r="E1341" s="43"/>
      <c r="F1341" s="226" t="s">
        <v>1557</v>
      </c>
      <c r="G1341" s="43"/>
      <c r="H1341" s="43"/>
      <c r="I1341" s="222"/>
      <c r="J1341" s="43"/>
      <c r="K1341" s="43"/>
      <c r="L1341" s="47"/>
      <c r="M1341" s="223"/>
      <c r="N1341" s="224"/>
      <c r="O1341" s="87"/>
      <c r="P1341" s="87"/>
      <c r="Q1341" s="87"/>
      <c r="R1341" s="87"/>
      <c r="S1341" s="87"/>
      <c r="T1341" s="88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T1341" s="20" t="s">
        <v>152</v>
      </c>
      <c r="AU1341" s="20" t="s">
        <v>82</v>
      </c>
    </row>
    <row r="1342" spans="1:63" s="12" customFormat="1" ht="22.8" customHeight="1">
      <c r="A1342" s="12"/>
      <c r="B1342" s="191"/>
      <c r="C1342" s="192"/>
      <c r="D1342" s="193" t="s">
        <v>71</v>
      </c>
      <c r="E1342" s="205" t="s">
        <v>1558</v>
      </c>
      <c r="F1342" s="205" t="s">
        <v>1559</v>
      </c>
      <c r="G1342" s="192"/>
      <c r="H1342" s="192"/>
      <c r="I1342" s="195"/>
      <c r="J1342" s="206">
        <f>BK1342</f>
        <v>0</v>
      </c>
      <c r="K1342" s="192"/>
      <c r="L1342" s="197"/>
      <c r="M1342" s="198"/>
      <c r="N1342" s="199"/>
      <c r="O1342" s="199"/>
      <c r="P1342" s="200">
        <f>SUM(P1343:P1384)</f>
        <v>0</v>
      </c>
      <c r="Q1342" s="199"/>
      <c r="R1342" s="200">
        <f>SUM(R1343:R1384)</f>
        <v>0</v>
      </c>
      <c r="S1342" s="199"/>
      <c r="T1342" s="201">
        <f>SUM(T1343:T1384)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02" t="s">
        <v>82</v>
      </c>
      <c r="AT1342" s="203" t="s">
        <v>71</v>
      </c>
      <c r="AU1342" s="203" t="s">
        <v>80</v>
      </c>
      <c r="AY1342" s="202" t="s">
        <v>142</v>
      </c>
      <c r="BK1342" s="204">
        <f>SUM(BK1343:BK1384)</f>
        <v>0</v>
      </c>
    </row>
    <row r="1343" spans="1:65" s="2" customFormat="1" ht="21.75" customHeight="1">
      <c r="A1343" s="41"/>
      <c r="B1343" s="42"/>
      <c r="C1343" s="207" t="s">
        <v>1560</v>
      </c>
      <c r="D1343" s="207" t="s">
        <v>144</v>
      </c>
      <c r="E1343" s="208" t="s">
        <v>1561</v>
      </c>
      <c r="F1343" s="209" t="s">
        <v>1562</v>
      </c>
      <c r="G1343" s="210" t="s">
        <v>219</v>
      </c>
      <c r="H1343" s="211">
        <v>11.33</v>
      </c>
      <c r="I1343" s="212"/>
      <c r="J1343" s="213">
        <f>ROUND(I1343*H1343,2)</f>
        <v>0</v>
      </c>
      <c r="K1343" s="209" t="s">
        <v>148</v>
      </c>
      <c r="L1343" s="47"/>
      <c r="M1343" s="214" t="s">
        <v>19</v>
      </c>
      <c r="N1343" s="215" t="s">
        <v>43</v>
      </c>
      <c r="O1343" s="87"/>
      <c r="P1343" s="216">
        <f>O1343*H1343</f>
        <v>0</v>
      </c>
      <c r="Q1343" s="216">
        <v>0</v>
      </c>
      <c r="R1343" s="216">
        <f>Q1343*H1343</f>
        <v>0</v>
      </c>
      <c r="S1343" s="216">
        <v>0</v>
      </c>
      <c r="T1343" s="217">
        <f>S1343*H1343</f>
        <v>0</v>
      </c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R1343" s="218" t="s">
        <v>198</v>
      </c>
      <c r="AT1343" s="218" t="s">
        <v>144</v>
      </c>
      <c r="AU1343" s="218" t="s">
        <v>82</v>
      </c>
      <c r="AY1343" s="20" t="s">
        <v>142</v>
      </c>
      <c r="BE1343" s="219">
        <f>IF(N1343="základní",J1343,0)</f>
        <v>0</v>
      </c>
      <c r="BF1343" s="219">
        <f>IF(N1343="snížená",J1343,0)</f>
        <v>0</v>
      </c>
      <c r="BG1343" s="219">
        <f>IF(N1343="zákl. přenesená",J1343,0)</f>
        <v>0</v>
      </c>
      <c r="BH1343" s="219">
        <f>IF(N1343="sníž. přenesená",J1343,0)</f>
        <v>0</v>
      </c>
      <c r="BI1343" s="219">
        <f>IF(N1343="nulová",J1343,0)</f>
        <v>0</v>
      </c>
      <c r="BJ1343" s="20" t="s">
        <v>80</v>
      </c>
      <c r="BK1343" s="219">
        <f>ROUND(I1343*H1343,2)</f>
        <v>0</v>
      </c>
      <c r="BL1343" s="20" t="s">
        <v>198</v>
      </c>
      <c r="BM1343" s="218" t="s">
        <v>1563</v>
      </c>
    </row>
    <row r="1344" spans="1:47" s="2" customFormat="1" ht="12">
      <c r="A1344" s="41"/>
      <c r="B1344" s="42"/>
      <c r="C1344" s="43"/>
      <c r="D1344" s="220" t="s">
        <v>150</v>
      </c>
      <c r="E1344" s="43"/>
      <c r="F1344" s="221" t="s">
        <v>1562</v>
      </c>
      <c r="G1344" s="43"/>
      <c r="H1344" s="43"/>
      <c r="I1344" s="222"/>
      <c r="J1344" s="43"/>
      <c r="K1344" s="43"/>
      <c r="L1344" s="47"/>
      <c r="M1344" s="223"/>
      <c r="N1344" s="224"/>
      <c r="O1344" s="87"/>
      <c r="P1344" s="87"/>
      <c r="Q1344" s="87"/>
      <c r="R1344" s="87"/>
      <c r="S1344" s="87"/>
      <c r="T1344" s="88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T1344" s="20" t="s">
        <v>150</v>
      </c>
      <c r="AU1344" s="20" t="s">
        <v>82</v>
      </c>
    </row>
    <row r="1345" spans="1:47" s="2" customFormat="1" ht="12">
      <c r="A1345" s="41"/>
      <c r="B1345" s="42"/>
      <c r="C1345" s="43"/>
      <c r="D1345" s="225" t="s">
        <v>152</v>
      </c>
      <c r="E1345" s="43"/>
      <c r="F1345" s="226" t="s">
        <v>1564</v>
      </c>
      <c r="G1345" s="43"/>
      <c r="H1345" s="43"/>
      <c r="I1345" s="222"/>
      <c r="J1345" s="43"/>
      <c r="K1345" s="43"/>
      <c r="L1345" s="47"/>
      <c r="M1345" s="223"/>
      <c r="N1345" s="224"/>
      <c r="O1345" s="87"/>
      <c r="P1345" s="87"/>
      <c r="Q1345" s="87"/>
      <c r="R1345" s="87"/>
      <c r="S1345" s="87"/>
      <c r="T1345" s="88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T1345" s="20" t="s">
        <v>152</v>
      </c>
      <c r="AU1345" s="20" t="s">
        <v>82</v>
      </c>
    </row>
    <row r="1346" spans="1:51" s="13" customFormat="1" ht="12">
      <c r="A1346" s="13"/>
      <c r="B1346" s="227"/>
      <c r="C1346" s="228"/>
      <c r="D1346" s="220" t="s">
        <v>165</v>
      </c>
      <c r="E1346" s="229" t="s">
        <v>19</v>
      </c>
      <c r="F1346" s="230" t="s">
        <v>1565</v>
      </c>
      <c r="G1346" s="228"/>
      <c r="H1346" s="231">
        <v>11.33</v>
      </c>
      <c r="I1346" s="232"/>
      <c r="J1346" s="228"/>
      <c r="K1346" s="228"/>
      <c r="L1346" s="233"/>
      <c r="M1346" s="234"/>
      <c r="N1346" s="235"/>
      <c r="O1346" s="235"/>
      <c r="P1346" s="235"/>
      <c r="Q1346" s="235"/>
      <c r="R1346" s="235"/>
      <c r="S1346" s="235"/>
      <c r="T1346" s="236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37" t="s">
        <v>165</v>
      </c>
      <c r="AU1346" s="237" t="s">
        <v>82</v>
      </c>
      <c r="AV1346" s="13" t="s">
        <v>82</v>
      </c>
      <c r="AW1346" s="13" t="s">
        <v>33</v>
      </c>
      <c r="AX1346" s="13" t="s">
        <v>72</v>
      </c>
      <c r="AY1346" s="237" t="s">
        <v>142</v>
      </c>
    </row>
    <row r="1347" spans="1:51" s="14" customFormat="1" ht="12">
      <c r="A1347" s="14"/>
      <c r="B1347" s="238"/>
      <c r="C1347" s="239"/>
      <c r="D1347" s="220" t="s">
        <v>165</v>
      </c>
      <c r="E1347" s="240" t="s">
        <v>19</v>
      </c>
      <c r="F1347" s="241" t="s">
        <v>168</v>
      </c>
      <c r="G1347" s="239"/>
      <c r="H1347" s="242">
        <v>11.33</v>
      </c>
      <c r="I1347" s="243"/>
      <c r="J1347" s="239"/>
      <c r="K1347" s="239"/>
      <c r="L1347" s="244"/>
      <c r="M1347" s="245"/>
      <c r="N1347" s="246"/>
      <c r="O1347" s="246"/>
      <c r="P1347" s="246"/>
      <c r="Q1347" s="246"/>
      <c r="R1347" s="246"/>
      <c r="S1347" s="246"/>
      <c r="T1347" s="24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48" t="s">
        <v>165</v>
      </c>
      <c r="AU1347" s="248" t="s">
        <v>82</v>
      </c>
      <c r="AV1347" s="14" t="s">
        <v>149</v>
      </c>
      <c r="AW1347" s="14" t="s">
        <v>33</v>
      </c>
      <c r="AX1347" s="14" t="s">
        <v>80</v>
      </c>
      <c r="AY1347" s="248" t="s">
        <v>142</v>
      </c>
    </row>
    <row r="1348" spans="1:65" s="2" customFormat="1" ht="33" customHeight="1">
      <c r="A1348" s="41"/>
      <c r="B1348" s="42"/>
      <c r="C1348" s="207" t="s">
        <v>876</v>
      </c>
      <c r="D1348" s="207" t="s">
        <v>144</v>
      </c>
      <c r="E1348" s="208" t="s">
        <v>1566</v>
      </c>
      <c r="F1348" s="209" t="s">
        <v>1567</v>
      </c>
      <c r="G1348" s="210" t="s">
        <v>240</v>
      </c>
      <c r="H1348" s="211">
        <v>170</v>
      </c>
      <c r="I1348" s="212"/>
      <c r="J1348" s="213">
        <f>ROUND(I1348*H1348,2)</f>
        <v>0</v>
      </c>
      <c r="K1348" s="209" t="s">
        <v>148</v>
      </c>
      <c r="L1348" s="47"/>
      <c r="M1348" s="214" t="s">
        <v>19</v>
      </c>
      <c r="N1348" s="215" t="s">
        <v>43</v>
      </c>
      <c r="O1348" s="87"/>
      <c r="P1348" s="216">
        <f>O1348*H1348</f>
        <v>0</v>
      </c>
      <c r="Q1348" s="216">
        <v>0</v>
      </c>
      <c r="R1348" s="216">
        <f>Q1348*H1348</f>
        <v>0</v>
      </c>
      <c r="S1348" s="216">
        <v>0</v>
      </c>
      <c r="T1348" s="217">
        <f>S1348*H1348</f>
        <v>0</v>
      </c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R1348" s="218" t="s">
        <v>198</v>
      </c>
      <c r="AT1348" s="218" t="s">
        <v>144</v>
      </c>
      <c r="AU1348" s="218" t="s">
        <v>82</v>
      </c>
      <c r="AY1348" s="20" t="s">
        <v>142</v>
      </c>
      <c r="BE1348" s="219">
        <f>IF(N1348="základní",J1348,0)</f>
        <v>0</v>
      </c>
      <c r="BF1348" s="219">
        <f>IF(N1348="snížená",J1348,0)</f>
        <v>0</v>
      </c>
      <c r="BG1348" s="219">
        <f>IF(N1348="zákl. přenesená",J1348,0)</f>
        <v>0</v>
      </c>
      <c r="BH1348" s="219">
        <f>IF(N1348="sníž. přenesená",J1348,0)</f>
        <v>0</v>
      </c>
      <c r="BI1348" s="219">
        <f>IF(N1348="nulová",J1348,0)</f>
        <v>0</v>
      </c>
      <c r="BJ1348" s="20" t="s">
        <v>80</v>
      </c>
      <c r="BK1348" s="219">
        <f>ROUND(I1348*H1348,2)</f>
        <v>0</v>
      </c>
      <c r="BL1348" s="20" t="s">
        <v>198</v>
      </c>
      <c r="BM1348" s="218" t="s">
        <v>1568</v>
      </c>
    </row>
    <row r="1349" spans="1:47" s="2" customFormat="1" ht="12">
      <c r="A1349" s="41"/>
      <c r="B1349" s="42"/>
      <c r="C1349" s="43"/>
      <c r="D1349" s="220" t="s">
        <v>150</v>
      </c>
      <c r="E1349" s="43"/>
      <c r="F1349" s="221" t="s">
        <v>1569</v>
      </c>
      <c r="G1349" s="43"/>
      <c r="H1349" s="43"/>
      <c r="I1349" s="222"/>
      <c r="J1349" s="43"/>
      <c r="K1349" s="43"/>
      <c r="L1349" s="47"/>
      <c r="M1349" s="223"/>
      <c r="N1349" s="224"/>
      <c r="O1349" s="87"/>
      <c r="P1349" s="87"/>
      <c r="Q1349" s="87"/>
      <c r="R1349" s="87"/>
      <c r="S1349" s="87"/>
      <c r="T1349" s="88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T1349" s="20" t="s">
        <v>150</v>
      </c>
      <c r="AU1349" s="20" t="s">
        <v>82</v>
      </c>
    </row>
    <row r="1350" spans="1:47" s="2" customFormat="1" ht="12">
      <c r="A1350" s="41"/>
      <c r="B1350" s="42"/>
      <c r="C1350" s="43"/>
      <c r="D1350" s="225" t="s">
        <v>152</v>
      </c>
      <c r="E1350" s="43"/>
      <c r="F1350" s="226" t="s">
        <v>1570</v>
      </c>
      <c r="G1350" s="43"/>
      <c r="H1350" s="43"/>
      <c r="I1350" s="222"/>
      <c r="J1350" s="43"/>
      <c r="K1350" s="43"/>
      <c r="L1350" s="47"/>
      <c r="M1350" s="223"/>
      <c r="N1350" s="224"/>
      <c r="O1350" s="87"/>
      <c r="P1350" s="87"/>
      <c r="Q1350" s="87"/>
      <c r="R1350" s="87"/>
      <c r="S1350" s="87"/>
      <c r="T1350" s="88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T1350" s="20" t="s">
        <v>152</v>
      </c>
      <c r="AU1350" s="20" t="s">
        <v>82</v>
      </c>
    </row>
    <row r="1351" spans="1:51" s="13" customFormat="1" ht="12">
      <c r="A1351" s="13"/>
      <c r="B1351" s="227"/>
      <c r="C1351" s="228"/>
      <c r="D1351" s="220" t="s">
        <v>165</v>
      </c>
      <c r="E1351" s="229" t="s">
        <v>19</v>
      </c>
      <c r="F1351" s="230" t="s">
        <v>1571</v>
      </c>
      <c r="G1351" s="228"/>
      <c r="H1351" s="231">
        <v>170</v>
      </c>
      <c r="I1351" s="232"/>
      <c r="J1351" s="228"/>
      <c r="K1351" s="228"/>
      <c r="L1351" s="233"/>
      <c r="M1351" s="234"/>
      <c r="N1351" s="235"/>
      <c r="O1351" s="235"/>
      <c r="P1351" s="235"/>
      <c r="Q1351" s="235"/>
      <c r="R1351" s="235"/>
      <c r="S1351" s="235"/>
      <c r="T1351" s="236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37" t="s">
        <v>165</v>
      </c>
      <c r="AU1351" s="237" t="s">
        <v>82</v>
      </c>
      <c r="AV1351" s="13" t="s">
        <v>82</v>
      </c>
      <c r="AW1351" s="13" t="s">
        <v>33</v>
      </c>
      <c r="AX1351" s="13" t="s">
        <v>72</v>
      </c>
      <c r="AY1351" s="237" t="s">
        <v>142</v>
      </c>
    </row>
    <row r="1352" spans="1:51" s="14" customFormat="1" ht="12">
      <c r="A1352" s="14"/>
      <c r="B1352" s="238"/>
      <c r="C1352" s="239"/>
      <c r="D1352" s="220" t="s">
        <v>165</v>
      </c>
      <c r="E1352" s="240" t="s">
        <v>19</v>
      </c>
      <c r="F1352" s="241" t="s">
        <v>168</v>
      </c>
      <c r="G1352" s="239"/>
      <c r="H1352" s="242">
        <v>170</v>
      </c>
      <c r="I1352" s="243"/>
      <c r="J1352" s="239"/>
      <c r="K1352" s="239"/>
      <c r="L1352" s="244"/>
      <c r="M1352" s="245"/>
      <c r="N1352" s="246"/>
      <c r="O1352" s="246"/>
      <c r="P1352" s="246"/>
      <c r="Q1352" s="246"/>
      <c r="R1352" s="246"/>
      <c r="S1352" s="246"/>
      <c r="T1352" s="247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48" t="s">
        <v>165</v>
      </c>
      <c r="AU1352" s="248" t="s">
        <v>82</v>
      </c>
      <c r="AV1352" s="14" t="s">
        <v>149</v>
      </c>
      <c r="AW1352" s="14" t="s">
        <v>33</v>
      </c>
      <c r="AX1352" s="14" t="s">
        <v>80</v>
      </c>
      <c r="AY1352" s="248" t="s">
        <v>142</v>
      </c>
    </row>
    <row r="1353" spans="1:65" s="2" customFormat="1" ht="24.15" customHeight="1">
      <c r="A1353" s="41"/>
      <c r="B1353" s="42"/>
      <c r="C1353" s="207" t="s">
        <v>1572</v>
      </c>
      <c r="D1353" s="207" t="s">
        <v>144</v>
      </c>
      <c r="E1353" s="208" t="s">
        <v>1573</v>
      </c>
      <c r="F1353" s="209" t="s">
        <v>1574</v>
      </c>
      <c r="G1353" s="210" t="s">
        <v>147</v>
      </c>
      <c r="H1353" s="211">
        <v>3.5</v>
      </c>
      <c r="I1353" s="212"/>
      <c r="J1353" s="213">
        <f>ROUND(I1353*H1353,2)</f>
        <v>0</v>
      </c>
      <c r="K1353" s="209" t="s">
        <v>148</v>
      </c>
      <c r="L1353" s="47"/>
      <c r="M1353" s="214" t="s">
        <v>19</v>
      </c>
      <c r="N1353" s="215" t="s">
        <v>43</v>
      </c>
      <c r="O1353" s="87"/>
      <c r="P1353" s="216">
        <f>O1353*H1353</f>
        <v>0</v>
      </c>
      <c r="Q1353" s="216">
        <v>0</v>
      </c>
      <c r="R1353" s="216">
        <f>Q1353*H1353</f>
        <v>0</v>
      </c>
      <c r="S1353" s="216">
        <v>0</v>
      </c>
      <c r="T1353" s="217">
        <f>S1353*H1353</f>
        <v>0</v>
      </c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R1353" s="218" t="s">
        <v>198</v>
      </c>
      <c r="AT1353" s="218" t="s">
        <v>144</v>
      </c>
      <c r="AU1353" s="218" t="s">
        <v>82</v>
      </c>
      <c r="AY1353" s="20" t="s">
        <v>142</v>
      </c>
      <c r="BE1353" s="219">
        <f>IF(N1353="základní",J1353,0)</f>
        <v>0</v>
      </c>
      <c r="BF1353" s="219">
        <f>IF(N1353="snížená",J1353,0)</f>
        <v>0</v>
      </c>
      <c r="BG1353" s="219">
        <f>IF(N1353="zákl. přenesená",J1353,0)</f>
        <v>0</v>
      </c>
      <c r="BH1353" s="219">
        <f>IF(N1353="sníž. přenesená",J1353,0)</f>
        <v>0</v>
      </c>
      <c r="BI1353" s="219">
        <f>IF(N1353="nulová",J1353,0)</f>
        <v>0</v>
      </c>
      <c r="BJ1353" s="20" t="s">
        <v>80</v>
      </c>
      <c r="BK1353" s="219">
        <f>ROUND(I1353*H1353,2)</f>
        <v>0</v>
      </c>
      <c r="BL1353" s="20" t="s">
        <v>198</v>
      </c>
      <c r="BM1353" s="218" t="s">
        <v>1575</v>
      </c>
    </row>
    <row r="1354" spans="1:47" s="2" customFormat="1" ht="12">
      <c r="A1354" s="41"/>
      <c r="B1354" s="42"/>
      <c r="C1354" s="43"/>
      <c r="D1354" s="220" t="s">
        <v>150</v>
      </c>
      <c r="E1354" s="43"/>
      <c r="F1354" s="221" t="s">
        <v>1574</v>
      </c>
      <c r="G1354" s="43"/>
      <c r="H1354" s="43"/>
      <c r="I1354" s="222"/>
      <c r="J1354" s="43"/>
      <c r="K1354" s="43"/>
      <c r="L1354" s="47"/>
      <c r="M1354" s="223"/>
      <c r="N1354" s="224"/>
      <c r="O1354" s="87"/>
      <c r="P1354" s="87"/>
      <c r="Q1354" s="87"/>
      <c r="R1354" s="87"/>
      <c r="S1354" s="87"/>
      <c r="T1354" s="88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T1354" s="20" t="s">
        <v>150</v>
      </c>
      <c r="AU1354" s="20" t="s">
        <v>82</v>
      </c>
    </row>
    <row r="1355" spans="1:47" s="2" customFormat="1" ht="12">
      <c r="A1355" s="41"/>
      <c r="B1355" s="42"/>
      <c r="C1355" s="43"/>
      <c r="D1355" s="225" t="s">
        <v>152</v>
      </c>
      <c r="E1355" s="43"/>
      <c r="F1355" s="226" t="s">
        <v>1576</v>
      </c>
      <c r="G1355" s="43"/>
      <c r="H1355" s="43"/>
      <c r="I1355" s="222"/>
      <c r="J1355" s="43"/>
      <c r="K1355" s="43"/>
      <c r="L1355" s="47"/>
      <c r="M1355" s="223"/>
      <c r="N1355" s="224"/>
      <c r="O1355" s="87"/>
      <c r="P1355" s="87"/>
      <c r="Q1355" s="87"/>
      <c r="R1355" s="87"/>
      <c r="S1355" s="87"/>
      <c r="T1355" s="88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T1355" s="20" t="s">
        <v>152</v>
      </c>
      <c r="AU1355" s="20" t="s">
        <v>82</v>
      </c>
    </row>
    <row r="1356" spans="1:65" s="2" customFormat="1" ht="24.15" customHeight="1">
      <c r="A1356" s="41"/>
      <c r="B1356" s="42"/>
      <c r="C1356" s="207" t="s">
        <v>882</v>
      </c>
      <c r="D1356" s="207" t="s">
        <v>144</v>
      </c>
      <c r="E1356" s="208" t="s">
        <v>1577</v>
      </c>
      <c r="F1356" s="209" t="s">
        <v>1578</v>
      </c>
      <c r="G1356" s="210" t="s">
        <v>317</v>
      </c>
      <c r="H1356" s="211">
        <v>7</v>
      </c>
      <c r="I1356" s="212"/>
      <c r="J1356" s="213">
        <f>ROUND(I1356*H1356,2)</f>
        <v>0</v>
      </c>
      <c r="K1356" s="209" t="s">
        <v>148</v>
      </c>
      <c r="L1356" s="47"/>
      <c r="M1356" s="214" t="s">
        <v>19</v>
      </c>
      <c r="N1356" s="215" t="s">
        <v>43</v>
      </c>
      <c r="O1356" s="87"/>
      <c r="P1356" s="216">
        <f>O1356*H1356</f>
        <v>0</v>
      </c>
      <c r="Q1356" s="216">
        <v>0</v>
      </c>
      <c r="R1356" s="216">
        <f>Q1356*H1356</f>
        <v>0</v>
      </c>
      <c r="S1356" s="216">
        <v>0</v>
      </c>
      <c r="T1356" s="217">
        <f>S1356*H1356</f>
        <v>0</v>
      </c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R1356" s="218" t="s">
        <v>198</v>
      </c>
      <c r="AT1356" s="218" t="s">
        <v>144</v>
      </c>
      <c r="AU1356" s="218" t="s">
        <v>82</v>
      </c>
      <c r="AY1356" s="20" t="s">
        <v>142</v>
      </c>
      <c r="BE1356" s="219">
        <f>IF(N1356="základní",J1356,0)</f>
        <v>0</v>
      </c>
      <c r="BF1356" s="219">
        <f>IF(N1356="snížená",J1356,0)</f>
        <v>0</v>
      </c>
      <c r="BG1356" s="219">
        <f>IF(N1356="zákl. přenesená",J1356,0)</f>
        <v>0</v>
      </c>
      <c r="BH1356" s="219">
        <f>IF(N1356="sníž. přenesená",J1356,0)</f>
        <v>0</v>
      </c>
      <c r="BI1356" s="219">
        <f>IF(N1356="nulová",J1356,0)</f>
        <v>0</v>
      </c>
      <c r="BJ1356" s="20" t="s">
        <v>80</v>
      </c>
      <c r="BK1356" s="219">
        <f>ROUND(I1356*H1356,2)</f>
        <v>0</v>
      </c>
      <c r="BL1356" s="20" t="s">
        <v>198</v>
      </c>
      <c r="BM1356" s="218" t="s">
        <v>1579</v>
      </c>
    </row>
    <row r="1357" spans="1:47" s="2" customFormat="1" ht="12">
      <c r="A1357" s="41"/>
      <c r="B1357" s="42"/>
      <c r="C1357" s="43"/>
      <c r="D1357" s="220" t="s">
        <v>150</v>
      </c>
      <c r="E1357" s="43"/>
      <c r="F1357" s="221" t="s">
        <v>1580</v>
      </c>
      <c r="G1357" s="43"/>
      <c r="H1357" s="43"/>
      <c r="I1357" s="222"/>
      <c r="J1357" s="43"/>
      <c r="K1357" s="43"/>
      <c r="L1357" s="47"/>
      <c r="M1357" s="223"/>
      <c r="N1357" s="224"/>
      <c r="O1357" s="87"/>
      <c r="P1357" s="87"/>
      <c r="Q1357" s="87"/>
      <c r="R1357" s="87"/>
      <c r="S1357" s="87"/>
      <c r="T1357" s="88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T1357" s="20" t="s">
        <v>150</v>
      </c>
      <c r="AU1357" s="20" t="s">
        <v>82</v>
      </c>
    </row>
    <row r="1358" spans="1:47" s="2" customFormat="1" ht="12">
      <c r="A1358" s="41"/>
      <c r="B1358" s="42"/>
      <c r="C1358" s="43"/>
      <c r="D1358" s="225" t="s">
        <v>152</v>
      </c>
      <c r="E1358" s="43"/>
      <c r="F1358" s="226" t="s">
        <v>1581</v>
      </c>
      <c r="G1358" s="43"/>
      <c r="H1358" s="43"/>
      <c r="I1358" s="222"/>
      <c r="J1358" s="43"/>
      <c r="K1358" s="43"/>
      <c r="L1358" s="47"/>
      <c r="M1358" s="223"/>
      <c r="N1358" s="224"/>
      <c r="O1358" s="87"/>
      <c r="P1358" s="87"/>
      <c r="Q1358" s="87"/>
      <c r="R1358" s="87"/>
      <c r="S1358" s="87"/>
      <c r="T1358" s="88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T1358" s="20" t="s">
        <v>152</v>
      </c>
      <c r="AU1358" s="20" t="s">
        <v>82</v>
      </c>
    </row>
    <row r="1359" spans="1:65" s="2" customFormat="1" ht="21.75" customHeight="1">
      <c r="A1359" s="41"/>
      <c r="B1359" s="42"/>
      <c r="C1359" s="260" t="s">
        <v>1582</v>
      </c>
      <c r="D1359" s="260" t="s">
        <v>237</v>
      </c>
      <c r="E1359" s="261" t="s">
        <v>1583</v>
      </c>
      <c r="F1359" s="262" t="s">
        <v>1584</v>
      </c>
      <c r="G1359" s="263" t="s">
        <v>317</v>
      </c>
      <c r="H1359" s="264">
        <v>7</v>
      </c>
      <c r="I1359" s="265"/>
      <c r="J1359" s="266">
        <f>ROUND(I1359*H1359,2)</f>
        <v>0</v>
      </c>
      <c r="K1359" s="262" t="s">
        <v>148</v>
      </c>
      <c r="L1359" s="267"/>
      <c r="M1359" s="268" t="s">
        <v>19</v>
      </c>
      <c r="N1359" s="269" t="s">
        <v>43</v>
      </c>
      <c r="O1359" s="87"/>
      <c r="P1359" s="216">
        <f>O1359*H1359</f>
        <v>0</v>
      </c>
      <c r="Q1359" s="216">
        <v>0</v>
      </c>
      <c r="R1359" s="216">
        <f>Q1359*H1359</f>
        <v>0</v>
      </c>
      <c r="S1359" s="216">
        <v>0</v>
      </c>
      <c r="T1359" s="217">
        <f>S1359*H1359</f>
        <v>0</v>
      </c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R1359" s="218" t="s">
        <v>245</v>
      </c>
      <c r="AT1359" s="218" t="s">
        <v>237</v>
      </c>
      <c r="AU1359" s="218" t="s">
        <v>82</v>
      </c>
      <c r="AY1359" s="20" t="s">
        <v>142</v>
      </c>
      <c r="BE1359" s="219">
        <f>IF(N1359="základní",J1359,0)</f>
        <v>0</v>
      </c>
      <c r="BF1359" s="219">
        <f>IF(N1359="snížená",J1359,0)</f>
        <v>0</v>
      </c>
      <c r="BG1359" s="219">
        <f>IF(N1359="zákl. přenesená",J1359,0)</f>
        <v>0</v>
      </c>
      <c r="BH1359" s="219">
        <f>IF(N1359="sníž. přenesená",J1359,0)</f>
        <v>0</v>
      </c>
      <c r="BI1359" s="219">
        <f>IF(N1359="nulová",J1359,0)</f>
        <v>0</v>
      </c>
      <c r="BJ1359" s="20" t="s">
        <v>80</v>
      </c>
      <c r="BK1359" s="219">
        <f>ROUND(I1359*H1359,2)</f>
        <v>0</v>
      </c>
      <c r="BL1359" s="20" t="s">
        <v>198</v>
      </c>
      <c r="BM1359" s="218" t="s">
        <v>1585</v>
      </c>
    </row>
    <row r="1360" spans="1:47" s="2" customFormat="1" ht="12">
      <c r="A1360" s="41"/>
      <c r="B1360" s="42"/>
      <c r="C1360" s="43"/>
      <c r="D1360" s="220" t="s">
        <v>150</v>
      </c>
      <c r="E1360" s="43"/>
      <c r="F1360" s="221" t="s">
        <v>1584</v>
      </c>
      <c r="G1360" s="43"/>
      <c r="H1360" s="43"/>
      <c r="I1360" s="222"/>
      <c r="J1360" s="43"/>
      <c r="K1360" s="43"/>
      <c r="L1360" s="47"/>
      <c r="M1360" s="223"/>
      <c r="N1360" s="224"/>
      <c r="O1360" s="87"/>
      <c r="P1360" s="87"/>
      <c r="Q1360" s="87"/>
      <c r="R1360" s="87"/>
      <c r="S1360" s="87"/>
      <c r="T1360" s="88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T1360" s="20" t="s">
        <v>150</v>
      </c>
      <c r="AU1360" s="20" t="s">
        <v>82</v>
      </c>
    </row>
    <row r="1361" spans="1:65" s="2" customFormat="1" ht="24.15" customHeight="1">
      <c r="A1361" s="41"/>
      <c r="B1361" s="42"/>
      <c r="C1361" s="207" t="s">
        <v>887</v>
      </c>
      <c r="D1361" s="207" t="s">
        <v>144</v>
      </c>
      <c r="E1361" s="208" t="s">
        <v>1586</v>
      </c>
      <c r="F1361" s="209" t="s">
        <v>1587</v>
      </c>
      <c r="G1361" s="210" t="s">
        <v>317</v>
      </c>
      <c r="H1361" s="211">
        <v>10</v>
      </c>
      <c r="I1361" s="212"/>
      <c r="J1361" s="213">
        <f>ROUND(I1361*H1361,2)</f>
        <v>0</v>
      </c>
      <c r="K1361" s="209" t="s">
        <v>148</v>
      </c>
      <c r="L1361" s="47"/>
      <c r="M1361" s="214" t="s">
        <v>19</v>
      </c>
      <c r="N1361" s="215" t="s">
        <v>43</v>
      </c>
      <c r="O1361" s="87"/>
      <c r="P1361" s="216">
        <f>O1361*H1361</f>
        <v>0</v>
      </c>
      <c r="Q1361" s="216">
        <v>0</v>
      </c>
      <c r="R1361" s="216">
        <f>Q1361*H1361</f>
        <v>0</v>
      </c>
      <c r="S1361" s="216">
        <v>0</v>
      </c>
      <c r="T1361" s="217">
        <f>S1361*H1361</f>
        <v>0</v>
      </c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R1361" s="218" t="s">
        <v>198</v>
      </c>
      <c r="AT1361" s="218" t="s">
        <v>144</v>
      </c>
      <c r="AU1361" s="218" t="s">
        <v>82</v>
      </c>
      <c r="AY1361" s="20" t="s">
        <v>142</v>
      </c>
      <c r="BE1361" s="219">
        <f>IF(N1361="základní",J1361,0)</f>
        <v>0</v>
      </c>
      <c r="BF1361" s="219">
        <f>IF(N1361="snížená",J1361,0)</f>
        <v>0</v>
      </c>
      <c r="BG1361" s="219">
        <f>IF(N1361="zákl. přenesená",J1361,0)</f>
        <v>0</v>
      </c>
      <c r="BH1361" s="219">
        <f>IF(N1361="sníž. přenesená",J1361,0)</f>
        <v>0</v>
      </c>
      <c r="BI1361" s="219">
        <f>IF(N1361="nulová",J1361,0)</f>
        <v>0</v>
      </c>
      <c r="BJ1361" s="20" t="s">
        <v>80</v>
      </c>
      <c r="BK1361" s="219">
        <f>ROUND(I1361*H1361,2)</f>
        <v>0</v>
      </c>
      <c r="BL1361" s="20" t="s">
        <v>198</v>
      </c>
      <c r="BM1361" s="218" t="s">
        <v>1588</v>
      </c>
    </row>
    <row r="1362" spans="1:47" s="2" customFormat="1" ht="12">
      <c r="A1362" s="41"/>
      <c r="B1362" s="42"/>
      <c r="C1362" s="43"/>
      <c r="D1362" s="220" t="s">
        <v>150</v>
      </c>
      <c r="E1362" s="43"/>
      <c r="F1362" s="221" t="s">
        <v>1589</v>
      </c>
      <c r="G1362" s="43"/>
      <c r="H1362" s="43"/>
      <c r="I1362" s="222"/>
      <c r="J1362" s="43"/>
      <c r="K1362" s="43"/>
      <c r="L1362" s="47"/>
      <c r="M1362" s="223"/>
      <c r="N1362" s="224"/>
      <c r="O1362" s="87"/>
      <c r="P1362" s="87"/>
      <c r="Q1362" s="87"/>
      <c r="R1362" s="87"/>
      <c r="S1362" s="87"/>
      <c r="T1362" s="88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T1362" s="20" t="s">
        <v>150</v>
      </c>
      <c r="AU1362" s="20" t="s">
        <v>82</v>
      </c>
    </row>
    <row r="1363" spans="1:47" s="2" customFormat="1" ht="12">
      <c r="A1363" s="41"/>
      <c r="B1363" s="42"/>
      <c r="C1363" s="43"/>
      <c r="D1363" s="225" t="s">
        <v>152</v>
      </c>
      <c r="E1363" s="43"/>
      <c r="F1363" s="226" t="s">
        <v>1590</v>
      </c>
      <c r="G1363" s="43"/>
      <c r="H1363" s="43"/>
      <c r="I1363" s="222"/>
      <c r="J1363" s="43"/>
      <c r="K1363" s="43"/>
      <c r="L1363" s="47"/>
      <c r="M1363" s="223"/>
      <c r="N1363" s="224"/>
      <c r="O1363" s="87"/>
      <c r="P1363" s="87"/>
      <c r="Q1363" s="87"/>
      <c r="R1363" s="87"/>
      <c r="S1363" s="87"/>
      <c r="T1363" s="88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T1363" s="20" t="s">
        <v>152</v>
      </c>
      <c r="AU1363" s="20" t="s">
        <v>82</v>
      </c>
    </row>
    <row r="1364" spans="1:65" s="2" customFormat="1" ht="24.15" customHeight="1">
      <c r="A1364" s="41"/>
      <c r="B1364" s="42"/>
      <c r="C1364" s="260" t="s">
        <v>1591</v>
      </c>
      <c r="D1364" s="260" t="s">
        <v>237</v>
      </c>
      <c r="E1364" s="261" t="s">
        <v>1592</v>
      </c>
      <c r="F1364" s="262" t="s">
        <v>1593</v>
      </c>
      <c r="G1364" s="263" t="s">
        <v>317</v>
      </c>
      <c r="H1364" s="264">
        <v>10</v>
      </c>
      <c r="I1364" s="265"/>
      <c r="J1364" s="266">
        <f>ROUND(I1364*H1364,2)</f>
        <v>0</v>
      </c>
      <c r="K1364" s="262" t="s">
        <v>148</v>
      </c>
      <c r="L1364" s="267"/>
      <c r="M1364" s="268" t="s">
        <v>19</v>
      </c>
      <c r="N1364" s="269" t="s">
        <v>43</v>
      </c>
      <c r="O1364" s="87"/>
      <c r="P1364" s="216">
        <f>O1364*H1364</f>
        <v>0</v>
      </c>
      <c r="Q1364" s="216">
        <v>0</v>
      </c>
      <c r="R1364" s="216">
        <f>Q1364*H1364</f>
        <v>0</v>
      </c>
      <c r="S1364" s="216">
        <v>0</v>
      </c>
      <c r="T1364" s="217">
        <f>S1364*H1364</f>
        <v>0</v>
      </c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R1364" s="218" t="s">
        <v>245</v>
      </c>
      <c r="AT1364" s="218" t="s">
        <v>237</v>
      </c>
      <c r="AU1364" s="218" t="s">
        <v>82</v>
      </c>
      <c r="AY1364" s="20" t="s">
        <v>142</v>
      </c>
      <c r="BE1364" s="219">
        <f>IF(N1364="základní",J1364,0)</f>
        <v>0</v>
      </c>
      <c r="BF1364" s="219">
        <f>IF(N1364="snížená",J1364,0)</f>
        <v>0</v>
      </c>
      <c r="BG1364" s="219">
        <f>IF(N1364="zákl. přenesená",J1364,0)</f>
        <v>0</v>
      </c>
      <c r="BH1364" s="219">
        <f>IF(N1364="sníž. přenesená",J1364,0)</f>
        <v>0</v>
      </c>
      <c r="BI1364" s="219">
        <f>IF(N1364="nulová",J1364,0)</f>
        <v>0</v>
      </c>
      <c r="BJ1364" s="20" t="s">
        <v>80</v>
      </c>
      <c r="BK1364" s="219">
        <f>ROUND(I1364*H1364,2)</f>
        <v>0</v>
      </c>
      <c r="BL1364" s="20" t="s">
        <v>198</v>
      </c>
      <c r="BM1364" s="218" t="s">
        <v>1594</v>
      </c>
    </row>
    <row r="1365" spans="1:47" s="2" customFormat="1" ht="12">
      <c r="A1365" s="41"/>
      <c r="B1365" s="42"/>
      <c r="C1365" s="43"/>
      <c r="D1365" s="220" t="s">
        <v>150</v>
      </c>
      <c r="E1365" s="43"/>
      <c r="F1365" s="221" t="s">
        <v>1593</v>
      </c>
      <c r="G1365" s="43"/>
      <c r="H1365" s="43"/>
      <c r="I1365" s="222"/>
      <c r="J1365" s="43"/>
      <c r="K1365" s="43"/>
      <c r="L1365" s="47"/>
      <c r="M1365" s="223"/>
      <c r="N1365" s="224"/>
      <c r="O1365" s="87"/>
      <c r="P1365" s="87"/>
      <c r="Q1365" s="87"/>
      <c r="R1365" s="87"/>
      <c r="S1365" s="87"/>
      <c r="T1365" s="88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T1365" s="20" t="s">
        <v>150</v>
      </c>
      <c r="AU1365" s="20" t="s">
        <v>82</v>
      </c>
    </row>
    <row r="1366" spans="1:65" s="2" customFormat="1" ht="24.15" customHeight="1">
      <c r="A1366" s="41"/>
      <c r="B1366" s="42"/>
      <c r="C1366" s="207" t="s">
        <v>891</v>
      </c>
      <c r="D1366" s="207" t="s">
        <v>144</v>
      </c>
      <c r="E1366" s="208" t="s">
        <v>1595</v>
      </c>
      <c r="F1366" s="209" t="s">
        <v>1596</v>
      </c>
      <c r="G1366" s="210" t="s">
        <v>317</v>
      </c>
      <c r="H1366" s="211">
        <v>1</v>
      </c>
      <c r="I1366" s="212"/>
      <c r="J1366" s="213">
        <f>ROUND(I1366*H1366,2)</f>
        <v>0</v>
      </c>
      <c r="K1366" s="209" t="s">
        <v>148</v>
      </c>
      <c r="L1366" s="47"/>
      <c r="M1366" s="214" t="s">
        <v>19</v>
      </c>
      <c r="N1366" s="215" t="s">
        <v>43</v>
      </c>
      <c r="O1366" s="87"/>
      <c r="P1366" s="216">
        <f>O1366*H1366</f>
        <v>0</v>
      </c>
      <c r="Q1366" s="216">
        <v>0</v>
      </c>
      <c r="R1366" s="216">
        <f>Q1366*H1366</f>
        <v>0</v>
      </c>
      <c r="S1366" s="216">
        <v>0</v>
      </c>
      <c r="T1366" s="217">
        <f>S1366*H1366</f>
        <v>0</v>
      </c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R1366" s="218" t="s">
        <v>198</v>
      </c>
      <c r="AT1366" s="218" t="s">
        <v>144</v>
      </c>
      <c r="AU1366" s="218" t="s">
        <v>82</v>
      </c>
      <c r="AY1366" s="20" t="s">
        <v>142</v>
      </c>
      <c r="BE1366" s="219">
        <f>IF(N1366="základní",J1366,0)</f>
        <v>0</v>
      </c>
      <c r="BF1366" s="219">
        <f>IF(N1366="snížená",J1366,0)</f>
        <v>0</v>
      </c>
      <c r="BG1366" s="219">
        <f>IF(N1366="zákl. přenesená",J1366,0)</f>
        <v>0</v>
      </c>
      <c r="BH1366" s="219">
        <f>IF(N1366="sníž. přenesená",J1366,0)</f>
        <v>0</v>
      </c>
      <c r="BI1366" s="219">
        <f>IF(N1366="nulová",J1366,0)</f>
        <v>0</v>
      </c>
      <c r="BJ1366" s="20" t="s">
        <v>80</v>
      </c>
      <c r="BK1366" s="219">
        <f>ROUND(I1366*H1366,2)</f>
        <v>0</v>
      </c>
      <c r="BL1366" s="20" t="s">
        <v>198</v>
      </c>
      <c r="BM1366" s="218" t="s">
        <v>1597</v>
      </c>
    </row>
    <row r="1367" spans="1:47" s="2" customFormat="1" ht="12">
      <c r="A1367" s="41"/>
      <c r="B1367" s="42"/>
      <c r="C1367" s="43"/>
      <c r="D1367" s="220" t="s">
        <v>150</v>
      </c>
      <c r="E1367" s="43"/>
      <c r="F1367" s="221" t="s">
        <v>1598</v>
      </c>
      <c r="G1367" s="43"/>
      <c r="H1367" s="43"/>
      <c r="I1367" s="222"/>
      <c r="J1367" s="43"/>
      <c r="K1367" s="43"/>
      <c r="L1367" s="47"/>
      <c r="M1367" s="223"/>
      <c r="N1367" s="224"/>
      <c r="O1367" s="87"/>
      <c r="P1367" s="87"/>
      <c r="Q1367" s="87"/>
      <c r="R1367" s="87"/>
      <c r="S1367" s="87"/>
      <c r="T1367" s="88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T1367" s="20" t="s">
        <v>150</v>
      </c>
      <c r="AU1367" s="20" t="s">
        <v>82</v>
      </c>
    </row>
    <row r="1368" spans="1:47" s="2" customFormat="1" ht="12">
      <c r="A1368" s="41"/>
      <c r="B1368" s="42"/>
      <c r="C1368" s="43"/>
      <c r="D1368" s="225" t="s">
        <v>152</v>
      </c>
      <c r="E1368" s="43"/>
      <c r="F1368" s="226" t="s">
        <v>1599</v>
      </c>
      <c r="G1368" s="43"/>
      <c r="H1368" s="43"/>
      <c r="I1368" s="222"/>
      <c r="J1368" s="43"/>
      <c r="K1368" s="43"/>
      <c r="L1368" s="47"/>
      <c r="M1368" s="223"/>
      <c r="N1368" s="224"/>
      <c r="O1368" s="87"/>
      <c r="P1368" s="87"/>
      <c r="Q1368" s="87"/>
      <c r="R1368" s="87"/>
      <c r="S1368" s="87"/>
      <c r="T1368" s="88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T1368" s="20" t="s">
        <v>152</v>
      </c>
      <c r="AU1368" s="20" t="s">
        <v>82</v>
      </c>
    </row>
    <row r="1369" spans="1:65" s="2" customFormat="1" ht="33" customHeight="1">
      <c r="A1369" s="41"/>
      <c r="B1369" s="42"/>
      <c r="C1369" s="260" t="s">
        <v>1600</v>
      </c>
      <c r="D1369" s="260" t="s">
        <v>237</v>
      </c>
      <c r="E1369" s="261" t="s">
        <v>1601</v>
      </c>
      <c r="F1369" s="262" t="s">
        <v>1602</v>
      </c>
      <c r="G1369" s="263" t="s">
        <v>147</v>
      </c>
      <c r="H1369" s="264">
        <v>23</v>
      </c>
      <c r="I1369" s="265"/>
      <c r="J1369" s="266">
        <f>ROUND(I1369*H1369,2)</f>
        <v>0</v>
      </c>
      <c r="K1369" s="262" t="s">
        <v>148</v>
      </c>
      <c r="L1369" s="267"/>
      <c r="M1369" s="268" t="s">
        <v>19</v>
      </c>
      <c r="N1369" s="269" t="s">
        <v>43</v>
      </c>
      <c r="O1369" s="87"/>
      <c r="P1369" s="216">
        <f>O1369*H1369</f>
        <v>0</v>
      </c>
      <c r="Q1369" s="216">
        <v>0</v>
      </c>
      <c r="R1369" s="216">
        <f>Q1369*H1369</f>
        <v>0</v>
      </c>
      <c r="S1369" s="216">
        <v>0</v>
      </c>
      <c r="T1369" s="217">
        <f>S1369*H1369</f>
        <v>0</v>
      </c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R1369" s="218" t="s">
        <v>245</v>
      </c>
      <c r="AT1369" s="218" t="s">
        <v>237</v>
      </c>
      <c r="AU1369" s="218" t="s">
        <v>82</v>
      </c>
      <c r="AY1369" s="20" t="s">
        <v>142</v>
      </c>
      <c r="BE1369" s="219">
        <f>IF(N1369="základní",J1369,0)</f>
        <v>0</v>
      </c>
      <c r="BF1369" s="219">
        <f>IF(N1369="snížená",J1369,0)</f>
        <v>0</v>
      </c>
      <c r="BG1369" s="219">
        <f>IF(N1369="zákl. přenesená",J1369,0)</f>
        <v>0</v>
      </c>
      <c r="BH1369" s="219">
        <f>IF(N1369="sníž. přenesená",J1369,0)</f>
        <v>0</v>
      </c>
      <c r="BI1369" s="219">
        <f>IF(N1369="nulová",J1369,0)</f>
        <v>0</v>
      </c>
      <c r="BJ1369" s="20" t="s">
        <v>80</v>
      </c>
      <c r="BK1369" s="219">
        <f>ROUND(I1369*H1369,2)</f>
        <v>0</v>
      </c>
      <c r="BL1369" s="20" t="s">
        <v>198</v>
      </c>
      <c r="BM1369" s="218" t="s">
        <v>1603</v>
      </c>
    </row>
    <row r="1370" spans="1:47" s="2" customFormat="1" ht="12">
      <c r="A1370" s="41"/>
      <c r="B1370" s="42"/>
      <c r="C1370" s="43"/>
      <c r="D1370" s="220" t="s">
        <v>150</v>
      </c>
      <c r="E1370" s="43"/>
      <c r="F1370" s="221" t="s">
        <v>1602</v>
      </c>
      <c r="G1370" s="43"/>
      <c r="H1370" s="43"/>
      <c r="I1370" s="222"/>
      <c r="J1370" s="43"/>
      <c r="K1370" s="43"/>
      <c r="L1370" s="47"/>
      <c r="M1370" s="223"/>
      <c r="N1370" s="224"/>
      <c r="O1370" s="87"/>
      <c r="P1370" s="87"/>
      <c r="Q1370" s="87"/>
      <c r="R1370" s="87"/>
      <c r="S1370" s="87"/>
      <c r="T1370" s="88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T1370" s="20" t="s">
        <v>150</v>
      </c>
      <c r="AU1370" s="20" t="s">
        <v>82</v>
      </c>
    </row>
    <row r="1371" spans="1:65" s="2" customFormat="1" ht="33" customHeight="1">
      <c r="A1371" s="41"/>
      <c r="B1371" s="42"/>
      <c r="C1371" s="207" t="s">
        <v>898</v>
      </c>
      <c r="D1371" s="207" t="s">
        <v>144</v>
      </c>
      <c r="E1371" s="208" t="s">
        <v>1604</v>
      </c>
      <c r="F1371" s="209" t="s">
        <v>1605</v>
      </c>
      <c r="G1371" s="210" t="s">
        <v>660</v>
      </c>
      <c r="H1371" s="211">
        <v>1</v>
      </c>
      <c r="I1371" s="212"/>
      <c r="J1371" s="213">
        <f>ROUND(I1371*H1371,2)</f>
        <v>0</v>
      </c>
      <c r="K1371" s="209" t="s">
        <v>19</v>
      </c>
      <c r="L1371" s="47"/>
      <c r="M1371" s="214" t="s">
        <v>19</v>
      </c>
      <c r="N1371" s="215" t="s">
        <v>43</v>
      </c>
      <c r="O1371" s="87"/>
      <c r="P1371" s="216">
        <f>O1371*H1371</f>
        <v>0</v>
      </c>
      <c r="Q1371" s="216">
        <v>0</v>
      </c>
      <c r="R1371" s="216">
        <f>Q1371*H1371</f>
        <v>0</v>
      </c>
      <c r="S1371" s="216">
        <v>0</v>
      </c>
      <c r="T1371" s="217">
        <f>S1371*H1371</f>
        <v>0</v>
      </c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R1371" s="218" t="s">
        <v>198</v>
      </c>
      <c r="AT1371" s="218" t="s">
        <v>144</v>
      </c>
      <c r="AU1371" s="218" t="s">
        <v>82</v>
      </c>
      <c r="AY1371" s="20" t="s">
        <v>142</v>
      </c>
      <c r="BE1371" s="219">
        <f>IF(N1371="základní",J1371,0)</f>
        <v>0</v>
      </c>
      <c r="BF1371" s="219">
        <f>IF(N1371="snížená",J1371,0)</f>
        <v>0</v>
      </c>
      <c r="BG1371" s="219">
        <f>IF(N1371="zákl. přenesená",J1371,0)</f>
        <v>0</v>
      </c>
      <c r="BH1371" s="219">
        <f>IF(N1371="sníž. přenesená",J1371,0)</f>
        <v>0</v>
      </c>
      <c r="BI1371" s="219">
        <f>IF(N1371="nulová",J1371,0)</f>
        <v>0</v>
      </c>
      <c r="BJ1371" s="20" t="s">
        <v>80</v>
      </c>
      <c r="BK1371" s="219">
        <f>ROUND(I1371*H1371,2)</f>
        <v>0</v>
      </c>
      <c r="BL1371" s="20" t="s">
        <v>198</v>
      </c>
      <c r="BM1371" s="218" t="s">
        <v>1606</v>
      </c>
    </row>
    <row r="1372" spans="1:47" s="2" customFormat="1" ht="12">
      <c r="A1372" s="41"/>
      <c r="B1372" s="42"/>
      <c r="C1372" s="43"/>
      <c r="D1372" s="220" t="s">
        <v>150</v>
      </c>
      <c r="E1372" s="43"/>
      <c r="F1372" s="221" t="s">
        <v>1607</v>
      </c>
      <c r="G1372" s="43"/>
      <c r="H1372" s="43"/>
      <c r="I1372" s="222"/>
      <c r="J1372" s="43"/>
      <c r="K1372" s="43"/>
      <c r="L1372" s="47"/>
      <c r="M1372" s="223"/>
      <c r="N1372" s="224"/>
      <c r="O1372" s="87"/>
      <c r="P1372" s="87"/>
      <c r="Q1372" s="87"/>
      <c r="R1372" s="87"/>
      <c r="S1372" s="87"/>
      <c r="T1372" s="88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T1372" s="20" t="s">
        <v>150</v>
      </c>
      <c r="AU1372" s="20" t="s">
        <v>82</v>
      </c>
    </row>
    <row r="1373" spans="1:65" s="2" customFormat="1" ht="24.15" customHeight="1">
      <c r="A1373" s="41"/>
      <c r="B1373" s="42"/>
      <c r="C1373" s="207" t="s">
        <v>1608</v>
      </c>
      <c r="D1373" s="207" t="s">
        <v>144</v>
      </c>
      <c r="E1373" s="208" t="s">
        <v>1609</v>
      </c>
      <c r="F1373" s="209" t="s">
        <v>1610</v>
      </c>
      <c r="G1373" s="210" t="s">
        <v>317</v>
      </c>
      <c r="H1373" s="211">
        <v>1</v>
      </c>
      <c r="I1373" s="212"/>
      <c r="J1373" s="213">
        <f>ROUND(I1373*H1373,2)</f>
        <v>0</v>
      </c>
      <c r="K1373" s="209" t="s">
        <v>148</v>
      </c>
      <c r="L1373" s="47"/>
      <c r="M1373" s="214" t="s">
        <v>19</v>
      </c>
      <c r="N1373" s="215" t="s">
        <v>43</v>
      </c>
      <c r="O1373" s="87"/>
      <c r="P1373" s="216">
        <f>O1373*H1373</f>
        <v>0</v>
      </c>
      <c r="Q1373" s="216">
        <v>0</v>
      </c>
      <c r="R1373" s="216">
        <f>Q1373*H1373</f>
        <v>0</v>
      </c>
      <c r="S1373" s="216">
        <v>0</v>
      </c>
      <c r="T1373" s="217">
        <f>S1373*H1373</f>
        <v>0</v>
      </c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R1373" s="218" t="s">
        <v>198</v>
      </c>
      <c r="AT1373" s="218" t="s">
        <v>144</v>
      </c>
      <c r="AU1373" s="218" t="s">
        <v>82</v>
      </c>
      <c r="AY1373" s="20" t="s">
        <v>142</v>
      </c>
      <c r="BE1373" s="219">
        <f>IF(N1373="základní",J1373,0)</f>
        <v>0</v>
      </c>
      <c r="BF1373" s="219">
        <f>IF(N1373="snížená",J1373,0)</f>
        <v>0</v>
      </c>
      <c r="BG1373" s="219">
        <f>IF(N1373="zákl. přenesená",J1373,0)</f>
        <v>0</v>
      </c>
      <c r="BH1373" s="219">
        <f>IF(N1373="sníž. přenesená",J1373,0)</f>
        <v>0</v>
      </c>
      <c r="BI1373" s="219">
        <f>IF(N1373="nulová",J1373,0)</f>
        <v>0</v>
      </c>
      <c r="BJ1373" s="20" t="s">
        <v>80</v>
      </c>
      <c r="BK1373" s="219">
        <f>ROUND(I1373*H1373,2)</f>
        <v>0</v>
      </c>
      <c r="BL1373" s="20" t="s">
        <v>198</v>
      </c>
      <c r="BM1373" s="218" t="s">
        <v>1611</v>
      </c>
    </row>
    <row r="1374" spans="1:47" s="2" customFormat="1" ht="12">
      <c r="A1374" s="41"/>
      <c r="B1374" s="42"/>
      <c r="C1374" s="43"/>
      <c r="D1374" s="220" t="s">
        <v>150</v>
      </c>
      <c r="E1374" s="43"/>
      <c r="F1374" s="221" t="s">
        <v>1612</v>
      </c>
      <c r="G1374" s="43"/>
      <c r="H1374" s="43"/>
      <c r="I1374" s="222"/>
      <c r="J1374" s="43"/>
      <c r="K1374" s="43"/>
      <c r="L1374" s="47"/>
      <c r="M1374" s="223"/>
      <c r="N1374" s="224"/>
      <c r="O1374" s="87"/>
      <c r="P1374" s="87"/>
      <c r="Q1374" s="87"/>
      <c r="R1374" s="87"/>
      <c r="S1374" s="87"/>
      <c r="T1374" s="88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T1374" s="20" t="s">
        <v>150</v>
      </c>
      <c r="AU1374" s="20" t="s">
        <v>82</v>
      </c>
    </row>
    <row r="1375" spans="1:47" s="2" customFormat="1" ht="12">
      <c r="A1375" s="41"/>
      <c r="B1375" s="42"/>
      <c r="C1375" s="43"/>
      <c r="D1375" s="225" t="s">
        <v>152</v>
      </c>
      <c r="E1375" s="43"/>
      <c r="F1375" s="226" t="s">
        <v>1613</v>
      </c>
      <c r="G1375" s="43"/>
      <c r="H1375" s="43"/>
      <c r="I1375" s="222"/>
      <c r="J1375" s="43"/>
      <c r="K1375" s="43"/>
      <c r="L1375" s="47"/>
      <c r="M1375" s="223"/>
      <c r="N1375" s="224"/>
      <c r="O1375" s="87"/>
      <c r="P1375" s="87"/>
      <c r="Q1375" s="87"/>
      <c r="R1375" s="87"/>
      <c r="S1375" s="87"/>
      <c r="T1375" s="88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T1375" s="20" t="s">
        <v>152</v>
      </c>
      <c r="AU1375" s="20" t="s">
        <v>82</v>
      </c>
    </row>
    <row r="1376" spans="1:51" s="13" customFormat="1" ht="12">
      <c r="A1376" s="13"/>
      <c r="B1376" s="227"/>
      <c r="C1376" s="228"/>
      <c r="D1376" s="220" t="s">
        <v>165</v>
      </c>
      <c r="E1376" s="229" t="s">
        <v>19</v>
      </c>
      <c r="F1376" s="230" t="s">
        <v>1614</v>
      </c>
      <c r="G1376" s="228"/>
      <c r="H1376" s="231">
        <v>1</v>
      </c>
      <c r="I1376" s="232"/>
      <c r="J1376" s="228"/>
      <c r="K1376" s="228"/>
      <c r="L1376" s="233"/>
      <c r="M1376" s="234"/>
      <c r="N1376" s="235"/>
      <c r="O1376" s="235"/>
      <c r="P1376" s="235"/>
      <c r="Q1376" s="235"/>
      <c r="R1376" s="235"/>
      <c r="S1376" s="235"/>
      <c r="T1376" s="236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37" t="s">
        <v>165</v>
      </c>
      <c r="AU1376" s="237" t="s">
        <v>82</v>
      </c>
      <c r="AV1376" s="13" t="s">
        <v>82</v>
      </c>
      <c r="AW1376" s="13" t="s">
        <v>33</v>
      </c>
      <c r="AX1376" s="13" t="s">
        <v>72</v>
      </c>
      <c r="AY1376" s="237" t="s">
        <v>142</v>
      </c>
    </row>
    <row r="1377" spans="1:51" s="14" customFormat="1" ht="12">
      <c r="A1377" s="14"/>
      <c r="B1377" s="238"/>
      <c r="C1377" s="239"/>
      <c r="D1377" s="220" t="s">
        <v>165</v>
      </c>
      <c r="E1377" s="240" t="s">
        <v>19</v>
      </c>
      <c r="F1377" s="241" t="s">
        <v>168</v>
      </c>
      <c r="G1377" s="239"/>
      <c r="H1377" s="242">
        <v>1</v>
      </c>
      <c r="I1377" s="243"/>
      <c r="J1377" s="239"/>
      <c r="K1377" s="239"/>
      <c r="L1377" s="244"/>
      <c r="M1377" s="245"/>
      <c r="N1377" s="246"/>
      <c r="O1377" s="246"/>
      <c r="P1377" s="246"/>
      <c r="Q1377" s="246"/>
      <c r="R1377" s="246"/>
      <c r="S1377" s="246"/>
      <c r="T1377" s="247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48" t="s">
        <v>165</v>
      </c>
      <c r="AU1377" s="248" t="s">
        <v>82</v>
      </c>
      <c r="AV1377" s="14" t="s">
        <v>149</v>
      </c>
      <c r="AW1377" s="14" t="s">
        <v>33</v>
      </c>
      <c r="AX1377" s="14" t="s">
        <v>80</v>
      </c>
      <c r="AY1377" s="248" t="s">
        <v>142</v>
      </c>
    </row>
    <row r="1378" spans="1:65" s="2" customFormat="1" ht="24.15" customHeight="1">
      <c r="A1378" s="41"/>
      <c r="B1378" s="42"/>
      <c r="C1378" s="260" t="s">
        <v>906</v>
      </c>
      <c r="D1378" s="260" t="s">
        <v>237</v>
      </c>
      <c r="E1378" s="261" t="s">
        <v>1615</v>
      </c>
      <c r="F1378" s="262" t="s">
        <v>1616</v>
      </c>
      <c r="G1378" s="263" t="s">
        <v>219</v>
      </c>
      <c r="H1378" s="264">
        <v>4.59</v>
      </c>
      <c r="I1378" s="265"/>
      <c r="J1378" s="266">
        <f>ROUND(I1378*H1378,2)</f>
        <v>0</v>
      </c>
      <c r="K1378" s="262" t="s">
        <v>148</v>
      </c>
      <c r="L1378" s="267"/>
      <c r="M1378" s="268" t="s">
        <v>19</v>
      </c>
      <c r="N1378" s="269" t="s">
        <v>43</v>
      </c>
      <c r="O1378" s="87"/>
      <c r="P1378" s="216">
        <f>O1378*H1378</f>
        <v>0</v>
      </c>
      <c r="Q1378" s="216">
        <v>0</v>
      </c>
      <c r="R1378" s="216">
        <f>Q1378*H1378</f>
        <v>0</v>
      </c>
      <c r="S1378" s="216">
        <v>0</v>
      </c>
      <c r="T1378" s="217">
        <f>S1378*H1378</f>
        <v>0</v>
      </c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R1378" s="218" t="s">
        <v>245</v>
      </c>
      <c r="AT1378" s="218" t="s">
        <v>237</v>
      </c>
      <c r="AU1378" s="218" t="s">
        <v>82</v>
      </c>
      <c r="AY1378" s="20" t="s">
        <v>142</v>
      </c>
      <c r="BE1378" s="219">
        <f>IF(N1378="základní",J1378,0)</f>
        <v>0</v>
      </c>
      <c r="BF1378" s="219">
        <f>IF(N1378="snížená",J1378,0)</f>
        <v>0</v>
      </c>
      <c r="BG1378" s="219">
        <f>IF(N1378="zákl. přenesená",J1378,0)</f>
        <v>0</v>
      </c>
      <c r="BH1378" s="219">
        <f>IF(N1378="sníž. přenesená",J1378,0)</f>
        <v>0</v>
      </c>
      <c r="BI1378" s="219">
        <f>IF(N1378="nulová",J1378,0)</f>
        <v>0</v>
      </c>
      <c r="BJ1378" s="20" t="s">
        <v>80</v>
      </c>
      <c r="BK1378" s="219">
        <f>ROUND(I1378*H1378,2)</f>
        <v>0</v>
      </c>
      <c r="BL1378" s="20" t="s">
        <v>198</v>
      </c>
      <c r="BM1378" s="218" t="s">
        <v>1617</v>
      </c>
    </row>
    <row r="1379" spans="1:47" s="2" customFormat="1" ht="12">
      <c r="A1379" s="41"/>
      <c r="B1379" s="42"/>
      <c r="C1379" s="43"/>
      <c r="D1379" s="220" t="s">
        <v>150</v>
      </c>
      <c r="E1379" s="43"/>
      <c r="F1379" s="221" t="s">
        <v>1616</v>
      </c>
      <c r="G1379" s="43"/>
      <c r="H1379" s="43"/>
      <c r="I1379" s="222"/>
      <c r="J1379" s="43"/>
      <c r="K1379" s="43"/>
      <c r="L1379" s="47"/>
      <c r="M1379" s="223"/>
      <c r="N1379" s="224"/>
      <c r="O1379" s="87"/>
      <c r="P1379" s="87"/>
      <c r="Q1379" s="87"/>
      <c r="R1379" s="87"/>
      <c r="S1379" s="87"/>
      <c r="T1379" s="88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T1379" s="20" t="s">
        <v>150</v>
      </c>
      <c r="AU1379" s="20" t="s">
        <v>82</v>
      </c>
    </row>
    <row r="1380" spans="1:51" s="13" customFormat="1" ht="12">
      <c r="A1380" s="13"/>
      <c r="B1380" s="227"/>
      <c r="C1380" s="228"/>
      <c r="D1380" s="220" t="s">
        <v>165</v>
      </c>
      <c r="E1380" s="229" t="s">
        <v>19</v>
      </c>
      <c r="F1380" s="230" t="s">
        <v>1618</v>
      </c>
      <c r="G1380" s="228"/>
      <c r="H1380" s="231">
        <v>4.59</v>
      </c>
      <c r="I1380" s="232"/>
      <c r="J1380" s="228"/>
      <c r="K1380" s="228"/>
      <c r="L1380" s="233"/>
      <c r="M1380" s="234"/>
      <c r="N1380" s="235"/>
      <c r="O1380" s="235"/>
      <c r="P1380" s="235"/>
      <c r="Q1380" s="235"/>
      <c r="R1380" s="235"/>
      <c r="S1380" s="235"/>
      <c r="T1380" s="236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7" t="s">
        <v>165</v>
      </c>
      <c r="AU1380" s="237" t="s">
        <v>82</v>
      </c>
      <c r="AV1380" s="13" t="s">
        <v>82</v>
      </c>
      <c r="AW1380" s="13" t="s">
        <v>33</v>
      </c>
      <c r="AX1380" s="13" t="s">
        <v>72</v>
      </c>
      <c r="AY1380" s="237" t="s">
        <v>142</v>
      </c>
    </row>
    <row r="1381" spans="1:51" s="14" customFormat="1" ht="12">
      <c r="A1381" s="14"/>
      <c r="B1381" s="238"/>
      <c r="C1381" s="239"/>
      <c r="D1381" s="220" t="s">
        <v>165</v>
      </c>
      <c r="E1381" s="240" t="s">
        <v>19</v>
      </c>
      <c r="F1381" s="241" t="s">
        <v>168</v>
      </c>
      <c r="G1381" s="239"/>
      <c r="H1381" s="242">
        <v>4.59</v>
      </c>
      <c r="I1381" s="243"/>
      <c r="J1381" s="239"/>
      <c r="K1381" s="239"/>
      <c r="L1381" s="244"/>
      <c r="M1381" s="245"/>
      <c r="N1381" s="246"/>
      <c r="O1381" s="246"/>
      <c r="P1381" s="246"/>
      <c r="Q1381" s="246"/>
      <c r="R1381" s="246"/>
      <c r="S1381" s="246"/>
      <c r="T1381" s="24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48" t="s">
        <v>165</v>
      </c>
      <c r="AU1381" s="248" t="s">
        <v>82</v>
      </c>
      <c r="AV1381" s="14" t="s">
        <v>149</v>
      </c>
      <c r="AW1381" s="14" t="s">
        <v>33</v>
      </c>
      <c r="AX1381" s="14" t="s">
        <v>80</v>
      </c>
      <c r="AY1381" s="248" t="s">
        <v>142</v>
      </c>
    </row>
    <row r="1382" spans="1:65" s="2" customFormat="1" ht="24.15" customHeight="1">
      <c r="A1382" s="41"/>
      <c r="B1382" s="42"/>
      <c r="C1382" s="207" t="s">
        <v>1619</v>
      </c>
      <c r="D1382" s="207" t="s">
        <v>144</v>
      </c>
      <c r="E1382" s="208" t="s">
        <v>1620</v>
      </c>
      <c r="F1382" s="209" t="s">
        <v>1621</v>
      </c>
      <c r="G1382" s="210" t="s">
        <v>206</v>
      </c>
      <c r="H1382" s="211">
        <v>0.207</v>
      </c>
      <c r="I1382" s="212"/>
      <c r="J1382" s="213">
        <f>ROUND(I1382*H1382,2)</f>
        <v>0</v>
      </c>
      <c r="K1382" s="209" t="s">
        <v>148</v>
      </c>
      <c r="L1382" s="47"/>
      <c r="M1382" s="214" t="s">
        <v>19</v>
      </c>
      <c r="N1382" s="215" t="s">
        <v>43</v>
      </c>
      <c r="O1382" s="87"/>
      <c r="P1382" s="216">
        <f>O1382*H1382</f>
        <v>0</v>
      </c>
      <c r="Q1382" s="216">
        <v>0</v>
      </c>
      <c r="R1382" s="216">
        <f>Q1382*H1382</f>
        <v>0</v>
      </c>
      <c r="S1382" s="216">
        <v>0</v>
      </c>
      <c r="T1382" s="217">
        <f>S1382*H1382</f>
        <v>0</v>
      </c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R1382" s="218" t="s">
        <v>198</v>
      </c>
      <c r="AT1382" s="218" t="s">
        <v>144</v>
      </c>
      <c r="AU1382" s="218" t="s">
        <v>82</v>
      </c>
      <c r="AY1382" s="20" t="s">
        <v>142</v>
      </c>
      <c r="BE1382" s="219">
        <f>IF(N1382="základní",J1382,0)</f>
        <v>0</v>
      </c>
      <c r="BF1382" s="219">
        <f>IF(N1382="snížená",J1382,0)</f>
        <v>0</v>
      </c>
      <c r="BG1382" s="219">
        <f>IF(N1382="zákl. přenesená",J1382,0)</f>
        <v>0</v>
      </c>
      <c r="BH1382" s="219">
        <f>IF(N1382="sníž. přenesená",J1382,0)</f>
        <v>0</v>
      </c>
      <c r="BI1382" s="219">
        <f>IF(N1382="nulová",J1382,0)</f>
        <v>0</v>
      </c>
      <c r="BJ1382" s="20" t="s">
        <v>80</v>
      </c>
      <c r="BK1382" s="219">
        <f>ROUND(I1382*H1382,2)</f>
        <v>0</v>
      </c>
      <c r="BL1382" s="20" t="s">
        <v>198</v>
      </c>
      <c r="BM1382" s="218" t="s">
        <v>1622</v>
      </c>
    </row>
    <row r="1383" spans="1:47" s="2" customFormat="1" ht="12">
      <c r="A1383" s="41"/>
      <c r="B1383" s="42"/>
      <c r="C1383" s="43"/>
      <c r="D1383" s="220" t="s">
        <v>150</v>
      </c>
      <c r="E1383" s="43"/>
      <c r="F1383" s="221" t="s">
        <v>1623</v>
      </c>
      <c r="G1383" s="43"/>
      <c r="H1383" s="43"/>
      <c r="I1383" s="222"/>
      <c r="J1383" s="43"/>
      <c r="K1383" s="43"/>
      <c r="L1383" s="47"/>
      <c r="M1383" s="223"/>
      <c r="N1383" s="224"/>
      <c r="O1383" s="87"/>
      <c r="P1383" s="87"/>
      <c r="Q1383" s="87"/>
      <c r="R1383" s="87"/>
      <c r="S1383" s="87"/>
      <c r="T1383" s="88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T1383" s="20" t="s">
        <v>150</v>
      </c>
      <c r="AU1383" s="20" t="s">
        <v>82</v>
      </c>
    </row>
    <row r="1384" spans="1:47" s="2" customFormat="1" ht="12">
      <c r="A1384" s="41"/>
      <c r="B1384" s="42"/>
      <c r="C1384" s="43"/>
      <c r="D1384" s="225" t="s">
        <v>152</v>
      </c>
      <c r="E1384" s="43"/>
      <c r="F1384" s="226" t="s">
        <v>1624</v>
      </c>
      <c r="G1384" s="43"/>
      <c r="H1384" s="43"/>
      <c r="I1384" s="222"/>
      <c r="J1384" s="43"/>
      <c r="K1384" s="43"/>
      <c r="L1384" s="47"/>
      <c r="M1384" s="223"/>
      <c r="N1384" s="224"/>
      <c r="O1384" s="87"/>
      <c r="P1384" s="87"/>
      <c r="Q1384" s="87"/>
      <c r="R1384" s="87"/>
      <c r="S1384" s="87"/>
      <c r="T1384" s="88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T1384" s="20" t="s">
        <v>152</v>
      </c>
      <c r="AU1384" s="20" t="s">
        <v>82</v>
      </c>
    </row>
    <row r="1385" spans="1:63" s="12" customFormat="1" ht="22.8" customHeight="1">
      <c r="A1385" s="12"/>
      <c r="B1385" s="191"/>
      <c r="C1385" s="192"/>
      <c r="D1385" s="193" t="s">
        <v>71</v>
      </c>
      <c r="E1385" s="205" t="s">
        <v>1625</v>
      </c>
      <c r="F1385" s="205" t="s">
        <v>1626</v>
      </c>
      <c r="G1385" s="192"/>
      <c r="H1385" s="192"/>
      <c r="I1385" s="195"/>
      <c r="J1385" s="206">
        <f>BK1385</f>
        <v>0</v>
      </c>
      <c r="K1385" s="192"/>
      <c r="L1385" s="197"/>
      <c r="M1385" s="198"/>
      <c r="N1385" s="199"/>
      <c r="O1385" s="199"/>
      <c r="P1385" s="200">
        <f>SUM(P1386:P1416)</f>
        <v>0</v>
      </c>
      <c r="Q1385" s="199"/>
      <c r="R1385" s="200">
        <f>SUM(R1386:R1416)</f>
        <v>0</v>
      </c>
      <c r="S1385" s="199"/>
      <c r="T1385" s="201">
        <f>SUM(T1386:T1416)</f>
        <v>0</v>
      </c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R1385" s="202" t="s">
        <v>82</v>
      </c>
      <c r="AT1385" s="203" t="s">
        <v>71</v>
      </c>
      <c r="AU1385" s="203" t="s">
        <v>80</v>
      </c>
      <c r="AY1385" s="202" t="s">
        <v>142</v>
      </c>
      <c r="BK1385" s="204">
        <f>SUM(BK1386:BK1416)</f>
        <v>0</v>
      </c>
    </row>
    <row r="1386" spans="1:65" s="2" customFormat="1" ht="16.5" customHeight="1">
      <c r="A1386" s="41"/>
      <c r="B1386" s="42"/>
      <c r="C1386" s="207" t="s">
        <v>912</v>
      </c>
      <c r="D1386" s="207" t="s">
        <v>144</v>
      </c>
      <c r="E1386" s="208" t="s">
        <v>551</v>
      </c>
      <c r="F1386" s="209" t="s">
        <v>552</v>
      </c>
      <c r="G1386" s="210" t="s">
        <v>219</v>
      </c>
      <c r="H1386" s="211">
        <v>4.2</v>
      </c>
      <c r="I1386" s="212"/>
      <c r="J1386" s="213">
        <f>ROUND(I1386*H1386,2)</f>
        <v>0</v>
      </c>
      <c r="K1386" s="209" t="s">
        <v>148</v>
      </c>
      <c r="L1386" s="47"/>
      <c r="M1386" s="214" t="s">
        <v>19</v>
      </c>
      <c r="N1386" s="215" t="s">
        <v>43</v>
      </c>
      <c r="O1386" s="87"/>
      <c r="P1386" s="216">
        <f>O1386*H1386</f>
        <v>0</v>
      </c>
      <c r="Q1386" s="216">
        <v>0</v>
      </c>
      <c r="R1386" s="216">
        <f>Q1386*H1386</f>
        <v>0</v>
      </c>
      <c r="S1386" s="216">
        <v>0</v>
      </c>
      <c r="T1386" s="217">
        <f>S1386*H1386</f>
        <v>0</v>
      </c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R1386" s="218" t="s">
        <v>198</v>
      </c>
      <c r="AT1386" s="218" t="s">
        <v>144</v>
      </c>
      <c r="AU1386" s="218" t="s">
        <v>82</v>
      </c>
      <c r="AY1386" s="20" t="s">
        <v>142</v>
      </c>
      <c r="BE1386" s="219">
        <f>IF(N1386="základní",J1386,0)</f>
        <v>0</v>
      </c>
      <c r="BF1386" s="219">
        <f>IF(N1386="snížená",J1386,0)</f>
        <v>0</v>
      </c>
      <c r="BG1386" s="219">
        <f>IF(N1386="zákl. přenesená",J1386,0)</f>
        <v>0</v>
      </c>
      <c r="BH1386" s="219">
        <f>IF(N1386="sníž. přenesená",J1386,0)</f>
        <v>0</v>
      </c>
      <c r="BI1386" s="219">
        <f>IF(N1386="nulová",J1386,0)</f>
        <v>0</v>
      </c>
      <c r="BJ1386" s="20" t="s">
        <v>80</v>
      </c>
      <c r="BK1386" s="219">
        <f>ROUND(I1386*H1386,2)</f>
        <v>0</v>
      </c>
      <c r="BL1386" s="20" t="s">
        <v>198</v>
      </c>
      <c r="BM1386" s="218" t="s">
        <v>1627</v>
      </c>
    </row>
    <row r="1387" spans="1:47" s="2" customFormat="1" ht="12">
      <c r="A1387" s="41"/>
      <c r="B1387" s="42"/>
      <c r="C1387" s="43"/>
      <c r="D1387" s="220" t="s">
        <v>150</v>
      </c>
      <c r="E1387" s="43"/>
      <c r="F1387" s="221" t="s">
        <v>554</v>
      </c>
      <c r="G1387" s="43"/>
      <c r="H1387" s="43"/>
      <c r="I1387" s="222"/>
      <c r="J1387" s="43"/>
      <c r="K1387" s="43"/>
      <c r="L1387" s="47"/>
      <c r="M1387" s="223"/>
      <c r="N1387" s="224"/>
      <c r="O1387" s="87"/>
      <c r="P1387" s="87"/>
      <c r="Q1387" s="87"/>
      <c r="R1387" s="87"/>
      <c r="S1387" s="87"/>
      <c r="T1387" s="88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T1387" s="20" t="s">
        <v>150</v>
      </c>
      <c r="AU1387" s="20" t="s">
        <v>82</v>
      </c>
    </row>
    <row r="1388" spans="1:47" s="2" customFormat="1" ht="12">
      <c r="A1388" s="41"/>
      <c r="B1388" s="42"/>
      <c r="C1388" s="43"/>
      <c r="D1388" s="225" t="s">
        <v>152</v>
      </c>
      <c r="E1388" s="43"/>
      <c r="F1388" s="226" t="s">
        <v>555</v>
      </c>
      <c r="G1388" s="43"/>
      <c r="H1388" s="43"/>
      <c r="I1388" s="222"/>
      <c r="J1388" s="43"/>
      <c r="K1388" s="43"/>
      <c r="L1388" s="47"/>
      <c r="M1388" s="223"/>
      <c r="N1388" s="224"/>
      <c r="O1388" s="87"/>
      <c r="P1388" s="87"/>
      <c r="Q1388" s="87"/>
      <c r="R1388" s="87"/>
      <c r="S1388" s="87"/>
      <c r="T1388" s="88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T1388" s="20" t="s">
        <v>152</v>
      </c>
      <c r="AU1388" s="20" t="s">
        <v>82</v>
      </c>
    </row>
    <row r="1389" spans="1:51" s="13" customFormat="1" ht="12">
      <c r="A1389" s="13"/>
      <c r="B1389" s="227"/>
      <c r="C1389" s="228"/>
      <c r="D1389" s="220" t="s">
        <v>165</v>
      </c>
      <c r="E1389" s="229" t="s">
        <v>19</v>
      </c>
      <c r="F1389" s="230" t="s">
        <v>1628</v>
      </c>
      <c r="G1389" s="228"/>
      <c r="H1389" s="231">
        <v>4.2</v>
      </c>
      <c r="I1389" s="232"/>
      <c r="J1389" s="228"/>
      <c r="K1389" s="228"/>
      <c r="L1389" s="233"/>
      <c r="M1389" s="234"/>
      <c r="N1389" s="235"/>
      <c r="O1389" s="235"/>
      <c r="P1389" s="235"/>
      <c r="Q1389" s="235"/>
      <c r="R1389" s="235"/>
      <c r="S1389" s="235"/>
      <c r="T1389" s="236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7" t="s">
        <v>165</v>
      </c>
      <c r="AU1389" s="237" t="s">
        <v>82</v>
      </c>
      <c r="AV1389" s="13" t="s">
        <v>82</v>
      </c>
      <c r="AW1389" s="13" t="s">
        <v>33</v>
      </c>
      <c r="AX1389" s="13" t="s">
        <v>72</v>
      </c>
      <c r="AY1389" s="237" t="s">
        <v>142</v>
      </c>
    </row>
    <row r="1390" spans="1:51" s="15" customFormat="1" ht="12">
      <c r="A1390" s="15"/>
      <c r="B1390" s="249"/>
      <c r="C1390" s="250"/>
      <c r="D1390" s="220" t="s">
        <v>165</v>
      </c>
      <c r="E1390" s="251" t="s">
        <v>19</v>
      </c>
      <c r="F1390" s="252" t="s">
        <v>183</v>
      </c>
      <c r="G1390" s="250"/>
      <c r="H1390" s="253">
        <v>4.2</v>
      </c>
      <c r="I1390" s="254"/>
      <c r="J1390" s="250"/>
      <c r="K1390" s="250"/>
      <c r="L1390" s="255"/>
      <c r="M1390" s="256"/>
      <c r="N1390" s="257"/>
      <c r="O1390" s="257"/>
      <c r="P1390" s="257"/>
      <c r="Q1390" s="257"/>
      <c r="R1390" s="257"/>
      <c r="S1390" s="257"/>
      <c r="T1390" s="258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T1390" s="259" t="s">
        <v>165</v>
      </c>
      <c r="AU1390" s="259" t="s">
        <v>82</v>
      </c>
      <c r="AV1390" s="15" t="s">
        <v>158</v>
      </c>
      <c r="AW1390" s="15" t="s">
        <v>33</v>
      </c>
      <c r="AX1390" s="15" t="s">
        <v>72</v>
      </c>
      <c r="AY1390" s="259" t="s">
        <v>142</v>
      </c>
    </row>
    <row r="1391" spans="1:51" s="14" customFormat="1" ht="12">
      <c r="A1391" s="14"/>
      <c r="B1391" s="238"/>
      <c r="C1391" s="239"/>
      <c r="D1391" s="220" t="s">
        <v>165</v>
      </c>
      <c r="E1391" s="240" t="s">
        <v>19</v>
      </c>
      <c r="F1391" s="241" t="s">
        <v>168</v>
      </c>
      <c r="G1391" s="239"/>
      <c r="H1391" s="242">
        <v>4.2</v>
      </c>
      <c r="I1391" s="243"/>
      <c r="J1391" s="239"/>
      <c r="K1391" s="239"/>
      <c r="L1391" s="244"/>
      <c r="M1391" s="245"/>
      <c r="N1391" s="246"/>
      <c r="O1391" s="246"/>
      <c r="P1391" s="246"/>
      <c r="Q1391" s="246"/>
      <c r="R1391" s="246"/>
      <c r="S1391" s="246"/>
      <c r="T1391" s="24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48" t="s">
        <v>165</v>
      </c>
      <c r="AU1391" s="248" t="s">
        <v>82</v>
      </c>
      <c r="AV1391" s="14" t="s">
        <v>149</v>
      </c>
      <c r="AW1391" s="14" t="s">
        <v>33</v>
      </c>
      <c r="AX1391" s="14" t="s">
        <v>80</v>
      </c>
      <c r="AY1391" s="248" t="s">
        <v>142</v>
      </c>
    </row>
    <row r="1392" spans="1:65" s="2" customFormat="1" ht="37.8" customHeight="1">
      <c r="A1392" s="41"/>
      <c r="B1392" s="42"/>
      <c r="C1392" s="207" t="s">
        <v>1629</v>
      </c>
      <c r="D1392" s="207" t="s">
        <v>144</v>
      </c>
      <c r="E1392" s="208" t="s">
        <v>1630</v>
      </c>
      <c r="F1392" s="209" t="s">
        <v>1631</v>
      </c>
      <c r="G1392" s="210" t="s">
        <v>219</v>
      </c>
      <c r="H1392" s="211">
        <v>4.2</v>
      </c>
      <c r="I1392" s="212"/>
      <c r="J1392" s="213">
        <f>ROUND(I1392*H1392,2)</f>
        <v>0</v>
      </c>
      <c r="K1392" s="209" t="s">
        <v>148</v>
      </c>
      <c r="L1392" s="47"/>
      <c r="M1392" s="214" t="s">
        <v>19</v>
      </c>
      <c r="N1392" s="215" t="s">
        <v>43</v>
      </c>
      <c r="O1392" s="87"/>
      <c r="P1392" s="216">
        <f>O1392*H1392</f>
        <v>0</v>
      </c>
      <c r="Q1392" s="216">
        <v>0</v>
      </c>
      <c r="R1392" s="216">
        <f>Q1392*H1392</f>
        <v>0</v>
      </c>
      <c r="S1392" s="216">
        <v>0</v>
      </c>
      <c r="T1392" s="217">
        <f>S1392*H1392</f>
        <v>0</v>
      </c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R1392" s="218" t="s">
        <v>198</v>
      </c>
      <c r="AT1392" s="218" t="s">
        <v>144</v>
      </c>
      <c r="AU1392" s="218" t="s">
        <v>82</v>
      </c>
      <c r="AY1392" s="20" t="s">
        <v>142</v>
      </c>
      <c r="BE1392" s="219">
        <f>IF(N1392="základní",J1392,0)</f>
        <v>0</v>
      </c>
      <c r="BF1392" s="219">
        <f>IF(N1392="snížená",J1392,0)</f>
        <v>0</v>
      </c>
      <c r="BG1392" s="219">
        <f>IF(N1392="zákl. přenesená",J1392,0)</f>
        <v>0</v>
      </c>
      <c r="BH1392" s="219">
        <f>IF(N1392="sníž. přenesená",J1392,0)</f>
        <v>0</v>
      </c>
      <c r="BI1392" s="219">
        <f>IF(N1392="nulová",J1392,0)</f>
        <v>0</v>
      </c>
      <c r="BJ1392" s="20" t="s">
        <v>80</v>
      </c>
      <c r="BK1392" s="219">
        <f>ROUND(I1392*H1392,2)</f>
        <v>0</v>
      </c>
      <c r="BL1392" s="20" t="s">
        <v>198</v>
      </c>
      <c r="BM1392" s="218" t="s">
        <v>1632</v>
      </c>
    </row>
    <row r="1393" spans="1:47" s="2" customFormat="1" ht="12">
      <c r="A1393" s="41"/>
      <c r="B1393" s="42"/>
      <c r="C1393" s="43"/>
      <c r="D1393" s="220" t="s">
        <v>150</v>
      </c>
      <c r="E1393" s="43"/>
      <c r="F1393" s="221" t="s">
        <v>1633</v>
      </c>
      <c r="G1393" s="43"/>
      <c r="H1393" s="43"/>
      <c r="I1393" s="222"/>
      <c r="J1393" s="43"/>
      <c r="K1393" s="43"/>
      <c r="L1393" s="47"/>
      <c r="M1393" s="223"/>
      <c r="N1393" s="224"/>
      <c r="O1393" s="87"/>
      <c r="P1393" s="87"/>
      <c r="Q1393" s="87"/>
      <c r="R1393" s="87"/>
      <c r="S1393" s="87"/>
      <c r="T1393" s="88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T1393" s="20" t="s">
        <v>150</v>
      </c>
      <c r="AU1393" s="20" t="s">
        <v>82</v>
      </c>
    </row>
    <row r="1394" spans="1:47" s="2" customFormat="1" ht="12">
      <c r="A1394" s="41"/>
      <c r="B1394" s="42"/>
      <c r="C1394" s="43"/>
      <c r="D1394" s="225" t="s">
        <v>152</v>
      </c>
      <c r="E1394" s="43"/>
      <c r="F1394" s="226" t="s">
        <v>1634</v>
      </c>
      <c r="G1394" s="43"/>
      <c r="H1394" s="43"/>
      <c r="I1394" s="222"/>
      <c r="J1394" s="43"/>
      <c r="K1394" s="43"/>
      <c r="L1394" s="47"/>
      <c r="M1394" s="223"/>
      <c r="N1394" s="224"/>
      <c r="O1394" s="87"/>
      <c r="P1394" s="87"/>
      <c r="Q1394" s="87"/>
      <c r="R1394" s="87"/>
      <c r="S1394" s="87"/>
      <c r="T1394" s="88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T1394" s="20" t="s">
        <v>152</v>
      </c>
      <c r="AU1394" s="20" t="s">
        <v>82</v>
      </c>
    </row>
    <row r="1395" spans="1:51" s="13" customFormat="1" ht="12">
      <c r="A1395" s="13"/>
      <c r="B1395" s="227"/>
      <c r="C1395" s="228"/>
      <c r="D1395" s="220" t="s">
        <v>165</v>
      </c>
      <c r="E1395" s="229" t="s">
        <v>19</v>
      </c>
      <c r="F1395" s="230" t="s">
        <v>1628</v>
      </c>
      <c r="G1395" s="228"/>
      <c r="H1395" s="231">
        <v>4.2</v>
      </c>
      <c r="I1395" s="232"/>
      <c r="J1395" s="228"/>
      <c r="K1395" s="228"/>
      <c r="L1395" s="233"/>
      <c r="M1395" s="234"/>
      <c r="N1395" s="235"/>
      <c r="O1395" s="235"/>
      <c r="P1395" s="235"/>
      <c r="Q1395" s="235"/>
      <c r="R1395" s="235"/>
      <c r="S1395" s="235"/>
      <c r="T1395" s="236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37" t="s">
        <v>165</v>
      </c>
      <c r="AU1395" s="237" t="s">
        <v>82</v>
      </c>
      <c r="AV1395" s="13" t="s">
        <v>82</v>
      </c>
      <c r="AW1395" s="13" t="s">
        <v>33</v>
      </c>
      <c r="AX1395" s="13" t="s">
        <v>72</v>
      </c>
      <c r="AY1395" s="237" t="s">
        <v>142</v>
      </c>
    </row>
    <row r="1396" spans="1:51" s="15" customFormat="1" ht="12">
      <c r="A1396" s="15"/>
      <c r="B1396" s="249"/>
      <c r="C1396" s="250"/>
      <c r="D1396" s="220" t="s">
        <v>165</v>
      </c>
      <c r="E1396" s="251" t="s">
        <v>19</v>
      </c>
      <c r="F1396" s="252" t="s">
        <v>183</v>
      </c>
      <c r="G1396" s="250"/>
      <c r="H1396" s="253">
        <v>4.2</v>
      </c>
      <c r="I1396" s="254"/>
      <c r="J1396" s="250"/>
      <c r="K1396" s="250"/>
      <c r="L1396" s="255"/>
      <c r="M1396" s="256"/>
      <c r="N1396" s="257"/>
      <c r="O1396" s="257"/>
      <c r="P1396" s="257"/>
      <c r="Q1396" s="257"/>
      <c r="R1396" s="257"/>
      <c r="S1396" s="257"/>
      <c r="T1396" s="258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T1396" s="259" t="s">
        <v>165</v>
      </c>
      <c r="AU1396" s="259" t="s">
        <v>82</v>
      </c>
      <c r="AV1396" s="15" t="s">
        <v>158</v>
      </c>
      <c r="AW1396" s="15" t="s">
        <v>33</v>
      </c>
      <c r="AX1396" s="15" t="s">
        <v>72</v>
      </c>
      <c r="AY1396" s="259" t="s">
        <v>142</v>
      </c>
    </row>
    <row r="1397" spans="1:51" s="14" customFormat="1" ht="12">
      <c r="A1397" s="14"/>
      <c r="B1397" s="238"/>
      <c r="C1397" s="239"/>
      <c r="D1397" s="220" t="s">
        <v>165</v>
      </c>
      <c r="E1397" s="240" t="s">
        <v>19</v>
      </c>
      <c r="F1397" s="241" t="s">
        <v>168</v>
      </c>
      <c r="G1397" s="239"/>
      <c r="H1397" s="242">
        <v>4.2</v>
      </c>
      <c r="I1397" s="243"/>
      <c r="J1397" s="239"/>
      <c r="K1397" s="239"/>
      <c r="L1397" s="244"/>
      <c r="M1397" s="245"/>
      <c r="N1397" s="246"/>
      <c r="O1397" s="246"/>
      <c r="P1397" s="246"/>
      <c r="Q1397" s="246"/>
      <c r="R1397" s="246"/>
      <c r="S1397" s="246"/>
      <c r="T1397" s="247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48" t="s">
        <v>165</v>
      </c>
      <c r="AU1397" s="248" t="s">
        <v>82</v>
      </c>
      <c r="AV1397" s="14" t="s">
        <v>149</v>
      </c>
      <c r="AW1397" s="14" t="s">
        <v>33</v>
      </c>
      <c r="AX1397" s="14" t="s">
        <v>80</v>
      </c>
      <c r="AY1397" s="248" t="s">
        <v>142</v>
      </c>
    </row>
    <row r="1398" spans="1:65" s="2" customFormat="1" ht="37.8" customHeight="1">
      <c r="A1398" s="41"/>
      <c r="B1398" s="42"/>
      <c r="C1398" s="260" t="s">
        <v>917</v>
      </c>
      <c r="D1398" s="260" t="s">
        <v>237</v>
      </c>
      <c r="E1398" s="261" t="s">
        <v>1635</v>
      </c>
      <c r="F1398" s="262" t="s">
        <v>1636</v>
      </c>
      <c r="G1398" s="263" t="s">
        <v>219</v>
      </c>
      <c r="H1398" s="264">
        <v>4.62</v>
      </c>
      <c r="I1398" s="265"/>
      <c r="J1398" s="266">
        <f>ROUND(I1398*H1398,2)</f>
        <v>0</v>
      </c>
      <c r="K1398" s="262" t="s">
        <v>148</v>
      </c>
      <c r="L1398" s="267"/>
      <c r="M1398" s="268" t="s">
        <v>19</v>
      </c>
      <c r="N1398" s="269" t="s">
        <v>43</v>
      </c>
      <c r="O1398" s="87"/>
      <c r="P1398" s="216">
        <f>O1398*H1398</f>
        <v>0</v>
      </c>
      <c r="Q1398" s="216">
        <v>0</v>
      </c>
      <c r="R1398" s="216">
        <f>Q1398*H1398</f>
        <v>0</v>
      </c>
      <c r="S1398" s="216">
        <v>0</v>
      </c>
      <c r="T1398" s="217">
        <f>S1398*H1398</f>
        <v>0</v>
      </c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R1398" s="218" t="s">
        <v>245</v>
      </c>
      <c r="AT1398" s="218" t="s">
        <v>237</v>
      </c>
      <c r="AU1398" s="218" t="s">
        <v>82</v>
      </c>
      <c r="AY1398" s="20" t="s">
        <v>142</v>
      </c>
      <c r="BE1398" s="219">
        <f>IF(N1398="základní",J1398,0)</f>
        <v>0</v>
      </c>
      <c r="BF1398" s="219">
        <f>IF(N1398="snížená",J1398,0)</f>
        <v>0</v>
      </c>
      <c r="BG1398" s="219">
        <f>IF(N1398="zákl. přenesená",J1398,0)</f>
        <v>0</v>
      </c>
      <c r="BH1398" s="219">
        <f>IF(N1398="sníž. přenesená",J1398,0)</f>
        <v>0</v>
      </c>
      <c r="BI1398" s="219">
        <f>IF(N1398="nulová",J1398,0)</f>
        <v>0</v>
      </c>
      <c r="BJ1398" s="20" t="s">
        <v>80</v>
      </c>
      <c r="BK1398" s="219">
        <f>ROUND(I1398*H1398,2)</f>
        <v>0</v>
      </c>
      <c r="BL1398" s="20" t="s">
        <v>198</v>
      </c>
      <c r="BM1398" s="218" t="s">
        <v>1637</v>
      </c>
    </row>
    <row r="1399" spans="1:47" s="2" customFormat="1" ht="12">
      <c r="A1399" s="41"/>
      <c r="B1399" s="42"/>
      <c r="C1399" s="43"/>
      <c r="D1399" s="220" t="s">
        <v>150</v>
      </c>
      <c r="E1399" s="43"/>
      <c r="F1399" s="221" t="s">
        <v>1636</v>
      </c>
      <c r="G1399" s="43"/>
      <c r="H1399" s="43"/>
      <c r="I1399" s="222"/>
      <c r="J1399" s="43"/>
      <c r="K1399" s="43"/>
      <c r="L1399" s="47"/>
      <c r="M1399" s="223"/>
      <c r="N1399" s="224"/>
      <c r="O1399" s="87"/>
      <c r="P1399" s="87"/>
      <c r="Q1399" s="87"/>
      <c r="R1399" s="87"/>
      <c r="S1399" s="87"/>
      <c r="T1399" s="88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T1399" s="20" t="s">
        <v>150</v>
      </c>
      <c r="AU1399" s="20" t="s">
        <v>82</v>
      </c>
    </row>
    <row r="1400" spans="1:65" s="2" customFormat="1" ht="37.8" customHeight="1">
      <c r="A1400" s="41"/>
      <c r="B1400" s="42"/>
      <c r="C1400" s="207" t="s">
        <v>1638</v>
      </c>
      <c r="D1400" s="207" t="s">
        <v>144</v>
      </c>
      <c r="E1400" s="208" t="s">
        <v>1639</v>
      </c>
      <c r="F1400" s="209" t="s">
        <v>1640</v>
      </c>
      <c r="G1400" s="210" t="s">
        <v>219</v>
      </c>
      <c r="H1400" s="211">
        <v>4.2</v>
      </c>
      <c r="I1400" s="212"/>
      <c r="J1400" s="213">
        <f>ROUND(I1400*H1400,2)</f>
        <v>0</v>
      </c>
      <c r="K1400" s="209" t="s">
        <v>148</v>
      </c>
      <c r="L1400" s="47"/>
      <c r="M1400" s="214" t="s">
        <v>19</v>
      </c>
      <c r="N1400" s="215" t="s">
        <v>43</v>
      </c>
      <c r="O1400" s="87"/>
      <c r="P1400" s="216">
        <f>O1400*H1400</f>
        <v>0</v>
      </c>
      <c r="Q1400" s="216">
        <v>0</v>
      </c>
      <c r="R1400" s="216">
        <f>Q1400*H1400</f>
        <v>0</v>
      </c>
      <c r="S1400" s="216">
        <v>0</v>
      </c>
      <c r="T1400" s="217">
        <f>S1400*H1400</f>
        <v>0</v>
      </c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R1400" s="218" t="s">
        <v>198</v>
      </c>
      <c r="AT1400" s="218" t="s">
        <v>144</v>
      </c>
      <c r="AU1400" s="218" t="s">
        <v>82</v>
      </c>
      <c r="AY1400" s="20" t="s">
        <v>142</v>
      </c>
      <c r="BE1400" s="219">
        <f>IF(N1400="základní",J1400,0)</f>
        <v>0</v>
      </c>
      <c r="BF1400" s="219">
        <f>IF(N1400="snížená",J1400,0)</f>
        <v>0</v>
      </c>
      <c r="BG1400" s="219">
        <f>IF(N1400="zákl. přenesená",J1400,0)</f>
        <v>0</v>
      </c>
      <c r="BH1400" s="219">
        <f>IF(N1400="sníž. přenesená",J1400,0)</f>
        <v>0</v>
      </c>
      <c r="BI1400" s="219">
        <f>IF(N1400="nulová",J1400,0)</f>
        <v>0</v>
      </c>
      <c r="BJ1400" s="20" t="s">
        <v>80</v>
      </c>
      <c r="BK1400" s="219">
        <f>ROUND(I1400*H1400,2)</f>
        <v>0</v>
      </c>
      <c r="BL1400" s="20" t="s">
        <v>198</v>
      </c>
      <c r="BM1400" s="218" t="s">
        <v>1641</v>
      </c>
    </row>
    <row r="1401" spans="1:47" s="2" customFormat="1" ht="12">
      <c r="A1401" s="41"/>
      <c r="B1401" s="42"/>
      <c r="C1401" s="43"/>
      <c r="D1401" s="220" t="s">
        <v>150</v>
      </c>
      <c r="E1401" s="43"/>
      <c r="F1401" s="221" t="s">
        <v>1642</v>
      </c>
      <c r="G1401" s="43"/>
      <c r="H1401" s="43"/>
      <c r="I1401" s="222"/>
      <c r="J1401" s="43"/>
      <c r="K1401" s="43"/>
      <c r="L1401" s="47"/>
      <c r="M1401" s="223"/>
      <c r="N1401" s="224"/>
      <c r="O1401" s="87"/>
      <c r="P1401" s="87"/>
      <c r="Q1401" s="87"/>
      <c r="R1401" s="87"/>
      <c r="S1401" s="87"/>
      <c r="T1401" s="88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T1401" s="20" t="s">
        <v>150</v>
      </c>
      <c r="AU1401" s="20" t="s">
        <v>82</v>
      </c>
    </row>
    <row r="1402" spans="1:47" s="2" customFormat="1" ht="12">
      <c r="A1402" s="41"/>
      <c r="B1402" s="42"/>
      <c r="C1402" s="43"/>
      <c r="D1402" s="225" t="s">
        <v>152</v>
      </c>
      <c r="E1402" s="43"/>
      <c r="F1402" s="226" t="s">
        <v>1643</v>
      </c>
      <c r="G1402" s="43"/>
      <c r="H1402" s="43"/>
      <c r="I1402" s="222"/>
      <c r="J1402" s="43"/>
      <c r="K1402" s="43"/>
      <c r="L1402" s="47"/>
      <c r="M1402" s="223"/>
      <c r="N1402" s="224"/>
      <c r="O1402" s="87"/>
      <c r="P1402" s="87"/>
      <c r="Q1402" s="87"/>
      <c r="R1402" s="87"/>
      <c r="S1402" s="87"/>
      <c r="T1402" s="88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T1402" s="20" t="s">
        <v>152</v>
      </c>
      <c r="AU1402" s="20" t="s">
        <v>82</v>
      </c>
    </row>
    <row r="1403" spans="1:51" s="13" customFormat="1" ht="12">
      <c r="A1403" s="13"/>
      <c r="B1403" s="227"/>
      <c r="C1403" s="228"/>
      <c r="D1403" s="220" t="s">
        <v>165</v>
      </c>
      <c r="E1403" s="229" t="s">
        <v>19</v>
      </c>
      <c r="F1403" s="230" t="s">
        <v>1628</v>
      </c>
      <c r="G1403" s="228"/>
      <c r="H1403" s="231">
        <v>4.2</v>
      </c>
      <c r="I1403" s="232"/>
      <c r="J1403" s="228"/>
      <c r="K1403" s="228"/>
      <c r="L1403" s="233"/>
      <c r="M1403" s="234"/>
      <c r="N1403" s="235"/>
      <c r="O1403" s="235"/>
      <c r="P1403" s="235"/>
      <c r="Q1403" s="235"/>
      <c r="R1403" s="235"/>
      <c r="S1403" s="235"/>
      <c r="T1403" s="236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7" t="s">
        <v>165</v>
      </c>
      <c r="AU1403" s="237" t="s">
        <v>82</v>
      </c>
      <c r="AV1403" s="13" t="s">
        <v>82</v>
      </c>
      <c r="AW1403" s="13" t="s">
        <v>33</v>
      </c>
      <c r="AX1403" s="13" t="s">
        <v>72</v>
      </c>
      <c r="AY1403" s="237" t="s">
        <v>142</v>
      </c>
    </row>
    <row r="1404" spans="1:51" s="15" customFormat="1" ht="12">
      <c r="A1404" s="15"/>
      <c r="B1404" s="249"/>
      <c r="C1404" s="250"/>
      <c r="D1404" s="220" t="s">
        <v>165</v>
      </c>
      <c r="E1404" s="251" t="s">
        <v>19</v>
      </c>
      <c r="F1404" s="252" t="s">
        <v>183</v>
      </c>
      <c r="G1404" s="250"/>
      <c r="H1404" s="253">
        <v>4.2</v>
      </c>
      <c r="I1404" s="254"/>
      <c r="J1404" s="250"/>
      <c r="K1404" s="250"/>
      <c r="L1404" s="255"/>
      <c r="M1404" s="256"/>
      <c r="N1404" s="257"/>
      <c r="O1404" s="257"/>
      <c r="P1404" s="257"/>
      <c r="Q1404" s="257"/>
      <c r="R1404" s="257"/>
      <c r="S1404" s="257"/>
      <c r="T1404" s="258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T1404" s="259" t="s">
        <v>165</v>
      </c>
      <c r="AU1404" s="259" t="s">
        <v>82</v>
      </c>
      <c r="AV1404" s="15" t="s">
        <v>158</v>
      </c>
      <c r="AW1404" s="15" t="s">
        <v>33</v>
      </c>
      <c r="AX1404" s="15" t="s">
        <v>72</v>
      </c>
      <c r="AY1404" s="259" t="s">
        <v>142</v>
      </c>
    </row>
    <row r="1405" spans="1:51" s="14" customFormat="1" ht="12">
      <c r="A1405" s="14"/>
      <c r="B1405" s="238"/>
      <c r="C1405" s="239"/>
      <c r="D1405" s="220" t="s">
        <v>165</v>
      </c>
      <c r="E1405" s="240" t="s">
        <v>19</v>
      </c>
      <c r="F1405" s="241" t="s">
        <v>168</v>
      </c>
      <c r="G1405" s="239"/>
      <c r="H1405" s="242">
        <v>4.2</v>
      </c>
      <c r="I1405" s="243"/>
      <c r="J1405" s="239"/>
      <c r="K1405" s="239"/>
      <c r="L1405" s="244"/>
      <c r="M1405" s="245"/>
      <c r="N1405" s="246"/>
      <c r="O1405" s="246"/>
      <c r="P1405" s="246"/>
      <c r="Q1405" s="246"/>
      <c r="R1405" s="246"/>
      <c r="S1405" s="246"/>
      <c r="T1405" s="247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48" t="s">
        <v>165</v>
      </c>
      <c r="AU1405" s="248" t="s">
        <v>82</v>
      </c>
      <c r="AV1405" s="14" t="s">
        <v>149</v>
      </c>
      <c r="AW1405" s="14" t="s">
        <v>33</v>
      </c>
      <c r="AX1405" s="14" t="s">
        <v>80</v>
      </c>
      <c r="AY1405" s="248" t="s">
        <v>142</v>
      </c>
    </row>
    <row r="1406" spans="1:65" s="2" customFormat="1" ht="16.5" customHeight="1">
      <c r="A1406" s="41"/>
      <c r="B1406" s="42"/>
      <c r="C1406" s="207" t="s">
        <v>924</v>
      </c>
      <c r="D1406" s="207" t="s">
        <v>144</v>
      </c>
      <c r="E1406" s="208" t="s">
        <v>1644</v>
      </c>
      <c r="F1406" s="209" t="s">
        <v>1645</v>
      </c>
      <c r="G1406" s="210" t="s">
        <v>147</v>
      </c>
      <c r="H1406" s="211">
        <v>2</v>
      </c>
      <c r="I1406" s="212"/>
      <c r="J1406" s="213">
        <f>ROUND(I1406*H1406,2)</f>
        <v>0</v>
      </c>
      <c r="K1406" s="209" t="s">
        <v>148</v>
      </c>
      <c r="L1406" s="47"/>
      <c r="M1406" s="214" t="s">
        <v>19</v>
      </c>
      <c r="N1406" s="215" t="s">
        <v>43</v>
      </c>
      <c r="O1406" s="87"/>
      <c r="P1406" s="216">
        <f>O1406*H1406</f>
        <v>0</v>
      </c>
      <c r="Q1406" s="216">
        <v>0</v>
      </c>
      <c r="R1406" s="216">
        <f>Q1406*H1406</f>
        <v>0</v>
      </c>
      <c r="S1406" s="216">
        <v>0</v>
      </c>
      <c r="T1406" s="217">
        <f>S1406*H1406</f>
        <v>0</v>
      </c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R1406" s="218" t="s">
        <v>198</v>
      </c>
      <c r="AT1406" s="218" t="s">
        <v>144</v>
      </c>
      <c r="AU1406" s="218" t="s">
        <v>82</v>
      </c>
      <c r="AY1406" s="20" t="s">
        <v>142</v>
      </c>
      <c r="BE1406" s="219">
        <f>IF(N1406="základní",J1406,0)</f>
        <v>0</v>
      </c>
      <c r="BF1406" s="219">
        <f>IF(N1406="snížená",J1406,0)</f>
        <v>0</v>
      </c>
      <c r="BG1406" s="219">
        <f>IF(N1406="zákl. přenesená",J1406,0)</f>
        <v>0</v>
      </c>
      <c r="BH1406" s="219">
        <f>IF(N1406="sníž. přenesená",J1406,0)</f>
        <v>0</v>
      </c>
      <c r="BI1406" s="219">
        <f>IF(N1406="nulová",J1406,0)</f>
        <v>0</v>
      </c>
      <c r="BJ1406" s="20" t="s">
        <v>80</v>
      </c>
      <c r="BK1406" s="219">
        <f>ROUND(I1406*H1406,2)</f>
        <v>0</v>
      </c>
      <c r="BL1406" s="20" t="s">
        <v>198</v>
      </c>
      <c r="BM1406" s="218" t="s">
        <v>1646</v>
      </c>
    </row>
    <row r="1407" spans="1:47" s="2" customFormat="1" ht="12">
      <c r="A1407" s="41"/>
      <c r="B1407" s="42"/>
      <c r="C1407" s="43"/>
      <c r="D1407" s="220" t="s">
        <v>150</v>
      </c>
      <c r="E1407" s="43"/>
      <c r="F1407" s="221" t="s">
        <v>1647</v>
      </c>
      <c r="G1407" s="43"/>
      <c r="H1407" s="43"/>
      <c r="I1407" s="222"/>
      <c r="J1407" s="43"/>
      <c r="K1407" s="43"/>
      <c r="L1407" s="47"/>
      <c r="M1407" s="223"/>
      <c r="N1407" s="224"/>
      <c r="O1407" s="87"/>
      <c r="P1407" s="87"/>
      <c r="Q1407" s="87"/>
      <c r="R1407" s="87"/>
      <c r="S1407" s="87"/>
      <c r="T1407" s="88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T1407" s="20" t="s">
        <v>150</v>
      </c>
      <c r="AU1407" s="20" t="s">
        <v>82</v>
      </c>
    </row>
    <row r="1408" spans="1:47" s="2" customFormat="1" ht="12">
      <c r="A1408" s="41"/>
      <c r="B1408" s="42"/>
      <c r="C1408" s="43"/>
      <c r="D1408" s="225" t="s">
        <v>152</v>
      </c>
      <c r="E1408" s="43"/>
      <c r="F1408" s="226" t="s">
        <v>1648</v>
      </c>
      <c r="G1408" s="43"/>
      <c r="H1408" s="43"/>
      <c r="I1408" s="222"/>
      <c r="J1408" s="43"/>
      <c r="K1408" s="43"/>
      <c r="L1408" s="47"/>
      <c r="M1408" s="223"/>
      <c r="N1408" s="224"/>
      <c r="O1408" s="87"/>
      <c r="P1408" s="87"/>
      <c r="Q1408" s="87"/>
      <c r="R1408" s="87"/>
      <c r="S1408" s="87"/>
      <c r="T1408" s="88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T1408" s="20" t="s">
        <v>152</v>
      </c>
      <c r="AU1408" s="20" t="s">
        <v>82</v>
      </c>
    </row>
    <row r="1409" spans="1:51" s="13" customFormat="1" ht="12">
      <c r="A1409" s="13"/>
      <c r="B1409" s="227"/>
      <c r="C1409" s="228"/>
      <c r="D1409" s="220" t="s">
        <v>165</v>
      </c>
      <c r="E1409" s="229" t="s">
        <v>19</v>
      </c>
      <c r="F1409" s="230" t="s">
        <v>1649</v>
      </c>
      <c r="G1409" s="228"/>
      <c r="H1409" s="231">
        <v>2</v>
      </c>
      <c r="I1409" s="232"/>
      <c r="J1409" s="228"/>
      <c r="K1409" s="228"/>
      <c r="L1409" s="233"/>
      <c r="M1409" s="234"/>
      <c r="N1409" s="235"/>
      <c r="O1409" s="235"/>
      <c r="P1409" s="235"/>
      <c r="Q1409" s="235"/>
      <c r="R1409" s="235"/>
      <c r="S1409" s="235"/>
      <c r="T1409" s="236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7" t="s">
        <v>165</v>
      </c>
      <c r="AU1409" s="237" t="s">
        <v>82</v>
      </c>
      <c r="AV1409" s="13" t="s">
        <v>82</v>
      </c>
      <c r="AW1409" s="13" t="s">
        <v>33</v>
      </c>
      <c r="AX1409" s="13" t="s">
        <v>72</v>
      </c>
      <c r="AY1409" s="237" t="s">
        <v>142</v>
      </c>
    </row>
    <row r="1410" spans="1:51" s="14" customFormat="1" ht="12">
      <c r="A1410" s="14"/>
      <c r="B1410" s="238"/>
      <c r="C1410" s="239"/>
      <c r="D1410" s="220" t="s">
        <v>165</v>
      </c>
      <c r="E1410" s="240" t="s">
        <v>19</v>
      </c>
      <c r="F1410" s="241" t="s">
        <v>168</v>
      </c>
      <c r="G1410" s="239"/>
      <c r="H1410" s="242">
        <v>2</v>
      </c>
      <c r="I1410" s="243"/>
      <c r="J1410" s="239"/>
      <c r="K1410" s="239"/>
      <c r="L1410" s="244"/>
      <c r="M1410" s="245"/>
      <c r="N1410" s="246"/>
      <c r="O1410" s="246"/>
      <c r="P1410" s="246"/>
      <c r="Q1410" s="246"/>
      <c r="R1410" s="246"/>
      <c r="S1410" s="246"/>
      <c r="T1410" s="24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48" t="s">
        <v>165</v>
      </c>
      <c r="AU1410" s="248" t="s">
        <v>82</v>
      </c>
      <c r="AV1410" s="14" t="s">
        <v>149</v>
      </c>
      <c r="AW1410" s="14" t="s">
        <v>33</v>
      </c>
      <c r="AX1410" s="14" t="s">
        <v>80</v>
      </c>
      <c r="AY1410" s="248" t="s">
        <v>142</v>
      </c>
    </row>
    <row r="1411" spans="1:65" s="2" customFormat="1" ht="16.5" customHeight="1">
      <c r="A1411" s="41"/>
      <c r="B1411" s="42"/>
      <c r="C1411" s="207" t="s">
        <v>1650</v>
      </c>
      <c r="D1411" s="207" t="s">
        <v>144</v>
      </c>
      <c r="E1411" s="208" t="s">
        <v>1651</v>
      </c>
      <c r="F1411" s="209" t="s">
        <v>1652</v>
      </c>
      <c r="G1411" s="210" t="s">
        <v>147</v>
      </c>
      <c r="H1411" s="211">
        <v>2</v>
      </c>
      <c r="I1411" s="212"/>
      <c r="J1411" s="213">
        <f>ROUND(I1411*H1411,2)</f>
        <v>0</v>
      </c>
      <c r="K1411" s="209" t="s">
        <v>148</v>
      </c>
      <c r="L1411" s="47"/>
      <c r="M1411" s="214" t="s">
        <v>19</v>
      </c>
      <c r="N1411" s="215" t="s">
        <v>43</v>
      </c>
      <c r="O1411" s="87"/>
      <c r="P1411" s="216">
        <f>O1411*H1411</f>
        <v>0</v>
      </c>
      <c r="Q1411" s="216">
        <v>0</v>
      </c>
      <c r="R1411" s="216">
        <f>Q1411*H1411</f>
        <v>0</v>
      </c>
      <c r="S1411" s="216">
        <v>0</v>
      </c>
      <c r="T1411" s="217">
        <f>S1411*H1411</f>
        <v>0</v>
      </c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R1411" s="218" t="s">
        <v>198</v>
      </c>
      <c r="AT1411" s="218" t="s">
        <v>144</v>
      </c>
      <c r="AU1411" s="218" t="s">
        <v>82</v>
      </c>
      <c r="AY1411" s="20" t="s">
        <v>142</v>
      </c>
      <c r="BE1411" s="219">
        <f>IF(N1411="základní",J1411,0)</f>
        <v>0</v>
      </c>
      <c r="BF1411" s="219">
        <f>IF(N1411="snížená",J1411,0)</f>
        <v>0</v>
      </c>
      <c r="BG1411" s="219">
        <f>IF(N1411="zákl. přenesená",J1411,0)</f>
        <v>0</v>
      </c>
      <c r="BH1411" s="219">
        <f>IF(N1411="sníž. přenesená",J1411,0)</f>
        <v>0</v>
      </c>
      <c r="BI1411" s="219">
        <f>IF(N1411="nulová",J1411,0)</f>
        <v>0</v>
      </c>
      <c r="BJ1411" s="20" t="s">
        <v>80</v>
      </c>
      <c r="BK1411" s="219">
        <f>ROUND(I1411*H1411,2)</f>
        <v>0</v>
      </c>
      <c r="BL1411" s="20" t="s">
        <v>198</v>
      </c>
      <c r="BM1411" s="218" t="s">
        <v>1653</v>
      </c>
    </row>
    <row r="1412" spans="1:47" s="2" customFormat="1" ht="12">
      <c r="A1412" s="41"/>
      <c r="B1412" s="42"/>
      <c r="C1412" s="43"/>
      <c r="D1412" s="220" t="s">
        <v>150</v>
      </c>
      <c r="E1412" s="43"/>
      <c r="F1412" s="221" t="s">
        <v>1654</v>
      </c>
      <c r="G1412" s="43"/>
      <c r="H1412" s="43"/>
      <c r="I1412" s="222"/>
      <c r="J1412" s="43"/>
      <c r="K1412" s="43"/>
      <c r="L1412" s="47"/>
      <c r="M1412" s="223"/>
      <c r="N1412" s="224"/>
      <c r="O1412" s="87"/>
      <c r="P1412" s="87"/>
      <c r="Q1412" s="87"/>
      <c r="R1412" s="87"/>
      <c r="S1412" s="87"/>
      <c r="T1412" s="88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T1412" s="20" t="s">
        <v>150</v>
      </c>
      <c r="AU1412" s="20" t="s">
        <v>82</v>
      </c>
    </row>
    <row r="1413" spans="1:47" s="2" customFormat="1" ht="12">
      <c r="A1413" s="41"/>
      <c r="B1413" s="42"/>
      <c r="C1413" s="43"/>
      <c r="D1413" s="225" t="s">
        <v>152</v>
      </c>
      <c r="E1413" s="43"/>
      <c r="F1413" s="226" t="s">
        <v>1655</v>
      </c>
      <c r="G1413" s="43"/>
      <c r="H1413" s="43"/>
      <c r="I1413" s="222"/>
      <c r="J1413" s="43"/>
      <c r="K1413" s="43"/>
      <c r="L1413" s="47"/>
      <c r="M1413" s="223"/>
      <c r="N1413" s="224"/>
      <c r="O1413" s="87"/>
      <c r="P1413" s="87"/>
      <c r="Q1413" s="87"/>
      <c r="R1413" s="87"/>
      <c r="S1413" s="87"/>
      <c r="T1413" s="88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T1413" s="20" t="s">
        <v>152</v>
      </c>
      <c r="AU1413" s="20" t="s">
        <v>82</v>
      </c>
    </row>
    <row r="1414" spans="1:65" s="2" customFormat="1" ht="24.15" customHeight="1">
      <c r="A1414" s="41"/>
      <c r="B1414" s="42"/>
      <c r="C1414" s="207" t="s">
        <v>928</v>
      </c>
      <c r="D1414" s="207" t="s">
        <v>144</v>
      </c>
      <c r="E1414" s="208" t="s">
        <v>1656</v>
      </c>
      <c r="F1414" s="209" t="s">
        <v>1657</v>
      </c>
      <c r="G1414" s="210" t="s">
        <v>206</v>
      </c>
      <c r="H1414" s="211">
        <v>0.183</v>
      </c>
      <c r="I1414" s="212"/>
      <c r="J1414" s="213">
        <f>ROUND(I1414*H1414,2)</f>
        <v>0</v>
      </c>
      <c r="K1414" s="209" t="s">
        <v>148</v>
      </c>
      <c r="L1414" s="47"/>
      <c r="M1414" s="214" t="s">
        <v>19</v>
      </c>
      <c r="N1414" s="215" t="s">
        <v>43</v>
      </c>
      <c r="O1414" s="87"/>
      <c r="P1414" s="216">
        <f>O1414*H1414</f>
        <v>0</v>
      </c>
      <c r="Q1414" s="216">
        <v>0</v>
      </c>
      <c r="R1414" s="216">
        <f>Q1414*H1414</f>
        <v>0</v>
      </c>
      <c r="S1414" s="216">
        <v>0</v>
      </c>
      <c r="T1414" s="217">
        <f>S1414*H1414</f>
        <v>0</v>
      </c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R1414" s="218" t="s">
        <v>198</v>
      </c>
      <c r="AT1414" s="218" t="s">
        <v>144</v>
      </c>
      <c r="AU1414" s="218" t="s">
        <v>82</v>
      </c>
      <c r="AY1414" s="20" t="s">
        <v>142</v>
      </c>
      <c r="BE1414" s="219">
        <f>IF(N1414="základní",J1414,0)</f>
        <v>0</v>
      </c>
      <c r="BF1414" s="219">
        <f>IF(N1414="snížená",J1414,0)</f>
        <v>0</v>
      </c>
      <c r="BG1414" s="219">
        <f>IF(N1414="zákl. přenesená",J1414,0)</f>
        <v>0</v>
      </c>
      <c r="BH1414" s="219">
        <f>IF(N1414="sníž. přenesená",J1414,0)</f>
        <v>0</v>
      </c>
      <c r="BI1414" s="219">
        <f>IF(N1414="nulová",J1414,0)</f>
        <v>0</v>
      </c>
      <c r="BJ1414" s="20" t="s">
        <v>80</v>
      </c>
      <c r="BK1414" s="219">
        <f>ROUND(I1414*H1414,2)</f>
        <v>0</v>
      </c>
      <c r="BL1414" s="20" t="s">
        <v>198</v>
      </c>
      <c r="BM1414" s="218" t="s">
        <v>1658</v>
      </c>
    </row>
    <row r="1415" spans="1:47" s="2" customFormat="1" ht="12">
      <c r="A1415" s="41"/>
      <c r="B1415" s="42"/>
      <c r="C1415" s="43"/>
      <c r="D1415" s="220" t="s">
        <v>150</v>
      </c>
      <c r="E1415" s="43"/>
      <c r="F1415" s="221" t="s">
        <v>1659</v>
      </c>
      <c r="G1415" s="43"/>
      <c r="H1415" s="43"/>
      <c r="I1415" s="222"/>
      <c r="J1415" s="43"/>
      <c r="K1415" s="43"/>
      <c r="L1415" s="47"/>
      <c r="M1415" s="223"/>
      <c r="N1415" s="224"/>
      <c r="O1415" s="87"/>
      <c r="P1415" s="87"/>
      <c r="Q1415" s="87"/>
      <c r="R1415" s="87"/>
      <c r="S1415" s="87"/>
      <c r="T1415" s="88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T1415" s="20" t="s">
        <v>150</v>
      </c>
      <c r="AU1415" s="20" t="s">
        <v>82</v>
      </c>
    </row>
    <row r="1416" spans="1:47" s="2" customFormat="1" ht="12">
      <c r="A1416" s="41"/>
      <c r="B1416" s="42"/>
      <c r="C1416" s="43"/>
      <c r="D1416" s="225" t="s">
        <v>152</v>
      </c>
      <c r="E1416" s="43"/>
      <c r="F1416" s="226" t="s">
        <v>1660</v>
      </c>
      <c r="G1416" s="43"/>
      <c r="H1416" s="43"/>
      <c r="I1416" s="222"/>
      <c r="J1416" s="43"/>
      <c r="K1416" s="43"/>
      <c r="L1416" s="47"/>
      <c r="M1416" s="223"/>
      <c r="N1416" s="224"/>
      <c r="O1416" s="87"/>
      <c r="P1416" s="87"/>
      <c r="Q1416" s="87"/>
      <c r="R1416" s="87"/>
      <c r="S1416" s="87"/>
      <c r="T1416" s="88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T1416" s="20" t="s">
        <v>152</v>
      </c>
      <c r="AU1416" s="20" t="s">
        <v>82</v>
      </c>
    </row>
    <row r="1417" spans="1:63" s="12" customFormat="1" ht="22.8" customHeight="1">
      <c r="A1417" s="12"/>
      <c r="B1417" s="191"/>
      <c r="C1417" s="192"/>
      <c r="D1417" s="193" t="s">
        <v>71</v>
      </c>
      <c r="E1417" s="205" t="s">
        <v>1661</v>
      </c>
      <c r="F1417" s="205" t="s">
        <v>1662</v>
      </c>
      <c r="G1417" s="192"/>
      <c r="H1417" s="192"/>
      <c r="I1417" s="195"/>
      <c r="J1417" s="206">
        <f>BK1417</f>
        <v>0</v>
      </c>
      <c r="K1417" s="192"/>
      <c r="L1417" s="197"/>
      <c r="M1417" s="198"/>
      <c r="N1417" s="199"/>
      <c r="O1417" s="199"/>
      <c r="P1417" s="200">
        <f>SUM(P1418:P1430)</f>
        <v>0</v>
      </c>
      <c r="Q1417" s="199"/>
      <c r="R1417" s="200">
        <f>SUM(R1418:R1430)</f>
        <v>0</v>
      </c>
      <c r="S1417" s="199"/>
      <c r="T1417" s="201">
        <f>SUM(T1418:T1430)</f>
        <v>0</v>
      </c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R1417" s="202" t="s">
        <v>82</v>
      </c>
      <c r="AT1417" s="203" t="s">
        <v>71</v>
      </c>
      <c r="AU1417" s="203" t="s">
        <v>80</v>
      </c>
      <c r="AY1417" s="202" t="s">
        <v>142</v>
      </c>
      <c r="BK1417" s="204">
        <f>SUM(BK1418:BK1430)</f>
        <v>0</v>
      </c>
    </row>
    <row r="1418" spans="1:65" s="2" customFormat="1" ht="33" customHeight="1">
      <c r="A1418" s="41"/>
      <c r="B1418" s="42"/>
      <c r="C1418" s="207" t="s">
        <v>1663</v>
      </c>
      <c r="D1418" s="207" t="s">
        <v>144</v>
      </c>
      <c r="E1418" s="208" t="s">
        <v>1664</v>
      </c>
      <c r="F1418" s="209" t="s">
        <v>1665</v>
      </c>
      <c r="G1418" s="210" t="s">
        <v>219</v>
      </c>
      <c r="H1418" s="211">
        <v>13.62</v>
      </c>
      <c r="I1418" s="212"/>
      <c r="J1418" s="213">
        <f>ROUND(I1418*H1418,2)</f>
        <v>0</v>
      </c>
      <c r="K1418" s="209" t="s">
        <v>148</v>
      </c>
      <c r="L1418" s="47"/>
      <c r="M1418" s="214" t="s">
        <v>19</v>
      </c>
      <c r="N1418" s="215" t="s">
        <v>43</v>
      </c>
      <c r="O1418" s="87"/>
      <c r="P1418" s="216">
        <f>O1418*H1418</f>
        <v>0</v>
      </c>
      <c r="Q1418" s="216">
        <v>0</v>
      </c>
      <c r="R1418" s="216">
        <f>Q1418*H1418</f>
        <v>0</v>
      </c>
      <c r="S1418" s="216">
        <v>0</v>
      </c>
      <c r="T1418" s="217">
        <f>S1418*H1418</f>
        <v>0</v>
      </c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R1418" s="218" t="s">
        <v>198</v>
      </c>
      <c r="AT1418" s="218" t="s">
        <v>144</v>
      </c>
      <c r="AU1418" s="218" t="s">
        <v>82</v>
      </c>
      <c r="AY1418" s="20" t="s">
        <v>142</v>
      </c>
      <c r="BE1418" s="219">
        <f>IF(N1418="základní",J1418,0)</f>
        <v>0</v>
      </c>
      <c r="BF1418" s="219">
        <f>IF(N1418="snížená",J1418,0)</f>
        <v>0</v>
      </c>
      <c r="BG1418" s="219">
        <f>IF(N1418="zákl. přenesená",J1418,0)</f>
        <v>0</v>
      </c>
      <c r="BH1418" s="219">
        <f>IF(N1418="sníž. přenesená",J1418,0)</f>
        <v>0</v>
      </c>
      <c r="BI1418" s="219">
        <f>IF(N1418="nulová",J1418,0)</f>
        <v>0</v>
      </c>
      <c r="BJ1418" s="20" t="s">
        <v>80</v>
      </c>
      <c r="BK1418" s="219">
        <f>ROUND(I1418*H1418,2)</f>
        <v>0</v>
      </c>
      <c r="BL1418" s="20" t="s">
        <v>198</v>
      </c>
      <c r="BM1418" s="218" t="s">
        <v>1666</v>
      </c>
    </row>
    <row r="1419" spans="1:47" s="2" customFormat="1" ht="12">
      <c r="A1419" s="41"/>
      <c r="B1419" s="42"/>
      <c r="C1419" s="43"/>
      <c r="D1419" s="220" t="s">
        <v>150</v>
      </c>
      <c r="E1419" s="43"/>
      <c r="F1419" s="221" t="s">
        <v>1667</v>
      </c>
      <c r="G1419" s="43"/>
      <c r="H1419" s="43"/>
      <c r="I1419" s="222"/>
      <c r="J1419" s="43"/>
      <c r="K1419" s="43"/>
      <c r="L1419" s="47"/>
      <c r="M1419" s="223"/>
      <c r="N1419" s="224"/>
      <c r="O1419" s="87"/>
      <c r="P1419" s="87"/>
      <c r="Q1419" s="87"/>
      <c r="R1419" s="87"/>
      <c r="S1419" s="87"/>
      <c r="T1419" s="88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T1419" s="20" t="s">
        <v>150</v>
      </c>
      <c r="AU1419" s="20" t="s">
        <v>82</v>
      </c>
    </row>
    <row r="1420" spans="1:47" s="2" customFormat="1" ht="12">
      <c r="A1420" s="41"/>
      <c r="B1420" s="42"/>
      <c r="C1420" s="43"/>
      <c r="D1420" s="225" t="s">
        <v>152</v>
      </c>
      <c r="E1420" s="43"/>
      <c r="F1420" s="226" t="s">
        <v>1668</v>
      </c>
      <c r="G1420" s="43"/>
      <c r="H1420" s="43"/>
      <c r="I1420" s="222"/>
      <c r="J1420" s="43"/>
      <c r="K1420" s="43"/>
      <c r="L1420" s="47"/>
      <c r="M1420" s="223"/>
      <c r="N1420" s="224"/>
      <c r="O1420" s="87"/>
      <c r="P1420" s="87"/>
      <c r="Q1420" s="87"/>
      <c r="R1420" s="87"/>
      <c r="S1420" s="87"/>
      <c r="T1420" s="88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T1420" s="20" t="s">
        <v>152</v>
      </c>
      <c r="AU1420" s="20" t="s">
        <v>82</v>
      </c>
    </row>
    <row r="1421" spans="1:51" s="13" customFormat="1" ht="12">
      <c r="A1421" s="13"/>
      <c r="B1421" s="227"/>
      <c r="C1421" s="228"/>
      <c r="D1421" s="220" t="s">
        <v>165</v>
      </c>
      <c r="E1421" s="229" t="s">
        <v>19</v>
      </c>
      <c r="F1421" s="230" t="s">
        <v>1140</v>
      </c>
      <c r="G1421" s="228"/>
      <c r="H1421" s="231">
        <v>1.32</v>
      </c>
      <c r="I1421" s="232"/>
      <c r="J1421" s="228"/>
      <c r="K1421" s="228"/>
      <c r="L1421" s="233"/>
      <c r="M1421" s="234"/>
      <c r="N1421" s="235"/>
      <c r="O1421" s="235"/>
      <c r="P1421" s="235"/>
      <c r="Q1421" s="235"/>
      <c r="R1421" s="235"/>
      <c r="S1421" s="235"/>
      <c r="T1421" s="236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37" t="s">
        <v>165</v>
      </c>
      <c r="AU1421" s="237" t="s">
        <v>82</v>
      </c>
      <c r="AV1421" s="13" t="s">
        <v>82</v>
      </c>
      <c r="AW1421" s="13" t="s">
        <v>33</v>
      </c>
      <c r="AX1421" s="13" t="s">
        <v>72</v>
      </c>
      <c r="AY1421" s="237" t="s">
        <v>142</v>
      </c>
    </row>
    <row r="1422" spans="1:51" s="13" customFormat="1" ht="12">
      <c r="A1422" s="13"/>
      <c r="B1422" s="227"/>
      <c r="C1422" s="228"/>
      <c r="D1422" s="220" t="s">
        <v>165</v>
      </c>
      <c r="E1422" s="229" t="s">
        <v>19</v>
      </c>
      <c r="F1422" s="230" t="s">
        <v>1141</v>
      </c>
      <c r="G1422" s="228"/>
      <c r="H1422" s="231">
        <v>1.28</v>
      </c>
      <c r="I1422" s="232"/>
      <c r="J1422" s="228"/>
      <c r="K1422" s="228"/>
      <c r="L1422" s="233"/>
      <c r="M1422" s="234"/>
      <c r="N1422" s="235"/>
      <c r="O1422" s="235"/>
      <c r="P1422" s="235"/>
      <c r="Q1422" s="235"/>
      <c r="R1422" s="235"/>
      <c r="S1422" s="235"/>
      <c r="T1422" s="236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7" t="s">
        <v>165</v>
      </c>
      <c r="AU1422" s="237" t="s">
        <v>82</v>
      </c>
      <c r="AV1422" s="13" t="s">
        <v>82</v>
      </c>
      <c r="AW1422" s="13" t="s">
        <v>33</v>
      </c>
      <c r="AX1422" s="13" t="s">
        <v>72</v>
      </c>
      <c r="AY1422" s="237" t="s">
        <v>142</v>
      </c>
    </row>
    <row r="1423" spans="1:51" s="13" customFormat="1" ht="12">
      <c r="A1423" s="13"/>
      <c r="B1423" s="227"/>
      <c r="C1423" s="228"/>
      <c r="D1423" s="220" t="s">
        <v>165</v>
      </c>
      <c r="E1423" s="229" t="s">
        <v>19</v>
      </c>
      <c r="F1423" s="230" t="s">
        <v>1142</v>
      </c>
      <c r="G1423" s="228"/>
      <c r="H1423" s="231">
        <v>3.36</v>
      </c>
      <c r="I1423" s="232"/>
      <c r="J1423" s="228"/>
      <c r="K1423" s="228"/>
      <c r="L1423" s="233"/>
      <c r="M1423" s="234"/>
      <c r="N1423" s="235"/>
      <c r="O1423" s="235"/>
      <c r="P1423" s="235"/>
      <c r="Q1423" s="235"/>
      <c r="R1423" s="235"/>
      <c r="S1423" s="235"/>
      <c r="T1423" s="236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37" t="s">
        <v>165</v>
      </c>
      <c r="AU1423" s="237" t="s">
        <v>82</v>
      </c>
      <c r="AV1423" s="13" t="s">
        <v>82</v>
      </c>
      <c r="AW1423" s="13" t="s">
        <v>33</v>
      </c>
      <c r="AX1423" s="13" t="s">
        <v>72</v>
      </c>
      <c r="AY1423" s="237" t="s">
        <v>142</v>
      </c>
    </row>
    <row r="1424" spans="1:51" s="13" customFormat="1" ht="12">
      <c r="A1424" s="13"/>
      <c r="B1424" s="227"/>
      <c r="C1424" s="228"/>
      <c r="D1424" s="220" t="s">
        <v>165</v>
      </c>
      <c r="E1424" s="229" t="s">
        <v>19</v>
      </c>
      <c r="F1424" s="230" t="s">
        <v>1143</v>
      </c>
      <c r="G1424" s="228"/>
      <c r="H1424" s="231">
        <v>2.8</v>
      </c>
      <c r="I1424" s="232"/>
      <c r="J1424" s="228"/>
      <c r="K1424" s="228"/>
      <c r="L1424" s="233"/>
      <c r="M1424" s="234"/>
      <c r="N1424" s="235"/>
      <c r="O1424" s="235"/>
      <c r="P1424" s="235"/>
      <c r="Q1424" s="235"/>
      <c r="R1424" s="235"/>
      <c r="S1424" s="235"/>
      <c r="T1424" s="236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7" t="s">
        <v>165</v>
      </c>
      <c r="AU1424" s="237" t="s">
        <v>82</v>
      </c>
      <c r="AV1424" s="13" t="s">
        <v>82</v>
      </c>
      <c r="AW1424" s="13" t="s">
        <v>33</v>
      </c>
      <c r="AX1424" s="13" t="s">
        <v>72</v>
      </c>
      <c r="AY1424" s="237" t="s">
        <v>142</v>
      </c>
    </row>
    <row r="1425" spans="1:51" s="13" customFormat="1" ht="12">
      <c r="A1425" s="13"/>
      <c r="B1425" s="227"/>
      <c r="C1425" s="228"/>
      <c r="D1425" s="220" t="s">
        <v>165</v>
      </c>
      <c r="E1425" s="229" t="s">
        <v>19</v>
      </c>
      <c r="F1425" s="230" t="s">
        <v>1144</v>
      </c>
      <c r="G1425" s="228"/>
      <c r="H1425" s="231">
        <v>4.86</v>
      </c>
      <c r="I1425" s="232"/>
      <c r="J1425" s="228"/>
      <c r="K1425" s="228"/>
      <c r="L1425" s="233"/>
      <c r="M1425" s="234"/>
      <c r="N1425" s="235"/>
      <c r="O1425" s="235"/>
      <c r="P1425" s="235"/>
      <c r="Q1425" s="235"/>
      <c r="R1425" s="235"/>
      <c r="S1425" s="235"/>
      <c r="T1425" s="236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7" t="s">
        <v>165</v>
      </c>
      <c r="AU1425" s="237" t="s">
        <v>82</v>
      </c>
      <c r="AV1425" s="13" t="s">
        <v>82</v>
      </c>
      <c r="AW1425" s="13" t="s">
        <v>33</v>
      </c>
      <c r="AX1425" s="13" t="s">
        <v>72</v>
      </c>
      <c r="AY1425" s="237" t="s">
        <v>142</v>
      </c>
    </row>
    <row r="1426" spans="1:51" s="15" customFormat="1" ht="12">
      <c r="A1426" s="15"/>
      <c r="B1426" s="249"/>
      <c r="C1426" s="250"/>
      <c r="D1426" s="220" t="s">
        <v>165</v>
      </c>
      <c r="E1426" s="251" t="s">
        <v>19</v>
      </c>
      <c r="F1426" s="252" t="s">
        <v>1669</v>
      </c>
      <c r="G1426" s="250"/>
      <c r="H1426" s="253">
        <v>13.620000000000001</v>
      </c>
      <c r="I1426" s="254"/>
      <c r="J1426" s="250"/>
      <c r="K1426" s="250"/>
      <c r="L1426" s="255"/>
      <c r="M1426" s="256"/>
      <c r="N1426" s="257"/>
      <c r="O1426" s="257"/>
      <c r="P1426" s="257"/>
      <c r="Q1426" s="257"/>
      <c r="R1426" s="257"/>
      <c r="S1426" s="257"/>
      <c r="T1426" s="258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T1426" s="259" t="s">
        <v>165</v>
      </c>
      <c r="AU1426" s="259" t="s">
        <v>82</v>
      </c>
      <c r="AV1426" s="15" t="s">
        <v>158</v>
      </c>
      <c r="AW1426" s="15" t="s">
        <v>33</v>
      </c>
      <c r="AX1426" s="15" t="s">
        <v>72</v>
      </c>
      <c r="AY1426" s="259" t="s">
        <v>142</v>
      </c>
    </row>
    <row r="1427" spans="1:51" s="14" customFormat="1" ht="12">
      <c r="A1427" s="14"/>
      <c r="B1427" s="238"/>
      <c r="C1427" s="239"/>
      <c r="D1427" s="220" t="s">
        <v>165</v>
      </c>
      <c r="E1427" s="240" t="s">
        <v>19</v>
      </c>
      <c r="F1427" s="241" t="s">
        <v>168</v>
      </c>
      <c r="G1427" s="239"/>
      <c r="H1427" s="242">
        <v>13.620000000000001</v>
      </c>
      <c r="I1427" s="243"/>
      <c r="J1427" s="239"/>
      <c r="K1427" s="239"/>
      <c r="L1427" s="244"/>
      <c r="M1427" s="245"/>
      <c r="N1427" s="246"/>
      <c r="O1427" s="246"/>
      <c r="P1427" s="246"/>
      <c r="Q1427" s="246"/>
      <c r="R1427" s="246"/>
      <c r="S1427" s="246"/>
      <c r="T1427" s="247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8" t="s">
        <v>165</v>
      </c>
      <c r="AU1427" s="248" t="s">
        <v>82</v>
      </c>
      <c r="AV1427" s="14" t="s">
        <v>149</v>
      </c>
      <c r="AW1427" s="14" t="s">
        <v>33</v>
      </c>
      <c r="AX1427" s="14" t="s">
        <v>80</v>
      </c>
      <c r="AY1427" s="248" t="s">
        <v>142</v>
      </c>
    </row>
    <row r="1428" spans="1:65" s="2" customFormat="1" ht="24.15" customHeight="1">
      <c r="A1428" s="41"/>
      <c r="B1428" s="42"/>
      <c r="C1428" s="207" t="s">
        <v>931</v>
      </c>
      <c r="D1428" s="207" t="s">
        <v>144</v>
      </c>
      <c r="E1428" s="208" t="s">
        <v>1670</v>
      </c>
      <c r="F1428" s="209" t="s">
        <v>1671</v>
      </c>
      <c r="G1428" s="210" t="s">
        <v>219</v>
      </c>
      <c r="H1428" s="211">
        <v>13.62</v>
      </c>
      <c r="I1428" s="212"/>
      <c r="J1428" s="213">
        <f>ROUND(I1428*H1428,2)</f>
        <v>0</v>
      </c>
      <c r="K1428" s="209" t="s">
        <v>148</v>
      </c>
      <c r="L1428" s="47"/>
      <c r="M1428" s="214" t="s">
        <v>19</v>
      </c>
      <c r="N1428" s="215" t="s">
        <v>43</v>
      </c>
      <c r="O1428" s="87"/>
      <c r="P1428" s="216">
        <f>O1428*H1428</f>
        <v>0</v>
      </c>
      <c r="Q1428" s="216">
        <v>0</v>
      </c>
      <c r="R1428" s="216">
        <f>Q1428*H1428</f>
        <v>0</v>
      </c>
      <c r="S1428" s="216">
        <v>0</v>
      </c>
      <c r="T1428" s="217">
        <f>S1428*H1428</f>
        <v>0</v>
      </c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R1428" s="218" t="s">
        <v>198</v>
      </c>
      <c r="AT1428" s="218" t="s">
        <v>144</v>
      </c>
      <c r="AU1428" s="218" t="s">
        <v>82</v>
      </c>
      <c r="AY1428" s="20" t="s">
        <v>142</v>
      </c>
      <c r="BE1428" s="219">
        <f>IF(N1428="základní",J1428,0)</f>
        <v>0</v>
      </c>
      <c r="BF1428" s="219">
        <f>IF(N1428="snížená",J1428,0)</f>
        <v>0</v>
      </c>
      <c r="BG1428" s="219">
        <f>IF(N1428="zákl. přenesená",J1428,0)</f>
        <v>0</v>
      </c>
      <c r="BH1428" s="219">
        <f>IF(N1428="sníž. přenesená",J1428,0)</f>
        <v>0</v>
      </c>
      <c r="BI1428" s="219">
        <f>IF(N1428="nulová",J1428,0)</f>
        <v>0</v>
      </c>
      <c r="BJ1428" s="20" t="s">
        <v>80</v>
      </c>
      <c r="BK1428" s="219">
        <f>ROUND(I1428*H1428,2)</f>
        <v>0</v>
      </c>
      <c r="BL1428" s="20" t="s">
        <v>198</v>
      </c>
      <c r="BM1428" s="218" t="s">
        <v>1672</v>
      </c>
    </row>
    <row r="1429" spans="1:47" s="2" customFormat="1" ht="12">
      <c r="A1429" s="41"/>
      <c r="B1429" s="42"/>
      <c r="C1429" s="43"/>
      <c r="D1429" s="220" t="s">
        <v>150</v>
      </c>
      <c r="E1429" s="43"/>
      <c r="F1429" s="221" t="s">
        <v>1673</v>
      </c>
      <c r="G1429" s="43"/>
      <c r="H1429" s="43"/>
      <c r="I1429" s="222"/>
      <c r="J1429" s="43"/>
      <c r="K1429" s="43"/>
      <c r="L1429" s="47"/>
      <c r="M1429" s="223"/>
      <c r="N1429" s="224"/>
      <c r="O1429" s="87"/>
      <c r="P1429" s="87"/>
      <c r="Q1429" s="87"/>
      <c r="R1429" s="87"/>
      <c r="S1429" s="87"/>
      <c r="T1429" s="88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T1429" s="20" t="s">
        <v>150</v>
      </c>
      <c r="AU1429" s="20" t="s">
        <v>82</v>
      </c>
    </row>
    <row r="1430" spans="1:47" s="2" customFormat="1" ht="12">
      <c r="A1430" s="41"/>
      <c r="B1430" s="42"/>
      <c r="C1430" s="43"/>
      <c r="D1430" s="225" t="s">
        <v>152</v>
      </c>
      <c r="E1430" s="43"/>
      <c r="F1430" s="226" t="s">
        <v>1674</v>
      </c>
      <c r="G1430" s="43"/>
      <c r="H1430" s="43"/>
      <c r="I1430" s="222"/>
      <c r="J1430" s="43"/>
      <c r="K1430" s="43"/>
      <c r="L1430" s="47"/>
      <c r="M1430" s="281"/>
      <c r="N1430" s="282"/>
      <c r="O1430" s="283"/>
      <c r="P1430" s="283"/>
      <c r="Q1430" s="283"/>
      <c r="R1430" s="283"/>
      <c r="S1430" s="283"/>
      <c r="T1430" s="284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T1430" s="20" t="s">
        <v>152</v>
      </c>
      <c r="AU1430" s="20" t="s">
        <v>82</v>
      </c>
    </row>
    <row r="1431" spans="1:31" s="2" customFormat="1" ht="6.95" customHeight="1">
      <c r="A1431" s="41"/>
      <c r="B1431" s="62"/>
      <c r="C1431" s="63"/>
      <c r="D1431" s="63"/>
      <c r="E1431" s="63"/>
      <c r="F1431" s="63"/>
      <c r="G1431" s="63"/>
      <c r="H1431" s="63"/>
      <c r="I1431" s="63"/>
      <c r="J1431" s="63"/>
      <c r="K1431" s="63"/>
      <c r="L1431" s="47"/>
      <c r="M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</row>
  </sheetData>
  <sheetProtection password="ED5F" sheet="1" objects="1" scenarios="1" formatColumns="0" formatRows="0" autoFilter="0"/>
  <autoFilter ref="C108:K1430"/>
  <mergeCells count="9">
    <mergeCell ref="E7:H7"/>
    <mergeCell ref="E9:H9"/>
    <mergeCell ref="E18:H18"/>
    <mergeCell ref="E27:H27"/>
    <mergeCell ref="E48:H48"/>
    <mergeCell ref="E50:H50"/>
    <mergeCell ref="E99:H99"/>
    <mergeCell ref="E101:H101"/>
    <mergeCell ref="L2:V2"/>
  </mergeCells>
  <hyperlinks>
    <hyperlink ref="F114" r:id="rId1" display="https://podminky.urs.cz/item/CS_URS_2022_02/119001406"/>
    <hyperlink ref="F117" r:id="rId2" display="https://podminky.urs.cz/item/CS_URS_2022_02/119001421"/>
    <hyperlink ref="F120" r:id="rId3" display="https://podminky.urs.cz/item/CS_URS_2022_02/132212131"/>
    <hyperlink ref="F126" r:id="rId4" display="https://podminky.urs.cz/item/CS_URS_2022_02/139001101"/>
    <hyperlink ref="F131" r:id="rId5" display="https://podminky.urs.cz/item/CS_URS_2022_02/162351103"/>
    <hyperlink ref="F138" r:id="rId6" display="https://podminky.urs.cz/item/CS_URS_2022_02/167111101"/>
    <hyperlink ref="F143" r:id="rId7" display="https://podminky.urs.cz/item/CS_URS_2022_02/171251201"/>
    <hyperlink ref="F148" r:id="rId8" display="https://podminky.urs.cz/item/CS_URS_2022_02/162651112"/>
    <hyperlink ref="F155" r:id="rId9" display="https://podminky.urs.cz/item/CS_URS_2022_02/171251201"/>
    <hyperlink ref="F162" r:id="rId10" display="https://podminky.urs.cz/item/CS_URS_2022_02/171201231"/>
    <hyperlink ref="F167" r:id="rId11" display="https://podminky.urs.cz/item/CS_URS_2022_02/174111101"/>
    <hyperlink ref="F173" r:id="rId12" display="https://podminky.urs.cz/item/CS_URS_2022_02/181912112"/>
    <hyperlink ref="F178" r:id="rId13" display="https://podminky.urs.cz/item/CS_URS_2022_02/181912111"/>
    <hyperlink ref="F183" r:id="rId14" display="https://podminky.urs.cz/item/CS_URS_2022_02/181411131"/>
    <hyperlink ref="F190" r:id="rId15" display="https://podminky.urs.cz/item/CS_URS_2022_02/183403153"/>
    <hyperlink ref="F196" r:id="rId16" display="https://podminky.urs.cz/item/CS_URS_2022_02/183403161"/>
    <hyperlink ref="F202" r:id="rId17" display="https://podminky.urs.cz/item/CS_URS_2022_02/185803111"/>
    <hyperlink ref="F210" r:id="rId18" display="https://podminky.urs.cz/item/CS_URS_2022_02/271572211"/>
    <hyperlink ref="F215" r:id="rId19" display="https://podminky.urs.cz/item/CS_URS_2022_02/271532212"/>
    <hyperlink ref="F220" r:id="rId20" display="https://podminky.urs.cz/item/CS_URS_2022_02/271562211"/>
    <hyperlink ref="F225" r:id="rId21" display="https://podminky.urs.cz/item/CS_URS_2022_02/279113154"/>
    <hyperlink ref="F230" r:id="rId22" display="https://podminky.urs.cz/item/CS_URS_2022_02/279361821"/>
    <hyperlink ref="F236" r:id="rId23" display="https://podminky.urs.cz/item/CS_URS_2022_02/310279842"/>
    <hyperlink ref="F243" r:id="rId24" display="https://podminky.urs.cz/item/CS_URS_2022_02/311272211"/>
    <hyperlink ref="F248" r:id="rId25" display="https://podminky.urs.cz/item/CS_URS_2022_02/317143452"/>
    <hyperlink ref="F255" r:id="rId26" display="https://podminky.urs.cz/item/CS_URS_2022_02/417321616"/>
    <hyperlink ref="F260" r:id="rId27" display="https://podminky.urs.cz/item/CS_URS_2022_02/417351115"/>
    <hyperlink ref="F265" r:id="rId28" display="https://podminky.urs.cz/item/CS_URS_2022_02/417351116"/>
    <hyperlink ref="F268" r:id="rId29" display="https://podminky.urs.cz/item/CS_URS_2022_02/417361821"/>
    <hyperlink ref="F276" r:id="rId30" display="https://podminky.urs.cz/item/CS_URS_2022_02/612325302"/>
    <hyperlink ref="F285" r:id="rId31" display="https://podminky.urs.cz/item/CS_URS_2022_02/629991011"/>
    <hyperlink ref="F293" r:id="rId32" display="https://podminky.urs.cz/item/CS_URS_2022_02/629995101"/>
    <hyperlink ref="F301" r:id="rId33" display="https://podminky.urs.cz/item/CS_URS_2022_02/985131311"/>
    <hyperlink ref="F309" r:id="rId34" display="https://podminky.urs.cz/item/CS_URS_2022_02/622131121"/>
    <hyperlink ref="F315" r:id="rId35" display="https://podminky.urs.cz/item/CS_URS_2022_02/622135002"/>
    <hyperlink ref="F321" r:id="rId36" display="https://podminky.urs.cz/item/CS_URS_2022_02/622135011"/>
    <hyperlink ref="F326" r:id="rId37" display="https://podminky.urs.cz/item/CS_URS_2022_02/622211031"/>
    <hyperlink ref="F334" r:id="rId38" display="https://podminky.urs.cz/item/CS_URS_2022_02/622151001"/>
    <hyperlink ref="F337" r:id="rId39" display="https://podminky.urs.cz/item/CS_URS_2022_02/622511102"/>
    <hyperlink ref="F344" r:id="rId40" display="https://podminky.urs.cz/item/CS_URS_2022_02/622211041"/>
    <hyperlink ref="F360" r:id="rId41" display="https://podminky.urs.cz/item/CS_URS_2022_02/622212011"/>
    <hyperlink ref="F370" r:id="rId42" display="https://podminky.urs.cz/item/CS_URS_2022_02/622252001"/>
    <hyperlink ref="F379" r:id="rId43" display="https://podminky.urs.cz/item/CS_URS_2022_02/622143004"/>
    <hyperlink ref="F387" r:id="rId44" display="https://podminky.urs.cz/item/CS_URS_2022_02/622143002"/>
    <hyperlink ref="F395" r:id="rId45" display="https://podminky.urs.cz/item/CS_URS_2022_02/622143003"/>
    <hyperlink ref="F427" r:id="rId46" display="https://podminky.urs.cz/item/CS_URS_2022_02/621142001"/>
    <hyperlink ref="F432" r:id="rId47" display="https://podminky.urs.cz/item/CS_URS_2022_02/622142001"/>
    <hyperlink ref="F437" r:id="rId48" display="https://podminky.urs.cz/item/CS_URS_2022_02/621531032"/>
    <hyperlink ref="F441" r:id="rId49" display="https://podminky.urs.cz/item/CS_URS_2022_02/621151011"/>
    <hyperlink ref="F444" r:id="rId50" display="https://podminky.urs.cz/item/CS_URS_2022_02/622151011"/>
    <hyperlink ref="F447" r:id="rId51" display="https://podminky.urs.cz/item/CS_URS_2022_02/622531032"/>
    <hyperlink ref="F466" r:id="rId52" display="https://podminky.urs.cz/item/CS_URS_2022_02/771121011"/>
    <hyperlink ref="F472" r:id="rId53" display="https://podminky.urs.cz/item/CS_URS_2022_02/632450131"/>
    <hyperlink ref="F478" r:id="rId54" display="https://podminky.urs.cz/item/CS_URS_2022_02/631311137"/>
    <hyperlink ref="F483" r:id="rId55" display="https://podminky.urs.cz/item/CS_URS_2022_02/631351101"/>
    <hyperlink ref="F491" r:id="rId56" display="https://podminky.urs.cz/item/CS_URS_2022_02/631351102"/>
    <hyperlink ref="F494" r:id="rId57" display="https://podminky.urs.cz/item/CS_URS_2022_02/631319175"/>
    <hyperlink ref="F499" r:id="rId58" display="https://podminky.urs.cz/item/CS_URS_2022_02/631362021"/>
    <hyperlink ref="F504" r:id="rId59" display="https://podminky.urs.cz/item/CS_URS_2022_02/632450124"/>
    <hyperlink ref="F514" r:id="rId60" display="https://podminky.urs.cz/item/CS_URS_2022_02/632451435"/>
    <hyperlink ref="F523" r:id="rId61" display="https://podminky.urs.cz/item/CS_URS_2022_02/637311131"/>
    <hyperlink ref="F528" r:id="rId62" display="https://podminky.urs.cz/item/CS_URS_2022_02/637111112"/>
    <hyperlink ref="F535" r:id="rId63" display="https://podminky.urs.cz/item/CS_URS_2022_02/637211311"/>
    <hyperlink ref="F544" r:id="rId64" display="https://podminky.urs.cz/item/CS_URS_2022_02/941111121"/>
    <hyperlink ref="F551" r:id="rId65" display="https://podminky.urs.cz/item/CS_URS_2022_02/941111221"/>
    <hyperlink ref="F557" r:id="rId66" display="https://podminky.urs.cz/item/CS_URS_2022_02/941111821"/>
    <hyperlink ref="F561" r:id="rId67" display="https://podminky.urs.cz/item/CS_URS_2022_02/732199100"/>
    <hyperlink ref="F569" r:id="rId68" display="https://podminky.urs.cz/item/CS_URS_2022_02/968062374"/>
    <hyperlink ref="F574" r:id="rId69" display="https://podminky.urs.cz/item/CS_URS_2022_02/968062244"/>
    <hyperlink ref="F580" r:id="rId70" display="https://podminky.urs.cz/item/CS_URS_2022_02/968062375"/>
    <hyperlink ref="F585" r:id="rId71" display="https://podminky.urs.cz/item/CS_URS_2022_02/968062245"/>
    <hyperlink ref="F591" r:id="rId72" display="https://podminky.urs.cz/item/CS_URS_2022_02/968062376"/>
    <hyperlink ref="F596" r:id="rId73" display="https://podminky.urs.cz/item/CS_URS_2022_02/968062456"/>
    <hyperlink ref="F601" r:id="rId74" display="https://podminky.urs.cz/item/CS_URS_2022_02/962086121"/>
    <hyperlink ref="F608" r:id="rId75" display="https://podminky.urs.cz/item/CS_URS_2022_02/965045113"/>
    <hyperlink ref="F614" r:id="rId76" display="https://podminky.urs.cz/item/CS_URS_2022_02/978059641"/>
    <hyperlink ref="F619" r:id="rId77" display="https://podminky.urs.cz/item/CS_URS_2022_02/965043441"/>
    <hyperlink ref="F624" r:id="rId78" display="https://podminky.urs.cz/item/CS_URS_2022_02/962033111"/>
    <hyperlink ref="F630" r:id="rId79" display="https://podminky.urs.cz/item/CS_URS_2022_02/985331117"/>
    <hyperlink ref="F642" r:id="rId80" display="https://podminky.urs.cz/item/CS_URS_2022_02/997013152"/>
    <hyperlink ref="F645" r:id="rId81" display="https://podminky.urs.cz/item/CS_URS_2022_02/997013501"/>
    <hyperlink ref="F648" r:id="rId82" display="https://podminky.urs.cz/item/CS_URS_2022_02/997013509"/>
    <hyperlink ref="F654" r:id="rId83" display="https://podminky.urs.cz/item/CS_URS_2022_02/997013631"/>
    <hyperlink ref="F657" r:id="rId84" display="https://podminky.urs.cz/item/CS_URS_2022_02/997013814"/>
    <hyperlink ref="F661" r:id="rId85" display="https://podminky.urs.cz/item/CS_URS_2022_02/998017002"/>
    <hyperlink ref="F666" r:id="rId86" display="https://podminky.urs.cz/item/CS_URS_2022_02/711111001"/>
    <hyperlink ref="F671" r:id="rId87" display="https://podminky.urs.cz/item/CS_URS_2022_02/711112001"/>
    <hyperlink ref="F685" r:id="rId88" display="https://podminky.urs.cz/item/CS_URS_2022_02/711141559"/>
    <hyperlink ref="F690" r:id="rId89" display="https://podminky.urs.cz/item/CS_URS_2022_02/711142559"/>
    <hyperlink ref="F713" r:id="rId90" display="https://podminky.urs.cz/item/CS_URS_2022_02/711161212"/>
    <hyperlink ref="F718" r:id="rId91" display="https://podminky.urs.cz/item/CS_URS_2022_02/711161383"/>
    <hyperlink ref="F723" r:id="rId92" display="https://podminky.urs.cz/item/CS_URS_2022_02/711471051"/>
    <hyperlink ref="F732" r:id="rId93" display="https://podminky.urs.cz/item/CS_URS_2022_02/711491171"/>
    <hyperlink ref="F737" r:id="rId94" display="https://podminky.urs.cz/item/CS_URS_2022_02/711491172"/>
    <hyperlink ref="F742" r:id="rId95" display="https://podminky.urs.cz/item/CS_URS_2022_02/998711102"/>
    <hyperlink ref="F746" r:id="rId96" display="https://podminky.urs.cz/item/CS_URS_2022_02/712440832"/>
    <hyperlink ref="F755" r:id="rId97" display="https://podminky.urs.cz/item/CS_URS_2022_02/713121131"/>
    <hyperlink ref="F768" r:id="rId98" display="https://podminky.urs.cz/item/CS_URS_2022_02/713141152"/>
    <hyperlink ref="F784" r:id="rId99" display="https://podminky.urs.cz/item/CS_URS_2022_02/713151211"/>
    <hyperlink ref="F798" r:id="rId100" display="https://podminky.urs.cz/item/CS_URS_2022_02/998713102"/>
    <hyperlink ref="F802" r:id="rId101" display="https://podminky.urs.cz/item/CS_URS_2022_02/751398021"/>
    <hyperlink ref="F816" r:id="rId102" display="https://podminky.urs.cz/item/CS_URS_2022_02/751398022"/>
    <hyperlink ref="F830" r:id="rId103" display="https://podminky.urs.cz/item/CS_URS_2022_02/998751101"/>
    <hyperlink ref="F834" r:id="rId104" display="https://podminky.urs.cz/item/CS_URS_2022_02/762342811"/>
    <hyperlink ref="F844" r:id="rId105" display="https://podminky.urs.cz/item/CS_URS_2022_02/762711810"/>
    <hyperlink ref="F854" r:id="rId106" display="https://podminky.urs.cz/item/CS_URS_2022_02/762132811"/>
    <hyperlink ref="F859" r:id="rId107" display="https://podminky.urs.cz/item/CS_URS_2022_02/762343811"/>
    <hyperlink ref="F881" r:id="rId108" display="https://podminky.urs.cz/item/CS_URS_2022_02/762341027"/>
    <hyperlink ref="F892" r:id="rId109" display="https://podminky.urs.cz/item/CS_URS_2022_02/762083111"/>
    <hyperlink ref="F899" r:id="rId110" display="https://podminky.urs.cz/item/CS_URS_2022_02/762521108"/>
    <hyperlink ref="F908" r:id="rId111" display="https://podminky.urs.cz/item/CS_URS_2022_02/762595001"/>
    <hyperlink ref="F913" r:id="rId112" display="https://podminky.urs.cz/item/CS_URS_2022_02/762332132"/>
    <hyperlink ref="F924" r:id="rId113" display="https://podminky.urs.cz/item/CS_URS_2022_02/762342441"/>
    <hyperlink ref="F933" r:id="rId114" display="https://podminky.urs.cz/item/CS_URS_2022_02/762395000"/>
    <hyperlink ref="F939" r:id="rId115" display="https://podminky.urs.cz/item/CS_URS_2022_02/762713111"/>
    <hyperlink ref="F950" r:id="rId116" display="https://podminky.urs.cz/item/CS_URS_2022_02/762713121"/>
    <hyperlink ref="F964" r:id="rId117" display="https://podminky.urs.cz/item/CS_URS_2022_02/762081410"/>
    <hyperlink ref="F974" r:id="rId118" display="https://podminky.urs.cz/item/CS_URS_2022_02/762086111"/>
    <hyperlink ref="F983" r:id="rId119" display="https://podminky.urs.cz/item/CS_URS_2022_02/953962213"/>
    <hyperlink ref="F988" r:id="rId120" display="https://podminky.urs.cz/item/CS_URS_2022_02/953965123"/>
    <hyperlink ref="F991" r:id="rId121" display="https://podminky.urs.cz/item/CS_URS_2022_02/998762102"/>
    <hyperlink ref="F995" r:id="rId122" display="https://podminky.urs.cz/item/CS_URS_2022_02/763131411"/>
    <hyperlink ref="F1002" r:id="rId123" display="https://podminky.urs.cz/item/CS_URS_2022_02/763131751"/>
    <hyperlink ref="F1011" r:id="rId124" display="https://podminky.urs.cz/item/CS_URS_2022_02/763131771"/>
    <hyperlink ref="F1018" r:id="rId125" display="https://podminky.urs.cz/item/CS_URS_2022_02/998763302"/>
    <hyperlink ref="F1022" r:id="rId126" display="https://podminky.urs.cz/item/CS_URS_2022_02/764001841"/>
    <hyperlink ref="F1031" r:id="rId127" display="https://podminky.urs.cz/item/CS_URS_2022_02/764002801"/>
    <hyperlink ref="F1040" r:id="rId128" display="https://podminky.urs.cz/item/CS_URS_2022_02/764002812"/>
    <hyperlink ref="F1049" r:id="rId129" display="https://podminky.urs.cz/item/CS_URS_2022_02/764002851"/>
    <hyperlink ref="F1054" r:id="rId130" display="https://podminky.urs.cz/item/CS_URS_2022_02/764002871"/>
    <hyperlink ref="F1063" r:id="rId131" display="https://podminky.urs.cz/item/CS_URS_2022_02/764004801"/>
    <hyperlink ref="F1072" r:id="rId132" display="https://podminky.urs.cz/item/CS_URS_2022_02/764004861"/>
    <hyperlink ref="F1081" r:id="rId133" display="https://podminky.urs.cz/item/CS_URS_2022_02/764216643"/>
    <hyperlink ref="F1088" r:id="rId134" display="https://podminky.urs.cz/item/CS_URS_2022_02/764326442"/>
    <hyperlink ref="F1091" r:id="rId135" display="https://podminky.urs.cz/item/CS_URS_2022_02/764141311"/>
    <hyperlink ref="F1102" r:id="rId136" display="https://podminky.urs.cz/item/CS_URS_2022_02/764241306"/>
    <hyperlink ref="F1106" r:id="rId137" display="https://podminky.urs.cz/item/CS_URS_2022_02/764241366"/>
    <hyperlink ref="F1110" r:id="rId138" display="https://podminky.urs.cz/item/CS_URS_2022_02/764242304"/>
    <hyperlink ref="F1114" r:id="rId139" display="https://podminky.urs.cz/item/CS_URS_2022_02/764011443"/>
    <hyperlink ref="F1120" r:id="rId140" display="https://podminky.urs.cz/item/CS_URS_2022_02/764242337"/>
    <hyperlink ref="F1124" r:id="rId141" display="https://podminky.urs.cz/item/CS_URS_2022_02/764243356"/>
    <hyperlink ref="F1131" r:id="rId142" display="https://podminky.urs.cz/item/CS_URS_2022_02/764342315"/>
    <hyperlink ref="F1135" r:id="rId143" display="https://podminky.urs.cz/item/CS_URS_2022_02/764344312"/>
    <hyperlink ref="F1141" r:id="rId144" display="https://podminky.urs.cz/item/CS_URS_2022_02/764346323"/>
    <hyperlink ref="F1146" r:id="rId145" display="https://podminky.urs.cz/item/CS_URS_2022_02/764541305"/>
    <hyperlink ref="F1150" r:id="rId146" display="https://podminky.urs.cz/item/CS_URS_2022_02/764541346"/>
    <hyperlink ref="F1154" r:id="rId147" display="https://podminky.urs.cz/item/CS_URS_2022_02/764548323"/>
    <hyperlink ref="F1160" r:id="rId148" display="https://podminky.urs.cz/item/CS_URS_2022_02/764203152"/>
    <hyperlink ref="F1165" r:id="rId149" display="https://podminky.urs.cz/item/CS_URS_2022_02/998764102"/>
    <hyperlink ref="F1169" r:id="rId150" display="https://podminky.urs.cz/item/CS_URS_2022_02/765123122"/>
    <hyperlink ref="F1174" r:id="rId151" display="https://podminky.urs.cz/item/CS_URS_2022_02/765191013"/>
    <hyperlink ref="F1187" r:id="rId152" display="https://podminky.urs.cz/item/CS_URS_2022_02/765192001"/>
    <hyperlink ref="F1198" r:id="rId153" display="https://podminky.urs.cz/item/CS_URS_2022_02/998765102"/>
    <hyperlink ref="F1202" r:id="rId154" display="https://podminky.urs.cz/item/CS_URS_2022_02/766622216"/>
    <hyperlink ref="F1212" r:id="rId155" display="https://podminky.urs.cz/item/CS_URS_2022_02/766622132"/>
    <hyperlink ref="F1231" r:id="rId156" display="https://podminky.urs.cz/item/CS_URS_2022_02/766694111"/>
    <hyperlink ref="F1236" r:id="rId157" display="https://podminky.urs.cz/item/CS_URS_2022_02/766694112"/>
    <hyperlink ref="F1239" r:id="rId158" display="https://podminky.urs.cz/item/CS_URS_2022_02/766694113"/>
    <hyperlink ref="F1250" r:id="rId159" display="https://podminky.urs.cz/item/CS_URS_2022_02/766660411"/>
    <hyperlink ref="F1260" r:id="rId160" display="https://podminky.urs.cz/item/CS_URS_2022_02/766660421"/>
    <hyperlink ref="F1272" r:id="rId161" display="https://podminky.urs.cz/item/CS_URS_2022_02/766641132"/>
    <hyperlink ref="F1282" r:id="rId162" display="https://podminky.urs.cz/item/CS_URS_2022_02/766641163"/>
    <hyperlink ref="F1292" r:id="rId163" display="https://podminky.urs.cz/item/CS_URS_2022_02/766660734"/>
    <hyperlink ref="F1304" r:id="rId164" display="https://podminky.urs.cz/item/CS_URS_2022_02/766416243"/>
    <hyperlink ref="F1316" r:id="rId165" display="https://podminky.urs.cz/item/CS_URS_2022_02/762101961"/>
    <hyperlink ref="F1321" r:id="rId166" display="https://podminky.urs.cz/item/CS_URS_2022_02/766417211"/>
    <hyperlink ref="F1334" r:id="rId167" display="https://podminky.urs.cz/item/CS_URS_2022_02/762083111"/>
    <hyperlink ref="F1341" r:id="rId168" display="https://podminky.urs.cz/item/CS_URS_2022_02/998766102"/>
    <hyperlink ref="F1345" r:id="rId169" display="https://podminky.urs.cz/item/CS_URS_2022_02/767392802"/>
    <hyperlink ref="F1350" r:id="rId170" display="https://podminky.urs.cz/item/CS_URS_2022_02/767996802"/>
    <hyperlink ref="F1355" r:id="rId171" display="https://podminky.urs.cz/item/CS_URS_2022_02/767832802"/>
    <hyperlink ref="F1358" r:id="rId172" display="https://podminky.urs.cz/item/CS_URS_2022_02/767881124"/>
    <hyperlink ref="F1363" r:id="rId173" display="https://podminky.urs.cz/item/CS_URS_2022_02/767881132"/>
    <hyperlink ref="F1368" r:id="rId174" display="https://podminky.urs.cz/item/CS_URS_2022_02/767881161"/>
    <hyperlink ref="F1375" r:id="rId175" display="https://podminky.urs.cz/item/CS_URS_2022_02/767640222"/>
    <hyperlink ref="F1384" r:id="rId176" display="https://podminky.urs.cz/item/CS_URS_2022_02/998767102"/>
    <hyperlink ref="F1388" r:id="rId177" display="https://podminky.urs.cz/item/CS_URS_2022_02/771121011"/>
    <hyperlink ref="F1394" r:id="rId178" display="https://podminky.urs.cz/item/CS_URS_2022_02/771574263"/>
    <hyperlink ref="F1402" r:id="rId179" display="https://podminky.urs.cz/item/CS_URS_2022_02/771577114"/>
    <hyperlink ref="F1408" r:id="rId180" display="https://podminky.urs.cz/item/CS_URS_2022_02/771591115"/>
    <hyperlink ref="F1413" r:id="rId181" display="https://podminky.urs.cz/item/CS_URS_2022_02/771591117"/>
    <hyperlink ref="F1416" r:id="rId182" display="https://podminky.urs.cz/item/CS_URS_2022_02/998771102"/>
    <hyperlink ref="F1420" r:id="rId183" display="https://podminky.urs.cz/item/CS_URS_2022_02/783213111"/>
    <hyperlink ref="F1430" r:id="rId184" display="https://podminky.urs.cz/item/CS_URS_2022_02/783218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90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Nejdek, MŠ Lipová - Celková rekonstrukce - P1 - obálka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1675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10. 8. 2022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ROUND((SUM(BE84:BE162)),2)</f>
        <v>0</v>
      </c>
      <c r="G33" s="41"/>
      <c r="H33" s="41"/>
      <c r="I33" s="151">
        <v>0.21</v>
      </c>
      <c r="J33" s="150">
        <f>ROUND(((SUM(BE84:BE162))*I33),2)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ROUND((SUM(BF84:BF162)),2)</f>
        <v>0</v>
      </c>
      <c r="G34" s="41"/>
      <c r="H34" s="41"/>
      <c r="I34" s="151">
        <v>0.12</v>
      </c>
      <c r="J34" s="150">
        <f>ROUND(((SUM(BF84:BF162))*I34),2)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ROUND((SUM(BG84:BG162)),2)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ROUND((SUM(BH84:BH162)),2)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ROUND((SUM(BI84:BI162)),2)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Nejdek, MŠ Lipová - Celková rekonstrukce - P1 - obálka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02.D.1.4.4.a - Silnoproudá elektroinstalace - obálka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Nejdek, ul. Lipová</v>
      </c>
      <c r="G52" s="43"/>
      <c r="H52" s="43"/>
      <c r="I52" s="35" t="s">
        <v>23</v>
      </c>
      <c r="J52" s="75" t="str">
        <f>IF(J12="","",J12)</f>
        <v>10. 8. 2022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Město Nejdek, nám.Karla IV. 239, 362 21 Nejdek</v>
      </c>
      <c r="G54" s="43"/>
      <c r="H54" s="43"/>
      <c r="I54" s="35" t="s">
        <v>31</v>
      </c>
      <c r="J54" s="39" t="str">
        <f>E21</f>
        <v>Projektová Kancelář PS, Ing. Irena Pichlová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Daniela Hahnová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94</v>
      </c>
      <c r="D57" s="165"/>
      <c r="E57" s="165"/>
      <c r="F57" s="165"/>
      <c r="G57" s="165"/>
      <c r="H57" s="165"/>
      <c r="I57" s="165"/>
      <c r="J57" s="166" t="s">
        <v>95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pans="1:31" s="9" customFormat="1" ht="24.95" customHeight="1">
      <c r="A60" s="9"/>
      <c r="B60" s="168"/>
      <c r="C60" s="169"/>
      <c r="D60" s="170" t="s">
        <v>1676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8"/>
      <c r="C61" s="169"/>
      <c r="D61" s="170" t="s">
        <v>1677</v>
      </c>
      <c r="E61" s="171"/>
      <c r="F61" s="171"/>
      <c r="G61" s="171"/>
      <c r="H61" s="171"/>
      <c r="I61" s="171"/>
      <c r="J61" s="172">
        <f>J115</f>
        <v>0</v>
      </c>
      <c r="K61" s="169"/>
      <c r="L61" s="173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8"/>
      <c r="C62" s="169"/>
      <c r="D62" s="170" t="s">
        <v>1678</v>
      </c>
      <c r="E62" s="171"/>
      <c r="F62" s="171"/>
      <c r="G62" s="171"/>
      <c r="H62" s="171"/>
      <c r="I62" s="171"/>
      <c r="J62" s="172">
        <f>J140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8"/>
      <c r="C63" s="169"/>
      <c r="D63" s="170" t="s">
        <v>1679</v>
      </c>
      <c r="E63" s="171"/>
      <c r="F63" s="171"/>
      <c r="G63" s="171"/>
      <c r="H63" s="171"/>
      <c r="I63" s="171"/>
      <c r="J63" s="172">
        <f>J143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8"/>
      <c r="C64" s="169"/>
      <c r="D64" s="170" t="s">
        <v>1680</v>
      </c>
      <c r="E64" s="171"/>
      <c r="F64" s="171"/>
      <c r="G64" s="171"/>
      <c r="H64" s="171"/>
      <c r="I64" s="171"/>
      <c r="J64" s="172">
        <f>J152</f>
        <v>0</v>
      </c>
      <c r="K64" s="169"/>
      <c r="L64" s="17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127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Nejdek, MŠ Lipová - Celková rekonstrukce - P1 - obálka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91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02.D.1.4.4.a - Silnoproudá elektroinstalace - obálka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>Nejdek, ul. Lipová</v>
      </c>
      <c r="G78" s="43"/>
      <c r="H78" s="43"/>
      <c r="I78" s="35" t="s">
        <v>23</v>
      </c>
      <c r="J78" s="75" t="str">
        <f>IF(J12="","",J12)</f>
        <v>10. 8. 2022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40.05" customHeight="1">
      <c r="A80" s="41"/>
      <c r="B80" s="42"/>
      <c r="C80" s="35" t="s">
        <v>25</v>
      </c>
      <c r="D80" s="43"/>
      <c r="E80" s="43"/>
      <c r="F80" s="30" t="str">
        <f>E15</f>
        <v>Město Nejdek, nám.Karla IV. 239, 362 21 Nejdek</v>
      </c>
      <c r="G80" s="43"/>
      <c r="H80" s="43"/>
      <c r="I80" s="35" t="s">
        <v>31</v>
      </c>
      <c r="J80" s="39" t="str">
        <f>E21</f>
        <v>Projektová Kancelář PS, Ing. Irena Pichlová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34</v>
      </c>
      <c r="J81" s="39" t="str">
        <f>E24</f>
        <v>Daniela Hahnová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128</v>
      </c>
      <c r="D83" s="183" t="s">
        <v>57</v>
      </c>
      <c r="E83" s="183" t="s">
        <v>53</v>
      </c>
      <c r="F83" s="183" t="s">
        <v>54</v>
      </c>
      <c r="G83" s="183" t="s">
        <v>129</v>
      </c>
      <c r="H83" s="183" t="s">
        <v>130</v>
      </c>
      <c r="I83" s="183" t="s">
        <v>131</v>
      </c>
      <c r="J83" s="183" t="s">
        <v>95</v>
      </c>
      <c r="K83" s="184" t="s">
        <v>132</v>
      </c>
      <c r="L83" s="185"/>
      <c r="M83" s="95" t="s">
        <v>19</v>
      </c>
      <c r="N83" s="96" t="s">
        <v>42</v>
      </c>
      <c r="O83" s="96" t="s">
        <v>133</v>
      </c>
      <c r="P83" s="96" t="s">
        <v>134</v>
      </c>
      <c r="Q83" s="96" t="s">
        <v>135</v>
      </c>
      <c r="R83" s="96" t="s">
        <v>136</v>
      </c>
      <c r="S83" s="96" t="s">
        <v>137</v>
      </c>
      <c r="T83" s="97" t="s">
        <v>138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139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P85+P115+P140+P143+P152</f>
        <v>0</v>
      </c>
      <c r="Q84" s="99"/>
      <c r="R84" s="188">
        <f>R85+R115+R140+R143+R152</f>
        <v>0</v>
      </c>
      <c r="S84" s="99"/>
      <c r="T84" s="189">
        <f>T85+T115+T140+T143+T152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71</v>
      </c>
      <c r="AU84" s="20" t="s">
        <v>96</v>
      </c>
      <c r="BK84" s="190">
        <f>BK85+BK115+BK140+BK143+BK152</f>
        <v>0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1681</v>
      </c>
      <c r="F85" s="194" t="s">
        <v>1682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SUM(P86:P114)</f>
        <v>0</v>
      </c>
      <c r="Q85" s="199"/>
      <c r="R85" s="200">
        <f>SUM(R86:R114)</f>
        <v>0</v>
      </c>
      <c r="S85" s="199"/>
      <c r="T85" s="201">
        <f>SUM(T86:T114)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80</v>
      </c>
      <c r="AT85" s="203" t="s">
        <v>71</v>
      </c>
      <c r="AU85" s="203" t="s">
        <v>72</v>
      </c>
      <c r="AY85" s="202" t="s">
        <v>142</v>
      </c>
      <c r="BK85" s="204">
        <f>SUM(BK86:BK114)</f>
        <v>0</v>
      </c>
    </row>
    <row r="86" spans="1:65" s="2" customFormat="1" ht="16.5" customHeight="1">
      <c r="A86" s="41"/>
      <c r="B86" s="42"/>
      <c r="C86" s="260" t="s">
        <v>506</v>
      </c>
      <c r="D86" s="260" t="s">
        <v>237</v>
      </c>
      <c r="E86" s="261" t="s">
        <v>1683</v>
      </c>
      <c r="F86" s="262" t="s">
        <v>1684</v>
      </c>
      <c r="G86" s="263" t="s">
        <v>147</v>
      </c>
      <c r="H86" s="264">
        <v>120</v>
      </c>
      <c r="I86" s="265"/>
      <c r="J86" s="266">
        <f>ROUND(I86*H86,2)</f>
        <v>0</v>
      </c>
      <c r="K86" s="262" t="s">
        <v>19</v>
      </c>
      <c r="L86" s="267"/>
      <c r="M86" s="268" t="s">
        <v>19</v>
      </c>
      <c r="N86" s="269" t="s">
        <v>43</v>
      </c>
      <c r="O86" s="87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8" t="s">
        <v>171</v>
      </c>
      <c r="AT86" s="218" t="s">
        <v>237</v>
      </c>
      <c r="AU86" s="218" t="s">
        <v>80</v>
      </c>
      <c r="AY86" s="20" t="s">
        <v>142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20" t="s">
        <v>80</v>
      </c>
      <c r="BK86" s="219">
        <f>ROUND(I86*H86,2)</f>
        <v>0</v>
      </c>
      <c r="BL86" s="20" t="s">
        <v>149</v>
      </c>
      <c r="BM86" s="218" t="s">
        <v>82</v>
      </c>
    </row>
    <row r="87" spans="1:47" s="2" customFormat="1" ht="12">
      <c r="A87" s="41"/>
      <c r="B87" s="42"/>
      <c r="C87" s="43"/>
      <c r="D87" s="220" t="s">
        <v>150</v>
      </c>
      <c r="E87" s="43"/>
      <c r="F87" s="221" t="s">
        <v>1684</v>
      </c>
      <c r="G87" s="43"/>
      <c r="H87" s="43"/>
      <c r="I87" s="222"/>
      <c r="J87" s="43"/>
      <c r="K87" s="43"/>
      <c r="L87" s="47"/>
      <c r="M87" s="223"/>
      <c r="N87" s="224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150</v>
      </c>
      <c r="AU87" s="20" t="s">
        <v>80</v>
      </c>
    </row>
    <row r="88" spans="1:65" s="2" customFormat="1" ht="16.5" customHeight="1">
      <c r="A88" s="41"/>
      <c r="B88" s="42"/>
      <c r="C88" s="260" t="s">
        <v>327</v>
      </c>
      <c r="D88" s="260" t="s">
        <v>237</v>
      </c>
      <c r="E88" s="261" t="s">
        <v>1685</v>
      </c>
      <c r="F88" s="262" t="s">
        <v>1686</v>
      </c>
      <c r="G88" s="263" t="s">
        <v>147</v>
      </c>
      <c r="H88" s="264">
        <v>15</v>
      </c>
      <c r="I88" s="265"/>
      <c r="J88" s="266">
        <f>ROUND(I88*H88,2)</f>
        <v>0</v>
      </c>
      <c r="K88" s="262" t="s">
        <v>19</v>
      </c>
      <c r="L88" s="267"/>
      <c r="M88" s="268" t="s">
        <v>19</v>
      </c>
      <c r="N88" s="269" t="s">
        <v>43</v>
      </c>
      <c r="O88" s="87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171</v>
      </c>
      <c r="AT88" s="218" t="s">
        <v>237</v>
      </c>
      <c r="AU88" s="218" t="s">
        <v>80</v>
      </c>
      <c r="AY88" s="20" t="s">
        <v>142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20" t="s">
        <v>80</v>
      </c>
      <c r="BK88" s="219">
        <f>ROUND(I88*H88,2)</f>
        <v>0</v>
      </c>
      <c r="BL88" s="20" t="s">
        <v>149</v>
      </c>
      <c r="BM88" s="218" t="s">
        <v>149</v>
      </c>
    </row>
    <row r="89" spans="1:47" s="2" customFormat="1" ht="12">
      <c r="A89" s="41"/>
      <c r="B89" s="42"/>
      <c r="C89" s="43"/>
      <c r="D89" s="220" t="s">
        <v>150</v>
      </c>
      <c r="E89" s="43"/>
      <c r="F89" s="221" t="s">
        <v>1686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150</v>
      </c>
      <c r="AU89" s="20" t="s">
        <v>80</v>
      </c>
    </row>
    <row r="90" spans="1:65" s="2" customFormat="1" ht="16.5" customHeight="1">
      <c r="A90" s="41"/>
      <c r="B90" s="42"/>
      <c r="C90" s="260" t="s">
        <v>513</v>
      </c>
      <c r="D90" s="260" t="s">
        <v>237</v>
      </c>
      <c r="E90" s="261" t="s">
        <v>1687</v>
      </c>
      <c r="F90" s="262" t="s">
        <v>1688</v>
      </c>
      <c r="G90" s="263" t="s">
        <v>668</v>
      </c>
      <c r="H90" s="264">
        <v>30</v>
      </c>
      <c r="I90" s="265"/>
      <c r="J90" s="266">
        <f>ROUND(I90*H90,2)</f>
        <v>0</v>
      </c>
      <c r="K90" s="262" t="s">
        <v>19</v>
      </c>
      <c r="L90" s="267"/>
      <c r="M90" s="268" t="s">
        <v>19</v>
      </c>
      <c r="N90" s="269" t="s">
        <v>43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171</v>
      </c>
      <c r="AT90" s="218" t="s">
        <v>237</v>
      </c>
      <c r="AU90" s="218" t="s">
        <v>80</v>
      </c>
      <c r="AY90" s="20" t="s">
        <v>142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20" t="s">
        <v>80</v>
      </c>
      <c r="BK90" s="219">
        <f>ROUND(I90*H90,2)</f>
        <v>0</v>
      </c>
      <c r="BL90" s="20" t="s">
        <v>149</v>
      </c>
      <c r="BM90" s="218" t="s">
        <v>162</v>
      </c>
    </row>
    <row r="91" spans="1:47" s="2" customFormat="1" ht="12">
      <c r="A91" s="41"/>
      <c r="B91" s="42"/>
      <c r="C91" s="43"/>
      <c r="D91" s="220" t="s">
        <v>150</v>
      </c>
      <c r="E91" s="43"/>
      <c r="F91" s="221" t="s">
        <v>1688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150</v>
      </c>
      <c r="AU91" s="20" t="s">
        <v>80</v>
      </c>
    </row>
    <row r="92" spans="1:65" s="2" customFormat="1" ht="16.5" customHeight="1">
      <c r="A92" s="41"/>
      <c r="B92" s="42"/>
      <c r="C92" s="260" t="s">
        <v>334</v>
      </c>
      <c r="D92" s="260" t="s">
        <v>237</v>
      </c>
      <c r="E92" s="261" t="s">
        <v>1689</v>
      </c>
      <c r="F92" s="262" t="s">
        <v>1690</v>
      </c>
      <c r="G92" s="263" t="s">
        <v>668</v>
      </c>
      <c r="H92" s="264">
        <v>5</v>
      </c>
      <c r="I92" s="265"/>
      <c r="J92" s="266">
        <f>ROUND(I92*H92,2)</f>
        <v>0</v>
      </c>
      <c r="K92" s="262" t="s">
        <v>19</v>
      </c>
      <c r="L92" s="267"/>
      <c r="M92" s="268" t="s">
        <v>19</v>
      </c>
      <c r="N92" s="269" t="s">
        <v>43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171</v>
      </c>
      <c r="AT92" s="218" t="s">
        <v>237</v>
      </c>
      <c r="AU92" s="218" t="s">
        <v>80</v>
      </c>
      <c r="AY92" s="20" t="s">
        <v>142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20" t="s">
        <v>80</v>
      </c>
      <c r="BK92" s="219">
        <f>ROUND(I92*H92,2)</f>
        <v>0</v>
      </c>
      <c r="BL92" s="20" t="s">
        <v>149</v>
      </c>
      <c r="BM92" s="218" t="s">
        <v>171</v>
      </c>
    </row>
    <row r="93" spans="1:47" s="2" customFormat="1" ht="12">
      <c r="A93" s="41"/>
      <c r="B93" s="42"/>
      <c r="C93" s="43"/>
      <c r="D93" s="220" t="s">
        <v>150</v>
      </c>
      <c r="E93" s="43"/>
      <c r="F93" s="221" t="s">
        <v>1690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150</v>
      </c>
      <c r="AU93" s="20" t="s">
        <v>80</v>
      </c>
    </row>
    <row r="94" spans="1:65" s="2" customFormat="1" ht="21.75" customHeight="1">
      <c r="A94" s="41"/>
      <c r="B94" s="42"/>
      <c r="C94" s="260" t="s">
        <v>525</v>
      </c>
      <c r="D94" s="260" t="s">
        <v>237</v>
      </c>
      <c r="E94" s="261" t="s">
        <v>1691</v>
      </c>
      <c r="F94" s="262" t="s">
        <v>1692</v>
      </c>
      <c r="G94" s="263" t="s">
        <v>147</v>
      </c>
      <c r="H94" s="264">
        <v>48</v>
      </c>
      <c r="I94" s="265"/>
      <c r="J94" s="266">
        <f>ROUND(I94*H94,2)</f>
        <v>0</v>
      </c>
      <c r="K94" s="262" t="s">
        <v>19</v>
      </c>
      <c r="L94" s="267"/>
      <c r="M94" s="268" t="s">
        <v>19</v>
      </c>
      <c r="N94" s="269" t="s">
        <v>43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171</v>
      </c>
      <c r="AT94" s="218" t="s">
        <v>237</v>
      </c>
      <c r="AU94" s="218" t="s">
        <v>80</v>
      </c>
      <c r="AY94" s="20" t="s">
        <v>142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20" t="s">
        <v>80</v>
      </c>
      <c r="BK94" s="219">
        <f>ROUND(I94*H94,2)</f>
        <v>0</v>
      </c>
      <c r="BL94" s="20" t="s">
        <v>149</v>
      </c>
      <c r="BM94" s="218" t="s">
        <v>178</v>
      </c>
    </row>
    <row r="95" spans="1:47" s="2" customFormat="1" ht="12">
      <c r="A95" s="41"/>
      <c r="B95" s="42"/>
      <c r="C95" s="43"/>
      <c r="D95" s="220" t="s">
        <v>150</v>
      </c>
      <c r="E95" s="43"/>
      <c r="F95" s="221" t="s">
        <v>1692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150</v>
      </c>
      <c r="AU95" s="20" t="s">
        <v>80</v>
      </c>
    </row>
    <row r="96" spans="1:65" s="2" customFormat="1" ht="24.15" customHeight="1">
      <c r="A96" s="41"/>
      <c r="B96" s="42"/>
      <c r="C96" s="260" t="s">
        <v>340</v>
      </c>
      <c r="D96" s="260" t="s">
        <v>237</v>
      </c>
      <c r="E96" s="261" t="s">
        <v>1693</v>
      </c>
      <c r="F96" s="262" t="s">
        <v>1694</v>
      </c>
      <c r="G96" s="263" t="s">
        <v>668</v>
      </c>
      <c r="H96" s="264">
        <v>3</v>
      </c>
      <c r="I96" s="265"/>
      <c r="J96" s="266">
        <f>ROUND(I96*H96,2)</f>
        <v>0</v>
      </c>
      <c r="K96" s="262" t="s">
        <v>19</v>
      </c>
      <c r="L96" s="267"/>
      <c r="M96" s="268" t="s">
        <v>19</v>
      </c>
      <c r="N96" s="269" t="s">
        <v>43</v>
      </c>
      <c r="O96" s="87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171</v>
      </c>
      <c r="AT96" s="218" t="s">
        <v>237</v>
      </c>
      <c r="AU96" s="218" t="s">
        <v>80</v>
      </c>
      <c r="AY96" s="20" t="s">
        <v>142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20" t="s">
        <v>80</v>
      </c>
      <c r="BK96" s="219">
        <f>ROUND(I96*H96,2)</f>
        <v>0</v>
      </c>
      <c r="BL96" s="20" t="s">
        <v>149</v>
      </c>
      <c r="BM96" s="218" t="s">
        <v>8</v>
      </c>
    </row>
    <row r="97" spans="1:47" s="2" customFormat="1" ht="12">
      <c r="A97" s="41"/>
      <c r="B97" s="42"/>
      <c r="C97" s="43"/>
      <c r="D97" s="220" t="s">
        <v>150</v>
      </c>
      <c r="E97" s="43"/>
      <c r="F97" s="221" t="s">
        <v>1694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150</v>
      </c>
      <c r="AU97" s="20" t="s">
        <v>80</v>
      </c>
    </row>
    <row r="98" spans="1:65" s="2" customFormat="1" ht="21.75" customHeight="1">
      <c r="A98" s="41"/>
      <c r="B98" s="42"/>
      <c r="C98" s="260" t="s">
        <v>352</v>
      </c>
      <c r="D98" s="260" t="s">
        <v>237</v>
      </c>
      <c r="E98" s="261" t="s">
        <v>1695</v>
      </c>
      <c r="F98" s="262" t="s">
        <v>1696</v>
      </c>
      <c r="G98" s="263" t="s">
        <v>1514</v>
      </c>
      <c r="H98" s="264">
        <v>3</v>
      </c>
      <c r="I98" s="265"/>
      <c r="J98" s="266">
        <f>ROUND(I98*H98,2)</f>
        <v>0</v>
      </c>
      <c r="K98" s="262" t="s">
        <v>19</v>
      </c>
      <c r="L98" s="267"/>
      <c r="M98" s="268" t="s">
        <v>19</v>
      </c>
      <c r="N98" s="269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171</v>
      </c>
      <c r="AT98" s="218" t="s">
        <v>237</v>
      </c>
      <c r="AU98" s="218" t="s">
        <v>80</v>
      </c>
      <c r="AY98" s="20" t="s">
        <v>142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149</v>
      </c>
      <c r="BM98" s="218" t="s">
        <v>192</v>
      </c>
    </row>
    <row r="99" spans="1:47" s="2" customFormat="1" ht="12">
      <c r="A99" s="41"/>
      <c r="B99" s="42"/>
      <c r="C99" s="43"/>
      <c r="D99" s="220" t="s">
        <v>150</v>
      </c>
      <c r="E99" s="43"/>
      <c r="F99" s="221" t="s">
        <v>1696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150</v>
      </c>
      <c r="AU99" s="20" t="s">
        <v>80</v>
      </c>
    </row>
    <row r="100" spans="1:65" s="2" customFormat="1" ht="21.75" customHeight="1">
      <c r="A100" s="41"/>
      <c r="B100" s="42"/>
      <c r="C100" s="260" t="s">
        <v>346</v>
      </c>
      <c r="D100" s="260" t="s">
        <v>237</v>
      </c>
      <c r="E100" s="261" t="s">
        <v>1697</v>
      </c>
      <c r="F100" s="262" t="s">
        <v>1698</v>
      </c>
      <c r="G100" s="263" t="s">
        <v>1514</v>
      </c>
      <c r="H100" s="264">
        <v>3</v>
      </c>
      <c r="I100" s="265"/>
      <c r="J100" s="266">
        <f>ROUND(I100*H100,2)</f>
        <v>0</v>
      </c>
      <c r="K100" s="262" t="s">
        <v>19</v>
      </c>
      <c r="L100" s="267"/>
      <c r="M100" s="268" t="s">
        <v>19</v>
      </c>
      <c r="N100" s="269" t="s">
        <v>43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171</v>
      </c>
      <c r="AT100" s="218" t="s">
        <v>237</v>
      </c>
      <c r="AU100" s="218" t="s">
        <v>80</v>
      </c>
      <c r="AY100" s="20" t="s">
        <v>142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20" t="s">
        <v>80</v>
      </c>
      <c r="BK100" s="219">
        <f>ROUND(I100*H100,2)</f>
        <v>0</v>
      </c>
      <c r="BL100" s="20" t="s">
        <v>149</v>
      </c>
      <c r="BM100" s="218" t="s">
        <v>198</v>
      </c>
    </row>
    <row r="101" spans="1:47" s="2" customFormat="1" ht="12">
      <c r="A101" s="41"/>
      <c r="B101" s="42"/>
      <c r="C101" s="43"/>
      <c r="D101" s="220" t="s">
        <v>150</v>
      </c>
      <c r="E101" s="43"/>
      <c r="F101" s="221" t="s">
        <v>1698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150</v>
      </c>
      <c r="AU101" s="20" t="s">
        <v>80</v>
      </c>
    </row>
    <row r="102" spans="1:65" s="2" customFormat="1" ht="24.15" customHeight="1">
      <c r="A102" s="41"/>
      <c r="B102" s="42"/>
      <c r="C102" s="260" t="s">
        <v>549</v>
      </c>
      <c r="D102" s="260" t="s">
        <v>237</v>
      </c>
      <c r="E102" s="261" t="s">
        <v>1699</v>
      </c>
      <c r="F102" s="262" t="s">
        <v>1700</v>
      </c>
      <c r="G102" s="263" t="s">
        <v>668</v>
      </c>
      <c r="H102" s="264">
        <v>3</v>
      </c>
      <c r="I102" s="265"/>
      <c r="J102" s="266">
        <f>ROUND(I102*H102,2)</f>
        <v>0</v>
      </c>
      <c r="K102" s="262" t="s">
        <v>19</v>
      </c>
      <c r="L102" s="267"/>
      <c r="M102" s="268" t="s">
        <v>19</v>
      </c>
      <c r="N102" s="269" t="s">
        <v>43</v>
      </c>
      <c r="O102" s="87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8" t="s">
        <v>171</v>
      </c>
      <c r="AT102" s="218" t="s">
        <v>237</v>
      </c>
      <c r="AU102" s="218" t="s">
        <v>80</v>
      </c>
      <c r="AY102" s="20" t="s">
        <v>142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20" t="s">
        <v>80</v>
      </c>
      <c r="BK102" s="219">
        <f>ROUND(I102*H102,2)</f>
        <v>0</v>
      </c>
      <c r="BL102" s="20" t="s">
        <v>149</v>
      </c>
      <c r="BM102" s="218" t="s">
        <v>203</v>
      </c>
    </row>
    <row r="103" spans="1:47" s="2" customFormat="1" ht="12">
      <c r="A103" s="41"/>
      <c r="B103" s="42"/>
      <c r="C103" s="43"/>
      <c r="D103" s="220" t="s">
        <v>150</v>
      </c>
      <c r="E103" s="43"/>
      <c r="F103" s="221" t="s">
        <v>1700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150</v>
      </c>
      <c r="AU103" s="20" t="s">
        <v>80</v>
      </c>
    </row>
    <row r="104" spans="1:65" s="2" customFormat="1" ht="16.5" customHeight="1">
      <c r="A104" s="41"/>
      <c r="B104" s="42"/>
      <c r="C104" s="260" t="s">
        <v>356</v>
      </c>
      <c r="D104" s="260" t="s">
        <v>237</v>
      </c>
      <c r="E104" s="261" t="s">
        <v>1701</v>
      </c>
      <c r="F104" s="262" t="s">
        <v>1702</v>
      </c>
      <c r="G104" s="263" t="s">
        <v>668</v>
      </c>
      <c r="H104" s="264">
        <v>48</v>
      </c>
      <c r="I104" s="265"/>
      <c r="J104" s="266">
        <f>ROUND(I104*H104,2)</f>
        <v>0</v>
      </c>
      <c r="K104" s="262" t="s">
        <v>19</v>
      </c>
      <c r="L104" s="267"/>
      <c r="M104" s="268" t="s">
        <v>19</v>
      </c>
      <c r="N104" s="269" t="s">
        <v>43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171</v>
      </c>
      <c r="AT104" s="218" t="s">
        <v>237</v>
      </c>
      <c r="AU104" s="218" t="s">
        <v>80</v>
      </c>
      <c r="AY104" s="20" t="s">
        <v>142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20" t="s">
        <v>80</v>
      </c>
      <c r="BK104" s="219">
        <f>ROUND(I104*H104,2)</f>
        <v>0</v>
      </c>
      <c r="BL104" s="20" t="s">
        <v>149</v>
      </c>
      <c r="BM104" s="218" t="s">
        <v>207</v>
      </c>
    </row>
    <row r="105" spans="1:47" s="2" customFormat="1" ht="12">
      <c r="A105" s="41"/>
      <c r="B105" s="42"/>
      <c r="C105" s="43"/>
      <c r="D105" s="220" t="s">
        <v>150</v>
      </c>
      <c r="E105" s="43"/>
      <c r="F105" s="221" t="s">
        <v>1702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150</v>
      </c>
      <c r="AU105" s="20" t="s">
        <v>80</v>
      </c>
    </row>
    <row r="106" spans="1:65" s="2" customFormat="1" ht="16.5" customHeight="1">
      <c r="A106" s="41"/>
      <c r="B106" s="42"/>
      <c r="C106" s="260" t="s">
        <v>563</v>
      </c>
      <c r="D106" s="260" t="s">
        <v>237</v>
      </c>
      <c r="E106" s="261" t="s">
        <v>1703</v>
      </c>
      <c r="F106" s="262" t="s">
        <v>1704</v>
      </c>
      <c r="G106" s="263" t="s">
        <v>668</v>
      </c>
      <c r="H106" s="264">
        <v>3</v>
      </c>
      <c r="I106" s="265"/>
      <c r="J106" s="266">
        <f>ROUND(I106*H106,2)</f>
        <v>0</v>
      </c>
      <c r="K106" s="262" t="s">
        <v>19</v>
      </c>
      <c r="L106" s="267"/>
      <c r="M106" s="268" t="s">
        <v>19</v>
      </c>
      <c r="N106" s="269" t="s">
        <v>43</v>
      </c>
      <c r="O106" s="87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171</v>
      </c>
      <c r="AT106" s="218" t="s">
        <v>237</v>
      </c>
      <c r="AU106" s="218" t="s">
        <v>80</v>
      </c>
      <c r="AY106" s="20" t="s">
        <v>142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20" t="s">
        <v>80</v>
      </c>
      <c r="BK106" s="219">
        <f>ROUND(I106*H106,2)</f>
        <v>0</v>
      </c>
      <c r="BL106" s="20" t="s">
        <v>149</v>
      </c>
      <c r="BM106" s="218" t="s">
        <v>214</v>
      </c>
    </row>
    <row r="107" spans="1:47" s="2" customFormat="1" ht="12">
      <c r="A107" s="41"/>
      <c r="B107" s="42"/>
      <c r="C107" s="43"/>
      <c r="D107" s="220" t="s">
        <v>150</v>
      </c>
      <c r="E107" s="43"/>
      <c r="F107" s="221" t="s">
        <v>1704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150</v>
      </c>
      <c r="AU107" s="20" t="s">
        <v>80</v>
      </c>
    </row>
    <row r="108" spans="1:47" s="2" customFormat="1" ht="12">
      <c r="A108" s="41"/>
      <c r="B108" s="42"/>
      <c r="C108" s="43"/>
      <c r="D108" s="220" t="s">
        <v>248</v>
      </c>
      <c r="E108" s="43"/>
      <c r="F108" s="270" t="s">
        <v>1705</v>
      </c>
      <c r="G108" s="43"/>
      <c r="H108" s="43"/>
      <c r="I108" s="222"/>
      <c r="J108" s="43"/>
      <c r="K108" s="43"/>
      <c r="L108" s="47"/>
      <c r="M108" s="223"/>
      <c r="N108" s="22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248</v>
      </c>
      <c r="AU108" s="20" t="s">
        <v>80</v>
      </c>
    </row>
    <row r="109" spans="1:65" s="2" customFormat="1" ht="16.5" customHeight="1">
      <c r="A109" s="41"/>
      <c r="B109" s="42"/>
      <c r="C109" s="260" t="s">
        <v>366</v>
      </c>
      <c r="D109" s="260" t="s">
        <v>237</v>
      </c>
      <c r="E109" s="261" t="s">
        <v>1706</v>
      </c>
      <c r="F109" s="262" t="s">
        <v>1707</v>
      </c>
      <c r="G109" s="263" t="s">
        <v>668</v>
      </c>
      <c r="H109" s="264">
        <v>3</v>
      </c>
      <c r="I109" s="265"/>
      <c r="J109" s="266">
        <f>ROUND(I109*H109,2)</f>
        <v>0</v>
      </c>
      <c r="K109" s="262" t="s">
        <v>19</v>
      </c>
      <c r="L109" s="267"/>
      <c r="M109" s="268" t="s">
        <v>19</v>
      </c>
      <c r="N109" s="269" t="s">
        <v>43</v>
      </c>
      <c r="O109" s="87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171</v>
      </c>
      <c r="AT109" s="218" t="s">
        <v>237</v>
      </c>
      <c r="AU109" s="218" t="s">
        <v>80</v>
      </c>
      <c r="AY109" s="20" t="s">
        <v>142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20" t="s">
        <v>80</v>
      </c>
      <c r="BK109" s="219">
        <f>ROUND(I109*H109,2)</f>
        <v>0</v>
      </c>
      <c r="BL109" s="20" t="s">
        <v>149</v>
      </c>
      <c r="BM109" s="218" t="s">
        <v>220</v>
      </c>
    </row>
    <row r="110" spans="1:47" s="2" customFormat="1" ht="12">
      <c r="A110" s="41"/>
      <c r="B110" s="42"/>
      <c r="C110" s="43"/>
      <c r="D110" s="220" t="s">
        <v>150</v>
      </c>
      <c r="E110" s="43"/>
      <c r="F110" s="221" t="s">
        <v>1707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150</v>
      </c>
      <c r="AU110" s="20" t="s">
        <v>80</v>
      </c>
    </row>
    <row r="111" spans="1:65" s="2" customFormat="1" ht="24.15" customHeight="1">
      <c r="A111" s="41"/>
      <c r="B111" s="42"/>
      <c r="C111" s="260" t="s">
        <v>577</v>
      </c>
      <c r="D111" s="260" t="s">
        <v>237</v>
      </c>
      <c r="E111" s="261" t="s">
        <v>1708</v>
      </c>
      <c r="F111" s="262" t="s">
        <v>1709</v>
      </c>
      <c r="G111" s="263" t="s">
        <v>668</v>
      </c>
      <c r="H111" s="264">
        <v>6</v>
      </c>
      <c r="I111" s="265"/>
      <c r="J111" s="266">
        <f>ROUND(I111*H111,2)</f>
        <v>0</v>
      </c>
      <c r="K111" s="262" t="s">
        <v>19</v>
      </c>
      <c r="L111" s="267"/>
      <c r="M111" s="268" t="s">
        <v>19</v>
      </c>
      <c r="N111" s="269" t="s">
        <v>43</v>
      </c>
      <c r="O111" s="87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171</v>
      </c>
      <c r="AT111" s="218" t="s">
        <v>237</v>
      </c>
      <c r="AU111" s="218" t="s">
        <v>80</v>
      </c>
      <c r="AY111" s="20" t="s">
        <v>142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20" t="s">
        <v>80</v>
      </c>
      <c r="BK111" s="219">
        <f>ROUND(I111*H111,2)</f>
        <v>0</v>
      </c>
      <c r="BL111" s="20" t="s">
        <v>149</v>
      </c>
      <c r="BM111" s="218" t="s">
        <v>227</v>
      </c>
    </row>
    <row r="112" spans="1:47" s="2" customFormat="1" ht="12">
      <c r="A112" s="41"/>
      <c r="B112" s="42"/>
      <c r="C112" s="43"/>
      <c r="D112" s="220" t="s">
        <v>150</v>
      </c>
      <c r="E112" s="43"/>
      <c r="F112" s="221" t="s">
        <v>1709</v>
      </c>
      <c r="G112" s="43"/>
      <c r="H112" s="43"/>
      <c r="I112" s="222"/>
      <c r="J112" s="43"/>
      <c r="K112" s="43"/>
      <c r="L112" s="47"/>
      <c r="M112" s="223"/>
      <c r="N112" s="22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150</v>
      </c>
      <c r="AU112" s="20" t="s">
        <v>80</v>
      </c>
    </row>
    <row r="113" spans="1:65" s="2" customFormat="1" ht="16.5" customHeight="1">
      <c r="A113" s="41"/>
      <c r="B113" s="42"/>
      <c r="C113" s="207" t="s">
        <v>374</v>
      </c>
      <c r="D113" s="207" t="s">
        <v>144</v>
      </c>
      <c r="E113" s="208" t="s">
        <v>1710</v>
      </c>
      <c r="F113" s="209" t="s">
        <v>1711</v>
      </c>
      <c r="G113" s="210" t="s">
        <v>1712</v>
      </c>
      <c r="H113" s="211">
        <v>1</v>
      </c>
      <c r="I113" s="212"/>
      <c r="J113" s="213">
        <f>ROUND(I113*H113,2)</f>
        <v>0</v>
      </c>
      <c r="K113" s="209" t="s">
        <v>19</v>
      </c>
      <c r="L113" s="47"/>
      <c r="M113" s="214" t="s">
        <v>19</v>
      </c>
      <c r="N113" s="215" t="s">
        <v>43</v>
      </c>
      <c r="O113" s="87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149</v>
      </c>
      <c r="AT113" s="218" t="s">
        <v>144</v>
      </c>
      <c r="AU113" s="218" t="s">
        <v>80</v>
      </c>
      <c r="AY113" s="20" t="s">
        <v>142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20" t="s">
        <v>80</v>
      </c>
      <c r="BK113" s="219">
        <f>ROUND(I113*H113,2)</f>
        <v>0</v>
      </c>
      <c r="BL113" s="20" t="s">
        <v>149</v>
      </c>
      <c r="BM113" s="218" t="s">
        <v>233</v>
      </c>
    </row>
    <row r="114" spans="1:47" s="2" customFormat="1" ht="12">
      <c r="A114" s="41"/>
      <c r="B114" s="42"/>
      <c r="C114" s="43"/>
      <c r="D114" s="220" t="s">
        <v>150</v>
      </c>
      <c r="E114" s="43"/>
      <c r="F114" s="221" t="s">
        <v>1713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150</v>
      </c>
      <c r="AU114" s="20" t="s">
        <v>80</v>
      </c>
    </row>
    <row r="115" spans="1:63" s="12" customFormat="1" ht="25.9" customHeight="1">
      <c r="A115" s="12"/>
      <c r="B115" s="191"/>
      <c r="C115" s="192"/>
      <c r="D115" s="193" t="s">
        <v>71</v>
      </c>
      <c r="E115" s="194" t="s">
        <v>1714</v>
      </c>
      <c r="F115" s="194" t="s">
        <v>1715</v>
      </c>
      <c r="G115" s="192"/>
      <c r="H115" s="192"/>
      <c r="I115" s="195"/>
      <c r="J115" s="196">
        <f>BK115</f>
        <v>0</v>
      </c>
      <c r="K115" s="192"/>
      <c r="L115" s="197"/>
      <c r="M115" s="198"/>
      <c r="N115" s="199"/>
      <c r="O115" s="199"/>
      <c r="P115" s="200">
        <f>SUM(P116:P139)</f>
        <v>0</v>
      </c>
      <c r="Q115" s="199"/>
      <c r="R115" s="200">
        <f>SUM(R116:R139)</f>
        <v>0</v>
      </c>
      <c r="S115" s="199"/>
      <c r="T115" s="201">
        <f>SUM(T116:T139)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80</v>
      </c>
      <c r="AT115" s="203" t="s">
        <v>71</v>
      </c>
      <c r="AU115" s="203" t="s">
        <v>72</v>
      </c>
      <c r="AY115" s="202" t="s">
        <v>142</v>
      </c>
      <c r="BK115" s="204">
        <f>SUM(BK116:BK139)</f>
        <v>0</v>
      </c>
    </row>
    <row r="116" spans="1:65" s="2" customFormat="1" ht="21.75" customHeight="1">
      <c r="A116" s="41"/>
      <c r="B116" s="42"/>
      <c r="C116" s="207" t="s">
        <v>869</v>
      </c>
      <c r="D116" s="207" t="s">
        <v>144</v>
      </c>
      <c r="E116" s="208" t="s">
        <v>1716</v>
      </c>
      <c r="F116" s="209" t="s">
        <v>1717</v>
      </c>
      <c r="G116" s="210" t="s">
        <v>147</v>
      </c>
      <c r="H116" s="211">
        <v>120</v>
      </c>
      <c r="I116" s="212"/>
      <c r="J116" s="213">
        <f>ROUND(I116*H116,2)</f>
        <v>0</v>
      </c>
      <c r="K116" s="209" t="s">
        <v>19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149</v>
      </c>
      <c r="AT116" s="218" t="s">
        <v>144</v>
      </c>
      <c r="AU116" s="218" t="s">
        <v>80</v>
      </c>
      <c r="AY116" s="20" t="s">
        <v>142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149</v>
      </c>
      <c r="BM116" s="218" t="s">
        <v>241</v>
      </c>
    </row>
    <row r="117" spans="1:47" s="2" customFormat="1" ht="12">
      <c r="A117" s="41"/>
      <c r="B117" s="42"/>
      <c r="C117" s="43"/>
      <c r="D117" s="220" t="s">
        <v>150</v>
      </c>
      <c r="E117" s="43"/>
      <c r="F117" s="221" t="s">
        <v>1717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150</v>
      </c>
      <c r="AU117" s="20" t="s">
        <v>80</v>
      </c>
    </row>
    <row r="118" spans="1:65" s="2" customFormat="1" ht="21.75" customHeight="1">
      <c r="A118" s="41"/>
      <c r="B118" s="42"/>
      <c r="C118" s="207" t="s">
        <v>512</v>
      </c>
      <c r="D118" s="207" t="s">
        <v>144</v>
      </c>
      <c r="E118" s="208" t="s">
        <v>1716</v>
      </c>
      <c r="F118" s="209" t="s">
        <v>1717</v>
      </c>
      <c r="G118" s="210" t="s">
        <v>147</v>
      </c>
      <c r="H118" s="211">
        <v>15</v>
      </c>
      <c r="I118" s="212"/>
      <c r="J118" s="213">
        <f>ROUND(I118*H118,2)</f>
        <v>0</v>
      </c>
      <c r="K118" s="209" t="s">
        <v>19</v>
      </c>
      <c r="L118" s="47"/>
      <c r="M118" s="214" t="s">
        <v>19</v>
      </c>
      <c r="N118" s="215" t="s">
        <v>43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149</v>
      </c>
      <c r="AT118" s="218" t="s">
        <v>144</v>
      </c>
      <c r="AU118" s="218" t="s">
        <v>80</v>
      </c>
      <c r="AY118" s="20" t="s">
        <v>142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20" t="s">
        <v>80</v>
      </c>
      <c r="BK118" s="219">
        <f>ROUND(I118*H118,2)</f>
        <v>0</v>
      </c>
      <c r="BL118" s="20" t="s">
        <v>149</v>
      </c>
      <c r="BM118" s="218" t="s">
        <v>245</v>
      </c>
    </row>
    <row r="119" spans="1:47" s="2" customFormat="1" ht="12">
      <c r="A119" s="41"/>
      <c r="B119" s="42"/>
      <c r="C119" s="43"/>
      <c r="D119" s="220" t="s">
        <v>150</v>
      </c>
      <c r="E119" s="43"/>
      <c r="F119" s="221" t="s">
        <v>1717</v>
      </c>
      <c r="G119" s="43"/>
      <c r="H119" s="43"/>
      <c r="I119" s="222"/>
      <c r="J119" s="43"/>
      <c r="K119" s="43"/>
      <c r="L119" s="47"/>
      <c r="M119" s="223"/>
      <c r="N119" s="22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150</v>
      </c>
      <c r="AU119" s="20" t="s">
        <v>80</v>
      </c>
    </row>
    <row r="120" spans="1:65" s="2" customFormat="1" ht="16.5" customHeight="1">
      <c r="A120" s="41"/>
      <c r="B120" s="42"/>
      <c r="C120" s="207" t="s">
        <v>879</v>
      </c>
      <c r="D120" s="207" t="s">
        <v>144</v>
      </c>
      <c r="E120" s="208" t="s">
        <v>1718</v>
      </c>
      <c r="F120" s="209" t="s">
        <v>1719</v>
      </c>
      <c r="G120" s="210" t="s">
        <v>668</v>
      </c>
      <c r="H120" s="211">
        <v>30</v>
      </c>
      <c r="I120" s="212"/>
      <c r="J120" s="213">
        <f>ROUND(I120*H120,2)</f>
        <v>0</v>
      </c>
      <c r="K120" s="209" t="s">
        <v>19</v>
      </c>
      <c r="L120" s="47"/>
      <c r="M120" s="214" t="s">
        <v>19</v>
      </c>
      <c r="N120" s="215" t="s">
        <v>43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149</v>
      </c>
      <c r="AT120" s="218" t="s">
        <v>144</v>
      </c>
      <c r="AU120" s="218" t="s">
        <v>80</v>
      </c>
      <c r="AY120" s="20" t="s">
        <v>142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20" t="s">
        <v>80</v>
      </c>
      <c r="BK120" s="219">
        <f>ROUND(I120*H120,2)</f>
        <v>0</v>
      </c>
      <c r="BL120" s="20" t="s">
        <v>149</v>
      </c>
      <c r="BM120" s="218" t="s">
        <v>254</v>
      </c>
    </row>
    <row r="121" spans="1:47" s="2" customFormat="1" ht="12">
      <c r="A121" s="41"/>
      <c r="B121" s="42"/>
      <c r="C121" s="43"/>
      <c r="D121" s="220" t="s">
        <v>150</v>
      </c>
      <c r="E121" s="43"/>
      <c r="F121" s="221" t="s">
        <v>1719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150</v>
      </c>
      <c r="AU121" s="20" t="s">
        <v>80</v>
      </c>
    </row>
    <row r="122" spans="1:65" s="2" customFormat="1" ht="16.5" customHeight="1">
      <c r="A122" s="41"/>
      <c r="B122" s="42"/>
      <c r="C122" s="207" t="s">
        <v>516</v>
      </c>
      <c r="D122" s="207" t="s">
        <v>144</v>
      </c>
      <c r="E122" s="208" t="s">
        <v>1720</v>
      </c>
      <c r="F122" s="209" t="s">
        <v>1721</v>
      </c>
      <c r="G122" s="210" t="s">
        <v>668</v>
      </c>
      <c r="H122" s="211">
        <v>5</v>
      </c>
      <c r="I122" s="212"/>
      <c r="J122" s="213">
        <f>ROUND(I122*H122,2)</f>
        <v>0</v>
      </c>
      <c r="K122" s="209" t="s">
        <v>19</v>
      </c>
      <c r="L122" s="47"/>
      <c r="M122" s="214" t="s">
        <v>19</v>
      </c>
      <c r="N122" s="215" t="s">
        <v>43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149</v>
      </c>
      <c r="AT122" s="218" t="s">
        <v>144</v>
      </c>
      <c r="AU122" s="218" t="s">
        <v>80</v>
      </c>
      <c r="AY122" s="20" t="s">
        <v>142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20" t="s">
        <v>80</v>
      </c>
      <c r="BK122" s="219">
        <f>ROUND(I122*H122,2)</f>
        <v>0</v>
      </c>
      <c r="BL122" s="20" t="s">
        <v>149</v>
      </c>
      <c r="BM122" s="218" t="s">
        <v>259</v>
      </c>
    </row>
    <row r="123" spans="1:47" s="2" customFormat="1" ht="12">
      <c r="A123" s="41"/>
      <c r="B123" s="42"/>
      <c r="C123" s="43"/>
      <c r="D123" s="220" t="s">
        <v>150</v>
      </c>
      <c r="E123" s="43"/>
      <c r="F123" s="221" t="s">
        <v>1721</v>
      </c>
      <c r="G123" s="43"/>
      <c r="H123" s="43"/>
      <c r="I123" s="222"/>
      <c r="J123" s="43"/>
      <c r="K123" s="43"/>
      <c r="L123" s="47"/>
      <c r="M123" s="223"/>
      <c r="N123" s="22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150</v>
      </c>
      <c r="AU123" s="20" t="s">
        <v>80</v>
      </c>
    </row>
    <row r="124" spans="1:65" s="2" customFormat="1" ht="16.5" customHeight="1">
      <c r="A124" s="41"/>
      <c r="B124" s="42"/>
      <c r="C124" s="207" t="s">
        <v>888</v>
      </c>
      <c r="D124" s="207" t="s">
        <v>144</v>
      </c>
      <c r="E124" s="208" t="s">
        <v>1722</v>
      </c>
      <c r="F124" s="209" t="s">
        <v>1723</v>
      </c>
      <c r="G124" s="210" t="s">
        <v>147</v>
      </c>
      <c r="H124" s="211">
        <v>48</v>
      </c>
      <c r="I124" s="212"/>
      <c r="J124" s="213">
        <f>ROUND(I124*H124,2)</f>
        <v>0</v>
      </c>
      <c r="K124" s="209" t="s">
        <v>19</v>
      </c>
      <c r="L124" s="47"/>
      <c r="M124" s="214" t="s">
        <v>19</v>
      </c>
      <c r="N124" s="215" t="s">
        <v>43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149</v>
      </c>
      <c r="AT124" s="218" t="s">
        <v>144</v>
      </c>
      <c r="AU124" s="218" t="s">
        <v>80</v>
      </c>
      <c r="AY124" s="20" t="s">
        <v>142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20" t="s">
        <v>80</v>
      </c>
      <c r="BK124" s="219">
        <f>ROUND(I124*H124,2)</f>
        <v>0</v>
      </c>
      <c r="BL124" s="20" t="s">
        <v>149</v>
      </c>
      <c r="BM124" s="218" t="s">
        <v>265</v>
      </c>
    </row>
    <row r="125" spans="1:47" s="2" customFormat="1" ht="12">
      <c r="A125" s="41"/>
      <c r="B125" s="42"/>
      <c r="C125" s="43"/>
      <c r="D125" s="220" t="s">
        <v>150</v>
      </c>
      <c r="E125" s="43"/>
      <c r="F125" s="221" t="s">
        <v>1723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150</v>
      </c>
      <c r="AU125" s="20" t="s">
        <v>80</v>
      </c>
    </row>
    <row r="126" spans="1:65" s="2" customFormat="1" ht="24.15" customHeight="1">
      <c r="A126" s="41"/>
      <c r="B126" s="42"/>
      <c r="C126" s="207" t="s">
        <v>522</v>
      </c>
      <c r="D126" s="207" t="s">
        <v>144</v>
      </c>
      <c r="E126" s="208" t="s">
        <v>1724</v>
      </c>
      <c r="F126" s="209" t="s">
        <v>1725</v>
      </c>
      <c r="G126" s="210" t="s">
        <v>240</v>
      </c>
      <c r="H126" s="211">
        <v>21.6</v>
      </c>
      <c r="I126" s="212"/>
      <c r="J126" s="213">
        <f>ROUND(I126*H126,2)</f>
        <v>0</v>
      </c>
      <c r="K126" s="209" t="s">
        <v>19</v>
      </c>
      <c r="L126" s="47"/>
      <c r="M126" s="214" t="s">
        <v>19</v>
      </c>
      <c r="N126" s="215" t="s">
        <v>43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149</v>
      </c>
      <c r="AT126" s="218" t="s">
        <v>144</v>
      </c>
      <c r="AU126" s="218" t="s">
        <v>80</v>
      </c>
      <c r="AY126" s="20" t="s">
        <v>142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20" t="s">
        <v>80</v>
      </c>
      <c r="BK126" s="219">
        <f>ROUND(I126*H126,2)</f>
        <v>0</v>
      </c>
      <c r="BL126" s="20" t="s">
        <v>149</v>
      </c>
      <c r="BM126" s="218" t="s">
        <v>270</v>
      </c>
    </row>
    <row r="127" spans="1:47" s="2" customFormat="1" ht="12">
      <c r="A127" s="41"/>
      <c r="B127" s="42"/>
      <c r="C127" s="43"/>
      <c r="D127" s="220" t="s">
        <v>150</v>
      </c>
      <c r="E127" s="43"/>
      <c r="F127" s="221" t="s">
        <v>1725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150</v>
      </c>
      <c r="AU127" s="20" t="s">
        <v>80</v>
      </c>
    </row>
    <row r="128" spans="1:65" s="2" customFormat="1" ht="16.5" customHeight="1">
      <c r="A128" s="41"/>
      <c r="B128" s="42"/>
      <c r="C128" s="207" t="s">
        <v>903</v>
      </c>
      <c r="D128" s="207" t="s">
        <v>144</v>
      </c>
      <c r="E128" s="208" t="s">
        <v>1726</v>
      </c>
      <c r="F128" s="209" t="s">
        <v>1727</v>
      </c>
      <c r="G128" s="210" t="s">
        <v>668</v>
      </c>
      <c r="H128" s="211">
        <v>3</v>
      </c>
      <c r="I128" s="212"/>
      <c r="J128" s="213">
        <f>ROUND(I128*H128,2)</f>
        <v>0</v>
      </c>
      <c r="K128" s="209" t="s">
        <v>19</v>
      </c>
      <c r="L128" s="47"/>
      <c r="M128" s="214" t="s">
        <v>19</v>
      </c>
      <c r="N128" s="215" t="s">
        <v>43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8" t="s">
        <v>149</v>
      </c>
      <c r="AT128" s="218" t="s">
        <v>144</v>
      </c>
      <c r="AU128" s="218" t="s">
        <v>80</v>
      </c>
      <c r="AY128" s="20" t="s">
        <v>142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20" t="s">
        <v>80</v>
      </c>
      <c r="BK128" s="219">
        <f>ROUND(I128*H128,2)</f>
        <v>0</v>
      </c>
      <c r="BL128" s="20" t="s">
        <v>149</v>
      </c>
      <c r="BM128" s="218" t="s">
        <v>276</v>
      </c>
    </row>
    <row r="129" spans="1:47" s="2" customFormat="1" ht="12">
      <c r="A129" s="41"/>
      <c r="B129" s="42"/>
      <c r="C129" s="43"/>
      <c r="D129" s="220" t="s">
        <v>150</v>
      </c>
      <c r="E129" s="43"/>
      <c r="F129" s="221" t="s">
        <v>1727</v>
      </c>
      <c r="G129" s="43"/>
      <c r="H129" s="43"/>
      <c r="I129" s="222"/>
      <c r="J129" s="43"/>
      <c r="K129" s="43"/>
      <c r="L129" s="47"/>
      <c r="M129" s="223"/>
      <c r="N129" s="22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150</v>
      </c>
      <c r="AU129" s="20" t="s">
        <v>80</v>
      </c>
    </row>
    <row r="130" spans="1:65" s="2" customFormat="1" ht="16.5" customHeight="1">
      <c r="A130" s="41"/>
      <c r="B130" s="42"/>
      <c r="C130" s="207" t="s">
        <v>528</v>
      </c>
      <c r="D130" s="207" t="s">
        <v>144</v>
      </c>
      <c r="E130" s="208" t="s">
        <v>1728</v>
      </c>
      <c r="F130" s="209" t="s">
        <v>1729</v>
      </c>
      <c r="G130" s="210" t="s">
        <v>668</v>
      </c>
      <c r="H130" s="211">
        <v>6</v>
      </c>
      <c r="I130" s="212"/>
      <c r="J130" s="213">
        <f>ROUND(I130*H130,2)</f>
        <v>0</v>
      </c>
      <c r="K130" s="209" t="s">
        <v>19</v>
      </c>
      <c r="L130" s="47"/>
      <c r="M130" s="214" t="s">
        <v>19</v>
      </c>
      <c r="N130" s="215" t="s">
        <v>43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149</v>
      </c>
      <c r="AT130" s="218" t="s">
        <v>144</v>
      </c>
      <c r="AU130" s="218" t="s">
        <v>80</v>
      </c>
      <c r="AY130" s="20" t="s">
        <v>142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20" t="s">
        <v>80</v>
      </c>
      <c r="BK130" s="219">
        <f>ROUND(I130*H130,2)</f>
        <v>0</v>
      </c>
      <c r="BL130" s="20" t="s">
        <v>149</v>
      </c>
      <c r="BM130" s="218" t="s">
        <v>282</v>
      </c>
    </row>
    <row r="131" spans="1:47" s="2" customFormat="1" ht="12">
      <c r="A131" s="41"/>
      <c r="B131" s="42"/>
      <c r="C131" s="43"/>
      <c r="D131" s="220" t="s">
        <v>150</v>
      </c>
      <c r="E131" s="43"/>
      <c r="F131" s="221" t="s">
        <v>1729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150</v>
      </c>
      <c r="AU131" s="20" t="s">
        <v>80</v>
      </c>
    </row>
    <row r="132" spans="1:65" s="2" customFormat="1" ht="16.5" customHeight="1">
      <c r="A132" s="41"/>
      <c r="B132" s="42"/>
      <c r="C132" s="207" t="s">
        <v>914</v>
      </c>
      <c r="D132" s="207" t="s">
        <v>144</v>
      </c>
      <c r="E132" s="208" t="s">
        <v>1730</v>
      </c>
      <c r="F132" s="209" t="s">
        <v>1731</v>
      </c>
      <c r="G132" s="210" t="s">
        <v>668</v>
      </c>
      <c r="H132" s="211">
        <v>3</v>
      </c>
      <c r="I132" s="212"/>
      <c r="J132" s="213">
        <f>ROUND(I132*H132,2)</f>
        <v>0</v>
      </c>
      <c r="K132" s="209" t="s">
        <v>19</v>
      </c>
      <c r="L132" s="47"/>
      <c r="M132" s="214" t="s">
        <v>19</v>
      </c>
      <c r="N132" s="215" t="s">
        <v>43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8" t="s">
        <v>149</v>
      </c>
      <c r="AT132" s="218" t="s">
        <v>144</v>
      </c>
      <c r="AU132" s="218" t="s">
        <v>80</v>
      </c>
      <c r="AY132" s="20" t="s">
        <v>142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20" t="s">
        <v>80</v>
      </c>
      <c r="BK132" s="219">
        <f>ROUND(I132*H132,2)</f>
        <v>0</v>
      </c>
      <c r="BL132" s="20" t="s">
        <v>149</v>
      </c>
      <c r="BM132" s="218" t="s">
        <v>289</v>
      </c>
    </row>
    <row r="133" spans="1:47" s="2" customFormat="1" ht="12">
      <c r="A133" s="41"/>
      <c r="B133" s="42"/>
      <c r="C133" s="43"/>
      <c r="D133" s="220" t="s">
        <v>150</v>
      </c>
      <c r="E133" s="43"/>
      <c r="F133" s="221" t="s">
        <v>1731</v>
      </c>
      <c r="G133" s="43"/>
      <c r="H133" s="43"/>
      <c r="I133" s="222"/>
      <c r="J133" s="43"/>
      <c r="K133" s="43"/>
      <c r="L133" s="47"/>
      <c r="M133" s="223"/>
      <c r="N133" s="22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150</v>
      </c>
      <c r="AU133" s="20" t="s">
        <v>80</v>
      </c>
    </row>
    <row r="134" spans="1:65" s="2" customFormat="1" ht="16.5" customHeight="1">
      <c r="A134" s="41"/>
      <c r="B134" s="42"/>
      <c r="C134" s="207" t="s">
        <v>534</v>
      </c>
      <c r="D134" s="207" t="s">
        <v>144</v>
      </c>
      <c r="E134" s="208" t="s">
        <v>1732</v>
      </c>
      <c r="F134" s="209" t="s">
        <v>1733</v>
      </c>
      <c r="G134" s="210" t="s">
        <v>668</v>
      </c>
      <c r="H134" s="211">
        <v>3</v>
      </c>
      <c r="I134" s="212"/>
      <c r="J134" s="213">
        <f>ROUND(I134*H134,2)</f>
        <v>0</v>
      </c>
      <c r="K134" s="209" t="s">
        <v>19</v>
      </c>
      <c r="L134" s="47"/>
      <c r="M134" s="214" t="s">
        <v>19</v>
      </c>
      <c r="N134" s="215" t="s">
        <v>43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149</v>
      </c>
      <c r="AT134" s="218" t="s">
        <v>144</v>
      </c>
      <c r="AU134" s="218" t="s">
        <v>80</v>
      </c>
      <c r="AY134" s="20" t="s">
        <v>142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20" t="s">
        <v>80</v>
      </c>
      <c r="BK134" s="219">
        <f>ROUND(I134*H134,2)</f>
        <v>0</v>
      </c>
      <c r="BL134" s="20" t="s">
        <v>149</v>
      </c>
      <c r="BM134" s="218" t="s">
        <v>295</v>
      </c>
    </row>
    <row r="135" spans="1:47" s="2" customFormat="1" ht="12">
      <c r="A135" s="41"/>
      <c r="B135" s="42"/>
      <c r="C135" s="43"/>
      <c r="D135" s="220" t="s">
        <v>150</v>
      </c>
      <c r="E135" s="43"/>
      <c r="F135" s="221" t="s">
        <v>1733</v>
      </c>
      <c r="G135" s="43"/>
      <c r="H135" s="43"/>
      <c r="I135" s="222"/>
      <c r="J135" s="43"/>
      <c r="K135" s="43"/>
      <c r="L135" s="47"/>
      <c r="M135" s="223"/>
      <c r="N135" s="22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150</v>
      </c>
      <c r="AU135" s="20" t="s">
        <v>80</v>
      </c>
    </row>
    <row r="136" spans="1:65" s="2" customFormat="1" ht="16.5" customHeight="1">
      <c r="A136" s="41"/>
      <c r="B136" s="42"/>
      <c r="C136" s="207" t="s">
        <v>925</v>
      </c>
      <c r="D136" s="207" t="s">
        <v>144</v>
      </c>
      <c r="E136" s="208" t="s">
        <v>1720</v>
      </c>
      <c r="F136" s="209" t="s">
        <v>1721</v>
      </c>
      <c r="G136" s="210" t="s">
        <v>668</v>
      </c>
      <c r="H136" s="211">
        <v>3</v>
      </c>
      <c r="I136" s="212"/>
      <c r="J136" s="213">
        <f>ROUND(I136*H136,2)</f>
        <v>0</v>
      </c>
      <c r="K136" s="209" t="s">
        <v>19</v>
      </c>
      <c r="L136" s="47"/>
      <c r="M136" s="214" t="s">
        <v>19</v>
      </c>
      <c r="N136" s="215" t="s">
        <v>43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8" t="s">
        <v>149</v>
      </c>
      <c r="AT136" s="218" t="s">
        <v>144</v>
      </c>
      <c r="AU136" s="218" t="s">
        <v>80</v>
      </c>
      <c r="AY136" s="20" t="s">
        <v>142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20" t="s">
        <v>80</v>
      </c>
      <c r="BK136" s="219">
        <f>ROUND(I136*H136,2)</f>
        <v>0</v>
      </c>
      <c r="BL136" s="20" t="s">
        <v>149</v>
      </c>
      <c r="BM136" s="218" t="s">
        <v>303</v>
      </c>
    </row>
    <row r="137" spans="1:47" s="2" customFormat="1" ht="12">
      <c r="A137" s="41"/>
      <c r="B137" s="42"/>
      <c r="C137" s="43"/>
      <c r="D137" s="220" t="s">
        <v>150</v>
      </c>
      <c r="E137" s="43"/>
      <c r="F137" s="221" t="s">
        <v>1721</v>
      </c>
      <c r="G137" s="43"/>
      <c r="H137" s="43"/>
      <c r="I137" s="222"/>
      <c r="J137" s="43"/>
      <c r="K137" s="43"/>
      <c r="L137" s="47"/>
      <c r="M137" s="223"/>
      <c r="N137" s="22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150</v>
      </c>
      <c r="AU137" s="20" t="s">
        <v>80</v>
      </c>
    </row>
    <row r="138" spans="1:65" s="2" customFormat="1" ht="16.5" customHeight="1">
      <c r="A138" s="41"/>
      <c r="B138" s="42"/>
      <c r="C138" s="207" t="s">
        <v>539</v>
      </c>
      <c r="D138" s="207" t="s">
        <v>144</v>
      </c>
      <c r="E138" s="208" t="s">
        <v>1734</v>
      </c>
      <c r="F138" s="209" t="s">
        <v>1735</v>
      </c>
      <c r="G138" s="210" t="s">
        <v>1712</v>
      </c>
      <c r="H138" s="211">
        <v>1</v>
      </c>
      <c r="I138" s="212"/>
      <c r="J138" s="213">
        <f>ROUND(I138*H138,2)</f>
        <v>0</v>
      </c>
      <c r="K138" s="209" t="s">
        <v>19</v>
      </c>
      <c r="L138" s="47"/>
      <c r="M138" s="214" t="s">
        <v>19</v>
      </c>
      <c r="N138" s="215" t="s">
        <v>43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149</v>
      </c>
      <c r="AT138" s="218" t="s">
        <v>144</v>
      </c>
      <c r="AU138" s="218" t="s">
        <v>80</v>
      </c>
      <c r="AY138" s="20" t="s">
        <v>142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20" t="s">
        <v>80</v>
      </c>
      <c r="BK138" s="219">
        <f>ROUND(I138*H138,2)</f>
        <v>0</v>
      </c>
      <c r="BL138" s="20" t="s">
        <v>149</v>
      </c>
      <c r="BM138" s="218" t="s">
        <v>310</v>
      </c>
    </row>
    <row r="139" spans="1:47" s="2" customFormat="1" ht="12">
      <c r="A139" s="41"/>
      <c r="B139" s="42"/>
      <c r="C139" s="43"/>
      <c r="D139" s="220" t="s">
        <v>150</v>
      </c>
      <c r="E139" s="43"/>
      <c r="F139" s="221" t="s">
        <v>1736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150</v>
      </c>
      <c r="AU139" s="20" t="s">
        <v>80</v>
      </c>
    </row>
    <row r="140" spans="1:63" s="12" customFormat="1" ht="25.9" customHeight="1">
      <c r="A140" s="12"/>
      <c r="B140" s="191"/>
      <c r="C140" s="192"/>
      <c r="D140" s="193" t="s">
        <v>71</v>
      </c>
      <c r="E140" s="194" t="s">
        <v>1737</v>
      </c>
      <c r="F140" s="194" t="s">
        <v>1738</v>
      </c>
      <c r="G140" s="192"/>
      <c r="H140" s="192"/>
      <c r="I140" s="195"/>
      <c r="J140" s="196">
        <f>BK140</f>
        <v>0</v>
      </c>
      <c r="K140" s="192"/>
      <c r="L140" s="197"/>
      <c r="M140" s="198"/>
      <c r="N140" s="199"/>
      <c r="O140" s="199"/>
      <c r="P140" s="200">
        <f>SUM(P141:P142)</f>
        <v>0</v>
      </c>
      <c r="Q140" s="199"/>
      <c r="R140" s="200">
        <f>SUM(R141:R142)</f>
        <v>0</v>
      </c>
      <c r="S140" s="199"/>
      <c r="T140" s="201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80</v>
      </c>
      <c r="AT140" s="203" t="s">
        <v>71</v>
      </c>
      <c r="AU140" s="203" t="s">
        <v>72</v>
      </c>
      <c r="AY140" s="202" t="s">
        <v>142</v>
      </c>
      <c r="BK140" s="204">
        <f>SUM(BK141:BK142)</f>
        <v>0</v>
      </c>
    </row>
    <row r="141" spans="1:65" s="2" customFormat="1" ht="16.5" customHeight="1">
      <c r="A141" s="41"/>
      <c r="B141" s="42"/>
      <c r="C141" s="207" t="s">
        <v>932</v>
      </c>
      <c r="D141" s="207" t="s">
        <v>144</v>
      </c>
      <c r="E141" s="208" t="s">
        <v>1739</v>
      </c>
      <c r="F141" s="209" t="s">
        <v>1740</v>
      </c>
      <c r="G141" s="210" t="s">
        <v>668</v>
      </c>
      <c r="H141" s="211">
        <v>1</v>
      </c>
      <c r="I141" s="212"/>
      <c r="J141" s="213">
        <f>ROUND(I141*H141,2)</f>
        <v>0</v>
      </c>
      <c r="K141" s="209" t="s">
        <v>19</v>
      </c>
      <c r="L141" s="47"/>
      <c r="M141" s="214" t="s">
        <v>19</v>
      </c>
      <c r="N141" s="215" t="s">
        <v>43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18" t="s">
        <v>149</v>
      </c>
      <c r="AT141" s="218" t="s">
        <v>144</v>
      </c>
      <c r="AU141" s="218" t="s">
        <v>80</v>
      </c>
      <c r="AY141" s="20" t="s">
        <v>142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20" t="s">
        <v>80</v>
      </c>
      <c r="BK141" s="219">
        <f>ROUND(I141*H141,2)</f>
        <v>0</v>
      </c>
      <c r="BL141" s="20" t="s">
        <v>149</v>
      </c>
      <c r="BM141" s="218" t="s">
        <v>318</v>
      </c>
    </row>
    <row r="142" spans="1:47" s="2" customFormat="1" ht="12">
      <c r="A142" s="41"/>
      <c r="B142" s="42"/>
      <c r="C142" s="43"/>
      <c r="D142" s="220" t="s">
        <v>150</v>
      </c>
      <c r="E142" s="43"/>
      <c r="F142" s="221" t="s">
        <v>1740</v>
      </c>
      <c r="G142" s="43"/>
      <c r="H142" s="43"/>
      <c r="I142" s="222"/>
      <c r="J142" s="43"/>
      <c r="K142" s="43"/>
      <c r="L142" s="47"/>
      <c r="M142" s="223"/>
      <c r="N142" s="22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150</v>
      </c>
      <c r="AU142" s="20" t="s">
        <v>80</v>
      </c>
    </row>
    <row r="143" spans="1:63" s="12" customFormat="1" ht="25.9" customHeight="1">
      <c r="A143" s="12"/>
      <c r="B143" s="191"/>
      <c r="C143" s="192"/>
      <c r="D143" s="193" t="s">
        <v>71</v>
      </c>
      <c r="E143" s="194" t="s">
        <v>1741</v>
      </c>
      <c r="F143" s="194" t="s">
        <v>143</v>
      </c>
      <c r="G143" s="192"/>
      <c r="H143" s="192"/>
      <c r="I143" s="195"/>
      <c r="J143" s="196">
        <f>BK143</f>
        <v>0</v>
      </c>
      <c r="K143" s="192"/>
      <c r="L143" s="197"/>
      <c r="M143" s="198"/>
      <c r="N143" s="199"/>
      <c r="O143" s="199"/>
      <c r="P143" s="200">
        <f>SUM(P144:P151)</f>
        <v>0</v>
      </c>
      <c r="Q143" s="199"/>
      <c r="R143" s="200">
        <f>SUM(R144:R151)</f>
        <v>0</v>
      </c>
      <c r="S143" s="199"/>
      <c r="T143" s="201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2" t="s">
        <v>80</v>
      </c>
      <c r="AT143" s="203" t="s">
        <v>71</v>
      </c>
      <c r="AU143" s="203" t="s">
        <v>72</v>
      </c>
      <c r="AY143" s="202" t="s">
        <v>142</v>
      </c>
      <c r="BK143" s="204">
        <f>SUM(BK144:BK151)</f>
        <v>0</v>
      </c>
    </row>
    <row r="144" spans="1:65" s="2" customFormat="1" ht="16.5" customHeight="1">
      <c r="A144" s="41"/>
      <c r="B144" s="42"/>
      <c r="C144" s="207" t="s">
        <v>943</v>
      </c>
      <c r="D144" s="207" t="s">
        <v>144</v>
      </c>
      <c r="E144" s="208" t="s">
        <v>1742</v>
      </c>
      <c r="F144" s="209" t="s">
        <v>1743</v>
      </c>
      <c r="G144" s="210" t="s">
        <v>147</v>
      </c>
      <c r="H144" s="211">
        <v>95</v>
      </c>
      <c r="I144" s="212"/>
      <c r="J144" s="213">
        <f>ROUND(I144*H144,2)</f>
        <v>0</v>
      </c>
      <c r="K144" s="209" t="s">
        <v>19</v>
      </c>
      <c r="L144" s="47"/>
      <c r="M144" s="214" t="s">
        <v>19</v>
      </c>
      <c r="N144" s="215" t="s">
        <v>43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149</v>
      </c>
      <c r="AT144" s="218" t="s">
        <v>144</v>
      </c>
      <c r="AU144" s="218" t="s">
        <v>80</v>
      </c>
      <c r="AY144" s="20" t="s">
        <v>142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20" t="s">
        <v>80</v>
      </c>
      <c r="BK144" s="219">
        <f>ROUND(I144*H144,2)</f>
        <v>0</v>
      </c>
      <c r="BL144" s="20" t="s">
        <v>149</v>
      </c>
      <c r="BM144" s="218" t="s">
        <v>327</v>
      </c>
    </row>
    <row r="145" spans="1:47" s="2" customFormat="1" ht="12">
      <c r="A145" s="41"/>
      <c r="B145" s="42"/>
      <c r="C145" s="43"/>
      <c r="D145" s="220" t="s">
        <v>150</v>
      </c>
      <c r="E145" s="43"/>
      <c r="F145" s="221" t="s">
        <v>1743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150</v>
      </c>
      <c r="AU145" s="20" t="s">
        <v>80</v>
      </c>
    </row>
    <row r="146" spans="1:65" s="2" customFormat="1" ht="16.5" customHeight="1">
      <c r="A146" s="41"/>
      <c r="B146" s="42"/>
      <c r="C146" s="207" t="s">
        <v>553</v>
      </c>
      <c r="D146" s="207" t="s">
        <v>144</v>
      </c>
      <c r="E146" s="208" t="s">
        <v>1744</v>
      </c>
      <c r="F146" s="209" t="s">
        <v>1745</v>
      </c>
      <c r="G146" s="210" t="s">
        <v>147</v>
      </c>
      <c r="H146" s="211">
        <v>95</v>
      </c>
      <c r="I146" s="212"/>
      <c r="J146" s="213">
        <f>ROUND(I146*H146,2)</f>
        <v>0</v>
      </c>
      <c r="K146" s="209" t="s">
        <v>19</v>
      </c>
      <c r="L146" s="47"/>
      <c r="M146" s="214" t="s">
        <v>19</v>
      </c>
      <c r="N146" s="215" t="s">
        <v>43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18" t="s">
        <v>149</v>
      </c>
      <c r="AT146" s="218" t="s">
        <v>144</v>
      </c>
      <c r="AU146" s="218" t="s">
        <v>80</v>
      </c>
      <c r="AY146" s="20" t="s">
        <v>142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20" t="s">
        <v>80</v>
      </c>
      <c r="BK146" s="219">
        <f>ROUND(I146*H146,2)</f>
        <v>0</v>
      </c>
      <c r="BL146" s="20" t="s">
        <v>149</v>
      </c>
      <c r="BM146" s="218" t="s">
        <v>334</v>
      </c>
    </row>
    <row r="147" spans="1:47" s="2" customFormat="1" ht="12">
      <c r="A147" s="41"/>
      <c r="B147" s="42"/>
      <c r="C147" s="43"/>
      <c r="D147" s="220" t="s">
        <v>150</v>
      </c>
      <c r="E147" s="43"/>
      <c r="F147" s="221" t="s">
        <v>1745</v>
      </c>
      <c r="G147" s="43"/>
      <c r="H147" s="43"/>
      <c r="I147" s="222"/>
      <c r="J147" s="43"/>
      <c r="K147" s="43"/>
      <c r="L147" s="47"/>
      <c r="M147" s="223"/>
      <c r="N147" s="22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150</v>
      </c>
      <c r="AU147" s="20" t="s">
        <v>80</v>
      </c>
    </row>
    <row r="148" spans="1:65" s="2" customFormat="1" ht="16.5" customHeight="1">
      <c r="A148" s="41"/>
      <c r="B148" s="42"/>
      <c r="C148" s="207" t="s">
        <v>958</v>
      </c>
      <c r="D148" s="207" t="s">
        <v>144</v>
      </c>
      <c r="E148" s="208" t="s">
        <v>1746</v>
      </c>
      <c r="F148" s="209" t="s">
        <v>1747</v>
      </c>
      <c r="G148" s="210" t="s">
        <v>219</v>
      </c>
      <c r="H148" s="211">
        <v>33.25</v>
      </c>
      <c r="I148" s="212"/>
      <c r="J148" s="213">
        <f>ROUND(I148*H148,2)</f>
        <v>0</v>
      </c>
      <c r="K148" s="209" t="s">
        <v>19</v>
      </c>
      <c r="L148" s="47"/>
      <c r="M148" s="214" t="s">
        <v>19</v>
      </c>
      <c r="N148" s="215" t="s">
        <v>43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149</v>
      </c>
      <c r="AT148" s="218" t="s">
        <v>144</v>
      </c>
      <c r="AU148" s="218" t="s">
        <v>80</v>
      </c>
      <c r="AY148" s="20" t="s">
        <v>142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20" t="s">
        <v>80</v>
      </c>
      <c r="BK148" s="219">
        <f>ROUND(I148*H148,2)</f>
        <v>0</v>
      </c>
      <c r="BL148" s="20" t="s">
        <v>149</v>
      </c>
      <c r="BM148" s="218" t="s">
        <v>340</v>
      </c>
    </row>
    <row r="149" spans="1:47" s="2" customFormat="1" ht="12">
      <c r="A149" s="41"/>
      <c r="B149" s="42"/>
      <c r="C149" s="43"/>
      <c r="D149" s="220" t="s">
        <v>150</v>
      </c>
      <c r="E149" s="43"/>
      <c r="F149" s="221" t="s">
        <v>1747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150</v>
      </c>
      <c r="AU149" s="20" t="s">
        <v>80</v>
      </c>
    </row>
    <row r="150" spans="1:65" s="2" customFormat="1" ht="16.5" customHeight="1">
      <c r="A150" s="41"/>
      <c r="B150" s="42"/>
      <c r="C150" s="207" t="s">
        <v>560</v>
      </c>
      <c r="D150" s="207" t="s">
        <v>144</v>
      </c>
      <c r="E150" s="208" t="s">
        <v>1748</v>
      </c>
      <c r="F150" s="209" t="s">
        <v>1749</v>
      </c>
      <c r="G150" s="210" t="s">
        <v>1712</v>
      </c>
      <c r="H150" s="211">
        <v>1</v>
      </c>
      <c r="I150" s="212"/>
      <c r="J150" s="213">
        <f>ROUND(I150*H150,2)</f>
        <v>0</v>
      </c>
      <c r="K150" s="209" t="s">
        <v>19</v>
      </c>
      <c r="L150" s="47"/>
      <c r="M150" s="214" t="s">
        <v>19</v>
      </c>
      <c r="N150" s="215" t="s">
        <v>43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18" t="s">
        <v>149</v>
      </c>
      <c r="AT150" s="218" t="s">
        <v>144</v>
      </c>
      <c r="AU150" s="218" t="s">
        <v>80</v>
      </c>
      <c r="AY150" s="20" t="s">
        <v>142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20" t="s">
        <v>80</v>
      </c>
      <c r="BK150" s="219">
        <f>ROUND(I150*H150,2)</f>
        <v>0</v>
      </c>
      <c r="BL150" s="20" t="s">
        <v>149</v>
      </c>
      <c r="BM150" s="218" t="s">
        <v>346</v>
      </c>
    </row>
    <row r="151" spans="1:47" s="2" customFormat="1" ht="12">
      <c r="A151" s="41"/>
      <c r="B151" s="42"/>
      <c r="C151" s="43"/>
      <c r="D151" s="220" t="s">
        <v>150</v>
      </c>
      <c r="E151" s="43"/>
      <c r="F151" s="221" t="s">
        <v>1750</v>
      </c>
      <c r="G151" s="43"/>
      <c r="H151" s="43"/>
      <c r="I151" s="222"/>
      <c r="J151" s="43"/>
      <c r="K151" s="43"/>
      <c r="L151" s="47"/>
      <c r="M151" s="223"/>
      <c r="N151" s="22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150</v>
      </c>
      <c r="AU151" s="20" t="s">
        <v>80</v>
      </c>
    </row>
    <row r="152" spans="1:63" s="12" customFormat="1" ht="25.9" customHeight="1">
      <c r="A152" s="12"/>
      <c r="B152" s="191"/>
      <c r="C152" s="192"/>
      <c r="D152" s="193" t="s">
        <v>71</v>
      </c>
      <c r="E152" s="194" t="s">
        <v>1751</v>
      </c>
      <c r="F152" s="194" t="s">
        <v>1752</v>
      </c>
      <c r="G152" s="192"/>
      <c r="H152" s="192"/>
      <c r="I152" s="195"/>
      <c r="J152" s="196">
        <f>BK152</f>
        <v>0</v>
      </c>
      <c r="K152" s="192"/>
      <c r="L152" s="197"/>
      <c r="M152" s="198"/>
      <c r="N152" s="199"/>
      <c r="O152" s="199"/>
      <c r="P152" s="200">
        <f>SUM(P153:P162)</f>
        <v>0</v>
      </c>
      <c r="Q152" s="199"/>
      <c r="R152" s="200">
        <f>SUM(R153:R162)</f>
        <v>0</v>
      </c>
      <c r="S152" s="199"/>
      <c r="T152" s="201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2" t="s">
        <v>80</v>
      </c>
      <c r="AT152" s="203" t="s">
        <v>71</v>
      </c>
      <c r="AU152" s="203" t="s">
        <v>72</v>
      </c>
      <c r="AY152" s="202" t="s">
        <v>142</v>
      </c>
      <c r="BK152" s="204">
        <f>SUM(BK153:BK162)</f>
        <v>0</v>
      </c>
    </row>
    <row r="153" spans="1:65" s="2" customFormat="1" ht="16.5" customHeight="1">
      <c r="A153" s="41"/>
      <c r="B153" s="42"/>
      <c r="C153" s="207" t="s">
        <v>1061</v>
      </c>
      <c r="D153" s="207" t="s">
        <v>144</v>
      </c>
      <c r="E153" s="208" t="s">
        <v>1753</v>
      </c>
      <c r="F153" s="209" t="s">
        <v>1754</v>
      </c>
      <c r="G153" s="210" t="s">
        <v>660</v>
      </c>
      <c r="H153" s="211">
        <v>1</v>
      </c>
      <c r="I153" s="212"/>
      <c r="J153" s="213">
        <f>ROUND(I153*H153,2)</f>
        <v>0</v>
      </c>
      <c r="K153" s="209" t="s">
        <v>19</v>
      </c>
      <c r="L153" s="47"/>
      <c r="M153" s="214" t="s">
        <v>19</v>
      </c>
      <c r="N153" s="215" t="s">
        <v>43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8" t="s">
        <v>149</v>
      </c>
      <c r="AT153" s="218" t="s">
        <v>144</v>
      </c>
      <c r="AU153" s="218" t="s">
        <v>80</v>
      </c>
      <c r="AY153" s="20" t="s">
        <v>142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20" t="s">
        <v>80</v>
      </c>
      <c r="BK153" s="219">
        <f>ROUND(I153*H153,2)</f>
        <v>0</v>
      </c>
      <c r="BL153" s="20" t="s">
        <v>149</v>
      </c>
      <c r="BM153" s="218" t="s">
        <v>356</v>
      </c>
    </row>
    <row r="154" spans="1:47" s="2" customFormat="1" ht="12">
      <c r="A154" s="41"/>
      <c r="B154" s="42"/>
      <c r="C154" s="43"/>
      <c r="D154" s="220" t="s">
        <v>150</v>
      </c>
      <c r="E154" s="43"/>
      <c r="F154" s="221" t="s">
        <v>1754</v>
      </c>
      <c r="G154" s="43"/>
      <c r="H154" s="43"/>
      <c r="I154" s="222"/>
      <c r="J154" s="43"/>
      <c r="K154" s="43"/>
      <c r="L154" s="47"/>
      <c r="M154" s="223"/>
      <c r="N154" s="22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150</v>
      </c>
      <c r="AU154" s="20" t="s">
        <v>80</v>
      </c>
    </row>
    <row r="155" spans="1:65" s="2" customFormat="1" ht="16.5" customHeight="1">
      <c r="A155" s="41"/>
      <c r="B155" s="42"/>
      <c r="C155" s="207" t="s">
        <v>616</v>
      </c>
      <c r="D155" s="207" t="s">
        <v>144</v>
      </c>
      <c r="E155" s="208" t="s">
        <v>1755</v>
      </c>
      <c r="F155" s="209" t="s">
        <v>1756</v>
      </c>
      <c r="G155" s="210" t="s">
        <v>660</v>
      </c>
      <c r="H155" s="211">
        <v>1</v>
      </c>
      <c r="I155" s="212"/>
      <c r="J155" s="213">
        <f>ROUND(I155*H155,2)</f>
        <v>0</v>
      </c>
      <c r="K155" s="209" t="s">
        <v>19</v>
      </c>
      <c r="L155" s="47"/>
      <c r="M155" s="214" t="s">
        <v>19</v>
      </c>
      <c r="N155" s="215" t="s">
        <v>43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149</v>
      </c>
      <c r="AT155" s="218" t="s">
        <v>144</v>
      </c>
      <c r="AU155" s="218" t="s">
        <v>80</v>
      </c>
      <c r="AY155" s="20" t="s">
        <v>142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20" t="s">
        <v>80</v>
      </c>
      <c r="BK155" s="219">
        <f>ROUND(I155*H155,2)</f>
        <v>0</v>
      </c>
      <c r="BL155" s="20" t="s">
        <v>149</v>
      </c>
      <c r="BM155" s="218" t="s">
        <v>366</v>
      </c>
    </row>
    <row r="156" spans="1:47" s="2" customFormat="1" ht="12">
      <c r="A156" s="41"/>
      <c r="B156" s="42"/>
      <c r="C156" s="43"/>
      <c r="D156" s="220" t="s">
        <v>150</v>
      </c>
      <c r="E156" s="43"/>
      <c r="F156" s="221" t="s">
        <v>1756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150</v>
      </c>
      <c r="AU156" s="20" t="s">
        <v>80</v>
      </c>
    </row>
    <row r="157" spans="1:65" s="2" customFormat="1" ht="16.5" customHeight="1">
      <c r="A157" s="41"/>
      <c r="B157" s="42"/>
      <c r="C157" s="207" t="s">
        <v>1072</v>
      </c>
      <c r="D157" s="207" t="s">
        <v>144</v>
      </c>
      <c r="E157" s="208" t="s">
        <v>1757</v>
      </c>
      <c r="F157" s="209" t="s">
        <v>1758</v>
      </c>
      <c r="G157" s="210" t="s">
        <v>660</v>
      </c>
      <c r="H157" s="211">
        <v>1</v>
      </c>
      <c r="I157" s="212"/>
      <c r="J157" s="213">
        <f>ROUND(I157*H157,2)</f>
        <v>0</v>
      </c>
      <c r="K157" s="209" t="s">
        <v>19</v>
      </c>
      <c r="L157" s="47"/>
      <c r="M157" s="214" t="s">
        <v>19</v>
      </c>
      <c r="N157" s="215" t="s">
        <v>43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8" t="s">
        <v>149</v>
      </c>
      <c r="AT157" s="218" t="s">
        <v>144</v>
      </c>
      <c r="AU157" s="218" t="s">
        <v>80</v>
      </c>
      <c r="AY157" s="20" t="s">
        <v>142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20" t="s">
        <v>80</v>
      </c>
      <c r="BK157" s="219">
        <f>ROUND(I157*H157,2)</f>
        <v>0</v>
      </c>
      <c r="BL157" s="20" t="s">
        <v>149</v>
      </c>
      <c r="BM157" s="218" t="s">
        <v>374</v>
      </c>
    </row>
    <row r="158" spans="1:47" s="2" customFormat="1" ht="12">
      <c r="A158" s="41"/>
      <c r="B158" s="42"/>
      <c r="C158" s="43"/>
      <c r="D158" s="220" t="s">
        <v>150</v>
      </c>
      <c r="E158" s="43"/>
      <c r="F158" s="221" t="s">
        <v>1759</v>
      </c>
      <c r="G158" s="43"/>
      <c r="H158" s="43"/>
      <c r="I158" s="222"/>
      <c r="J158" s="43"/>
      <c r="K158" s="43"/>
      <c r="L158" s="47"/>
      <c r="M158" s="223"/>
      <c r="N158" s="22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150</v>
      </c>
      <c r="AU158" s="20" t="s">
        <v>80</v>
      </c>
    </row>
    <row r="159" spans="1:65" s="2" customFormat="1" ht="16.5" customHeight="1">
      <c r="A159" s="41"/>
      <c r="B159" s="42"/>
      <c r="C159" s="207" t="s">
        <v>623</v>
      </c>
      <c r="D159" s="207" t="s">
        <v>144</v>
      </c>
      <c r="E159" s="208" t="s">
        <v>1760</v>
      </c>
      <c r="F159" s="209" t="s">
        <v>1761</v>
      </c>
      <c r="G159" s="210" t="s">
        <v>660</v>
      </c>
      <c r="H159" s="211">
        <v>1</v>
      </c>
      <c r="I159" s="212"/>
      <c r="J159" s="213">
        <f>ROUND(I159*H159,2)</f>
        <v>0</v>
      </c>
      <c r="K159" s="209" t="s">
        <v>19</v>
      </c>
      <c r="L159" s="47"/>
      <c r="M159" s="214" t="s">
        <v>19</v>
      </c>
      <c r="N159" s="215" t="s">
        <v>43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149</v>
      </c>
      <c r="AT159" s="218" t="s">
        <v>144</v>
      </c>
      <c r="AU159" s="218" t="s">
        <v>80</v>
      </c>
      <c r="AY159" s="20" t="s">
        <v>142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20" t="s">
        <v>80</v>
      </c>
      <c r="BK159" s="219">
        <f>ROUND(I159*H159,2)</f>
        <v>0</v>
      </c>
      <c r="BL159" s="20" t="s">
        <v>149</v>
      </c>
      <c r="BM159" s="218" t="s">
        <v>382</v>
      </c>
    </row>
    <row r="160" spans="1:47" s="2" customFormat="1" ht="12">
      <c r="A160" s="41"/>
      <c r="B160" s="42"/>
      <c r="C160" s="43"/>
      <c r="D160" s="220" t="s">
        <v>150</v>
      </c>
      <c r="E160" s="43"/>
      <c r="F160" s="221" t="s">
        <v>1762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150</v>
      </c>
      <c r="AU160" s="20" t="s">
        <v>80</v>
      </c>
    </row>
    <row r="161" spans="1:65" s="2" customFormat="1" ht="16.5" customHeight="1">
      <c r="A161" s="41"/>
      <c r="B161" s="42"/>
      <c r="C161" s="207" t="s">
        <v>1085</v>
      </c>
      <c r="D161" s="207" t="s">
        <v>144</v>
      </c>
      <c r="E161" s="208" t="s">
        <v>1763</v>
      </c>
      <c r="F161" s="209" t="s">
        <v>1764</v>
      </c>
      <c r="G161" s="210" t="s">
        <v>660</v>
      </c>
      <c r="H161" s="211">
        <v>1</v>
      </c>
      <c r="I161" s="212"/>
      <c r="J161" s="213">
        <f>ROUND(I161*H161,2)</f>
        <v>0</v>
      </c>
      <c r="K161" s="209" t="s">
        <v>19</v>
      </c>
      <c r="L161" s="47"/>
      <c r="M161" s="214" t="s">
        <v>19</v>
      </c>
      <c r="N161" s="215" t="s">
        <v>43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149</v>
      </c>
      <c r="AT161" s="218" t="s">
        <v>144</v>
      </c>
      <c r="AU161" s="218" t="s">
        <v>80</v>
      </c>
      <c r="AY161" s="20" t="s">
        <v>142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20" t="s">
        <v>80</v>
      </c>
      <c r="BK161" s="219">
        <f>ROUND(I161*H161,2)</f>
        <v>0</v>
      </c>
      <c r="BL161" s="20" t="s">
        <v>149</v>
      </c>
      <c r="BM161" s="218" t="s">
        <v>389</v>
      </c>
    </row>
    <row r="162" spans="1:47" s="2" customFormat="1" ht="12">
      <c r="A162" s="41"/>
      <c r="B162" s="42"/>
      <c r="C162" s="43"/>
      <c r="D162" s="220" t="s">
        <v>150</v>
      </c>
      <c r="E162" s="43"/>
      <c r="F162" s="221" t="s">
        <v>1765</v>
      </c>
      <c r="G162" s="43"/>
      <c r="H162" s="43"/>
      <c r="I162" s="222"/>
      <c r="J162" s="43"/>
      <c r="K162" s="43"/>
      <c r="L162" s="47"/>
      <c r="M162" s="281"/>
      <c r="N162" s="282"/>
      <c r="O162" s="283"/>
      <c r="P162" s="283"/>
      <c r="Q162" s="283"/>
      <c r="R162" s="283"/>
      <c r="S162" s="283"/>
      <c r="T162" s="284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150</v>
      </c>
      <c r="AU162" s="20" t="s">
        <v>80</v>
      </c>
    </row>
    <row r="163" spans="1:31" s="2" customFormat="1" ht="6.95" customHeight="1">
      <c r="A163" s="41"/>
      <c r="B163" s="62"/>
      <c r="C163" s="63"/>
      <c r="D163" s="63"/>
      <c r="E163" s="63"/>
      <c r="F163" s="63"/>
      <c r="G163" s="63"/>
      <c r="H163" s="63"/>
      <c r="I163" s="63"/>
      <c r="J163" s="63"/>
      <c r="K163" s="63"/>
      <c r="L163" s="47"/>
      <c r="M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</sheetData>
  <sheetProtection password="ED5F" sheet="1" objects="1" scenarios="1" formatColumns="0" formatRows="0" autoFilter="0"/>
  <autoFilter ref="C83:K16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3"/>
      <c r="AT3" s="20" t="s">
        <v>82</v>
      </c>
    </row>
    <row r="4" spans="2:46" s="1" customFormat="1" ht="24.95" customHeight="1">
      <c r="B4" s="23"/>
      <c r="D4" s="133" t="s">
        <v>90</v>
      </c>
      <c r="L4" s="23"/>
      <c r="M4" s="13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5" t="s">
        <v>16</v>
      </c>
      <c r="L6" s="23"/>
    </row>
    <row r="7" spans="2:12" s="1" customFormat="1" ht="16.5" customHeight="1">
      <c r="B7" s="23"/>
      <c r="E7" s="136" t="str">
        <f>'Rekapitulace stavby'!K6</f>
        <v>Nejdek, MŠ Lipová - Celková rekonstrukce - P1 - obálka</v>
      </c>
      <c r="F7" s="135"/>
      <c r="G7" s="135"/>
      <c r="H7" s="135"/>
      <c r="L7" s="23"/>
    </row>
    <row r="8" spans="1:31" s="2" customFormat="1" ht="12" customHeight="1">
      <c r="A8" s="41"/>
      <c r="B8" s="47"/>
      <c r="C8" s="41"/>
      <c r="D8" s="135" t="s">
        <v>91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30" customHeight="1">
      <c r="A9" s="41"/>
      <c r="B9" s="47"/>
      <c r="C9" s="41"/>
      <c r="D9" s="41"/>
      <c r="E9" s="138" t="s">
        <v>1766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19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10. 8. 2022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25</v>
      </c>
      <c r="E14" s="41"/>
      <c r="F14" s="41"/>
      <c r="G14" s="41"/>
      <c r="H14" s="41"/>
      <c r="I14" s="135" t="s">
        <v>26</v>
      </c>
      <c r="J14" s="139" t="s">
        <v>19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27</v>
      </c>
      <c r="F15" s="41"/>
      <c r="G15" s="41"/>
      <c r="H15" s="41"/>
      <c r="I15" s="135" t="s">
        <v>28</v>
      </c>
      <c r="J15" s="139" t="s">
        <v>19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29</v>
      </c>
      <c r="E17" s="41"/>
      <c r="F17" s="41"/>
      <c r="G17" s="41"/>
      <c r="H17" s="41"/>
      <c r="I17" s="135" t="s">
        <v>26</v>
      </c>
      <c r="J17" s="36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9"/>
      <c r="G18" s="139"/>
      <c r="H18" s="139"/>
      <c r="I18" s="135" t="s">
        <v>28</v>
      </c>
      <c r="J18" s="36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31</v>
      </c>
      <c r="E20" s="41"/>
      <c r="F20" s="41"/>
      <c r="G20" s="41"/>
      <c r="H20" s="41"/>
      <c r="I20" s="135" t="s">
        <v>26</v>
      </c>
      <c r="J20" s="139" t="s">
        <v>19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32</v>
      </c>
      <c r="F21" s="41"/>
      <c r="G21" s="41"/>
      <c r="H21" s="41"/>
      <c r="I21" s="135" t="s">
        <v>28</v>
      </c>
      <c r="J21" s="139" t="s">
        <v>19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34</v>
      </c>
      <c r="E23" s="41"/>
      <c r="F23" s="41"/>
      <c r="G23" s="41"/>
      <c r="H23" s="41"/>
      <c r="I23" s="135" t="s">
        <v>26</v>
      </c>
      <c r="J23" s="139" t="s">
        <v>19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35</v>
      </c>
      <c r="F24" s="41"/>
      <c r="G24" s="41"/>
      <c r="H24" s="41"/>
      <c r="I24" s="135" t="s">
        <v>28</v>
      </c>
      <c r="J24" s="139" t="s">
        <v>19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36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41"/>
      <c r="B27" s="142"/>
      <c r="C27" s="141"/>
      <c r="D27" s="141"/>
      <c r="E27" s="143" t="s">
        <v>37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38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40</v>
      </c>
      <c r="G32" s="41"/>
      <c r="H32" s="41"/>
      <c r="I32" s="148" t="s">
        <v>39</v>
      </c>
      <c r="J32" s="148" t="s">
        <v>41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42</v>
      </c>
      <c r="E33" s="135" t="s">
        <v>43</v>
      </c>
      <c r="F33" s="150">
        <f>ROUND((SUM(BE84:BE119)),2)</f>
        <v>0</v>
      </c>
      <c r="G33" s="41"/>
      <c r="H33" s="41"/>
      <c r="I33" s="151">
        <v>0.21</v>
      </c>
      <c r="J33" s="150">
        <f>ROUND(((SUM(BE84:BE119))*I33),2)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44</v>
      </c>
      <c r="F34" s="150">
        <f>ROUND((SUM(BF84:BF119)),2)</f>
        <v>0</v>
      </c>
      <c r="G34" s="41"/>
      <c r="H34" s="41"/>
      <c r="I34" s="151">
        <v>0.12</v>
      </c>
      <c r="J34" s="150">
        <f>ROUND(((SUM(BF84:BF119))*I34),2)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45</v>
      </c>
      <c r="F35" s="150">
        <f>ROUND((SUM(BG84:BG119)),2)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46</v>
      </c>
      <c r="F36" s="150">
        <f>ROUND((SUM(BH84:BH119)),2)</f>
        <v>0</v>
      </c>
      <c r="G36" s="41"/>
      <c r="H36" s="41"/>
      <c r="I36" s="151">
        <v>0.12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47</v>
      </c>
      <c r="F37" s="150">
        <f>ROUND((SUM(BI84:BI119)),2)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48</v>
      </c>
      <c r="E39" s="154"/>
      <c r="F39" s="154"/>
      <c r="G39" s="155" t="s">
        <v>49</v>
      </c>
      <c r="H39" s="156" t="s">
        <v>50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Nejdek, MŠ Lipová - Celková rekonstrukce - P1 - obálka</v>
      </c>
      <c r="F48" s="35"/>
      <c r="G48" s="35"/>
      <c r="H48" s="35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30" customHeight="1">
      <c r="A50" s="41"/>
      <c r="B50" s="42"/>
      <c r="C50" s="43"/>
      <c r="D50" s="43"/>
      <c r="E50" s="72" t="str">
        <f>E9</f>
        <v>02.VONa - Vedlejší a ostatní náklady ( 02 pav.1 ) - obálka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Nejdek, ul. Lipová</v>
      </c>
      <c r="G52" s="43"/>
      <c r="H52" s="43"/>
      <c r="I52" s="35" t="s">
        <v>23</v>
      </c>
      <c r="J52" s="75" t="str">
        <f>IF(J12="","",J12)</f>
        <v>10. 8. 2022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40.05" customHeight="1">
      <c r="A54" s="41"/>
      <c r="B54" s="42"/>
      <c r="C54" s="35" t="s">
        <v>25</v>
      </c>
      <c r="D54" s="43"/>
      <c r="E54" s="43"/>
      <c r="F54" s="30" t="str">
        <f>E15</f>
        <v>Město Nejdek, nám.Karla IV. 239, 362 21 Nejdek</v>
      </c>
      <c r="G54" s="43"/>
      <c r="H54" s="43"/>
      <c r="I54" s="35" t="s">
        <v>31</v>
      </c>
      <c r="J54" s="39" t="str">
        <f>E21</f>
        <v>Projektová Kancelář PS, Ing. Irena Pichlová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Daniela Hahnová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94</v>
      </c>
      <c r="D57" s="165"/>
      <c r="E57" s="165"/>
      <c r="F57" s="165"/>
      <c r="G57" s="165"/>
      <c r="H57" s="165"/>
      <c r="I57" s="165"/>
      <c r="J57" s="166" t="s">
        <v>95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pans="1:31" s="9" customFormat="1" ht="24.95" customHeight="1">
      <c r="A60" s="9"/>
      <c r="B60" s="168"/>
      <c r="C60" s="169"/>
      <c r="D60" s="170" t="s">
        <v>1767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1768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1769</v>
      </c>
      <c r="E62" s="177"/>
      <c r="F62" s="177"/>
      <c r="G62" s="177"/>
      <c r="H62" s="177"/>
      <c r="I62" s="177"/>
      <c r="J62" s="178">
        <f>J94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1770</v>
      </c>
      <c r="E63" s="177"/>
      <c r="F63" s="177"/>
      <c r="G63" s="177"/>
      <c r="H63" s="177"/>
      <c r="I63" s="177"/>
      <c r="J63" s="178">
        <f>J104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1771</v>
      </c>
      <c r="E64" s="177"/>
      <c r="F64" s="177"/>
      <c r="G64" s="177"/>
      <c r="H64" s="177"/>
      <c r="I64" s="177"/>
      <c r="J64" s="178">
        <f>J115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127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Nejdek, MŠ Lipová - Celková rekonstrukce - P1 - obálka</v>
      </c>
      <c r="F74" s="35"/>
      <c r="G74" s="35"/>
      <c r="H74" s="35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91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30" customHeight="1">
      <c r="A76" s="41"/>
      <c r="B76" s="42"/>
      <c r="C76" s="43"/>
      <c r="D76" s="43"/>
      <c r="E76" s="72" t="str">
        <f>E9</f>
        <v>02.VONa - Vedlejší a ostatní náklady ( 02 pav.1 ) - obálka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21</v>
      </c>
      <c r="D78" s="43"/>
      <c r="E78" s="43"/>
      <c r="F78" s="30" t="str">
        <f>F12</f>
        <v>Nejdek, ul. Lipová</v>
      </c>
      <c r="G78" s="43"/>
      <c r="H78" s="43"/>
      <c r="I78" s="35" t="s">
        <v>23</v>
      </c>
      <c r="J78" s="75" t="str">
        <f>IF(J12="","",J12)</f>
        <v>10. 8. 2022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40.05" customHeight="1">
      <c r="A80" s="41"/>
      <c r="B80" s="42"/>
      <c r="C80" s="35" t="s">
        <v>25</v>
      </c>
      <c r="D80" s="43"/>
      <c r="E80" s="43"/>
      <c r="F80" s="30" t="str">
        <f>E15</f>
        <v>Město Nejdek, nám.Karla IV. 239, 362 21 Nejdek</v>
      </c>
      <c r="G80" s="43"/>
      <c r="H80" s="43"/>
      <c r="I80" s="35" t="s">
        <v>31</v>
      </c>
      <c r="J80" s="39" t="str">
        <f>E21</f>
        <v>Projektová Kancelář PS, Ing. Irena Pichlová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29</v>
      </c>
      <c r="D81" s="43"/>
      <c r="E81" s="43"/>
      <c r="F81" s="30" t="str">
        <f>IF(E18="","",E18)</f>
        <v>Vyplň údaj</v>
      </c>
      <c r="G81" s="43"/>
      <c r="H81" s="43"/>
      <c r="I81" s="35" t="s">
        <v>34</v>
      </c>
      <c r="J81" s="39" t="str">
        <f>E24</f>
        <v>Daniela Hahnová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128</v>
      </c>
      <c r="D83" s="183" t="s">
        <v>57</v>
      </c>
      <c r="E83" s="183" t="s">
        <v>53</v>
      </c>
      <c r="F83" s="183" t="s">
        <v>54</v>
      </c>
      <c r="G83" s="183" t="s">
        <v>129</v>
      </c>
      <c r="H83" s="183" t="s">
        <v>130</v>
      </c>
      <c r="I83" s="183" t="s">
        <v>131</v>
      </c>
      <c r="J83" s="183" t="s">
        <v>95</v>
      </c>
      <c r="K83" s="184" t="s">
        <v>132</v>
      </c>
      <c r="L83" s="185"/>
      <c r="M83" s="95" t="s">
        <v>19</v>
      </c>
      <c r="N83" s="96" t="s">
        <v>42</v>
      </c>
      <c r="O83" s="96" t="s">
        <v>133</v>
      </c>
      <c r="P83" s="96" t="s">
        <v>134</v>
      </c>
      <c r="Q83" s="96" t="s">
        <v>135</v>
      </c>
      <c r="R83" s="96" t="s">
        <v>136</v>
      </c>
      <c r="S83" s="96" t="s">
        <v>137</v>
      </c>
      <c r="T83" s="97" t="s">
        <v>138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139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0</v>
      </c>
      <c r="S84" s="99"/>
      <c r="T84" s="189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20" t="s">
        <v>71</v>
      </c>
      <c r="AU84" s="20" t="s">
        <v>96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71</v>
      </c>
      <c r="E85" s="194" t="s">
        <v>1772</v>
      </c>
      <c r="F85" s="194" t="s">
        <v>1773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P86+P94+P104+P115</f>
        <v>0</v>
      </c>
      <c r="Q85" s="199"/>
      <c r="R85" s="200">
        <f>R86+R94+R104+R115</f>
        <v>0</v>
      </c>
      <c r="S85" s="199"/>
      <c r="T85" s="201">
        <f>T86+T94+T104+T115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175</v>
      </c>
      <c r="AT85" s="203" t="s">
        <v>71</v>
      </c>
      <c r="AU85" s="203" t="s">
        <v>72</v>
      </c>
      <c r="AY85" s="202" t="s">
        <v>142</v>
      </c>
      <c r="BK85" s="204">
        <f>BK86+BK94+BK104+BK115</f>
        <v>0</v>
      </c>
    </row>
    <row r="86" spans="1:63" s="12" customFormat="1" ht="22.8" customHeight="1">
      <c r="A86" s="12"/>
      <c r="B86" s="191"/>
      <c r="C86" s="192"/>
      <c r="D86" s="193" t="s">
        <v>71</v>
      </c>
      <c r="E86" s="205" t="s">
        <v>1774</v>
      </c>
      <c r="F86" s="205" t="s">
        <v>1775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SUM(P87:P93)</f>
        <v>0</v>
      </c>
      <c r="Q86" s="199"/>
      <c r="R86" s="200">
        <f>SUM(R87:R93)</f>
        <v>0</v>
      </c>
      <c r="S86" s="199"/>
      <c r="T86" s="201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175</v>
      </c>
      <c r="AT86" s="203" t="s">
        <v>71</v>
      </c>
      <c r="AU86" s="203" t="s">
        <v>80</v>
      </c>
      <c r="AY86" s="202" t="s">
        <v>142</v>
      </c>
      <c r="BK86" s="204">
        <f>SUM(BK87:BK93)</f>
        <v>0</v>
      </c>
    </row>
    <row r="87" spans="1:65" s="2" customFormat="1" ht="16.5" customHeight="1">
      <c r="A87" s="41"/>
      <c r="B87" s="42"/>
      <c r="C87" s="207" t="s">
        <v>80</v>
      </c>
      <c r="D87" s="207" t="s">
        <v>144</v>
      </c>
      <c r="E87" s="208" t="s">
        <v>1776</v>
      </c>
      <c r="F87" s="209" t="s">
        <v>1777</v>
      </c>
      <c r="G87" s="210" t="s">
        <v>1778</v>
      </c>
      <c r="H87" s="211">
        <v>1</v>
      </c>
      <c r="I87" s="212"/>
      <c r="J87" s="213">
        <f>ROUND(I87*H87,2)</f>
        <v>0</v>
      </c>
      <c r="K87" s="209" t="s">
        <v>148</v>
      </c>
      <c r="L87" s="47"/>
      <c r="M87" s="214" t="s">
        <v>19</v>
      </c>
      <c r="N87" s="215" t="s">
        <v>43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149</v>
      </c>
      <c r="AT87" s="218" t="s">
        <v>144</v>
      </c>
      <c r="AU87" s="218" t="s">
        <v>82</v>
      </c>
      <c r="AY87" s="20" t="s">
        <v>142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20" t="s">
        <v>80</v>
      </c>
      <c r="BK87" s="219">
        <f>ROUND(I87*H87,2)</f>
        <v>0</v>
      </c>
      <c r="BL87" s="20" t="s">
        <v>149</v>
      </c>
      <c r="BM87" s="218" t="s">
        <v>82</v>
      </c>
    </row>
    <row r="88" spans="1:47" s="2" customFormat="1" ht="12">
      <c r="A88" s="41"/>
      <c r="B88" s="42"/>
      <c r="C88" s="43"/>
      <c r="D88" s="220" t="s">
        <v>150</v>
      </c>
      <c r="E88" s="43"/>
      <c r="F88" s="221" t="s">
        <v>1777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150</v>
      </c>
      <c r="AU88" s="20" t="s">
        <v>82</v>
      </c>
    </row>
    <row r="89" spans="1:47" s="2" customFormat="1" ht="12">
      <c r="A89" s="41"/>
      <c r="B89" s="42"/>
      <c r="C89" s="43"/>
      <c r="D89" s="225" t="s">
        <v>152</v>
      </c>
      <c r="E89" s="43"/>
      <c r="F89" s="226" t="s">
        <v>1779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152</v>
      </c>
      <c r="AU89" s="20" t="s">
        <v>82</v>
      </c>
    </row>
    <row r="90" spans="1:47" s="2" customFormat="1" ht="12">
      <c r="A90" s="41"/>
      <c r="B90" s="42"/>
      <c r="C90" s="43"/>
      <c r="D90" s="220" t="s">
        <v>248</v>
      </c>
      <c r="E90" s="43"/>
      <c r="F90" s="270" t="s">
        <v>1780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248</v>
      </c>
      <c r="AU90" s="20" t="s">
        <v>82</v>
      </c>
    </row>
    <row r="91" spans="1:65" s="2" customFormat="1" ht="16.5" customHeight="1">
      <c r="A91" s="41"/>
      <c r="B91" s="42"/>
      <c r="C91" s="207" t="s">
        <v>82</v>
      </c>
      <c r="D91" s="207" t="s">
        <v>144</v>
      </c>
      <c r="E91" s="208" t="s">
        <v>1781</v>
      </c>
      <c r="F91" s="209" t="s">
        <v>1782</v>
      </c>
      <c r="G91" s="210" t="s">
        <v>1778</v>
      </c>
      <c r="H91" s="211">
        <v>1</v>
      </c>
      <c r="I91" s="212"/>
      <c r="J91" s="213">
        <f>ROUND(I91*H91,2)</f>
        <v>0</v>
      </c>
      <c r="K91" s="209" t="s">
        <v>148</v>
      </c>
      <c r="L91" s="47"/>
      <c r="M91" s="214" t="s">
        <v>19</v>
      </c>
      <c r="N91" s="215" t="s">
        <v>43</v>
      </c>
      <c r="O91" s="87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149</v>
      </c>
      <c r="AT91" s="218" t="s">
        <v>144</v>
      </c>
      <c r="AU91" s="218" t="s">
        <v>82</v>
      </c>
      <c r="AY91" s="20" t="s">
        <v>142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20" t="s">
        <v>80</v>
      </c>
      <c r="BK91" s="219">
        <f>ROUND(I91*H91,2)</f>
        <v>0</v>
      </c>
      <c r="BL91" s="20" t="s">
        <v>149</v>
      </c>
      <c r="BM91" s="218" t="s">
        <v>149</v>
      </c>
    </row>
    <row r="92" spans="1:47" s="2" customFormat="1" ht="12">
      <c r="A92" s="41"/>
      <c r="B92" s="42"/>
      <c r="C92" s="43"/>
      <c r="D92" s="220" t="s">
        <v>150</v>
      </c>
      <c r="E92" s="43"/>
      <c r="F92" s="221" t="s">
        <v>1782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150</v>
      </c>
      <c r="AU92" s="20" t="s">
        <v>82</v>
      </c>
    </row>
    <row r="93" spans="1:47" s="2" customFormat="1" ht="12">
      <c r="A93" s="41"/>
      <c r="B93" s="42"/>
      <c r="C93" s="43"/>
      <c r="D93" s="225" t="s">
        <v>152</v>
      </c>
      <c r="E93" s="43"/>
      <c r="F93" s="226" t="s">
        <v>1783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152</v>
      </c>
      <c r="AU93" s="20" t="s">
        <v>82</v>
      </c>
    </row>
    <row r="94" spans="1:63" s="12" customFormat="1" ht="22.8" customHeight="1">
      <c r="A94" s="12"/>
      <c r="B94" s="191"/>
      <c r="C94" s="192"/>
      <c r="D94" s="193" t="s">
        <v>71</v>
      </c>
      <c r="E94" s="205" t="s">
        <v>1784</v>
      </c>
      <c r="F94" s="205" t="s">
        <v>1764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SUM(P95:P103)</f>
        <v>0</v>
      </c>
      <c r="Q94" s="199"/>
      <c r="R94" s="200">
        <f>SUM(R95:R103)</f>
        <v>0</v>
      </c>
      <c r="S94" s="199"/>
      <c r="T94" s="201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175</v>
      </c>
      <c r="AT94" s="203" t="s">
        <v>71</v>
      </c>
      <c r="AU94" s="203" t="s">
        <v>80</v>
      </c>
      <c r="AY94" s="202" t="s">
        <v>142</v>
      </c>
      <c r="BK94" s="204">
        <f>SUM(BK95:BK103)</f>
        <v>0</v>
      </c>
    </row>
    <row r="95" spans="1:65" s="2" customFormat="1" ht="16.5" customHeight="1">
      <c r="A95" s="41"/>
      <c r="B95" s="42"/>
      <c r="C95" s="207" t="s">
        <v>158</v>
      </c>
      <c r="D95" s="207" t="s">
        <v>144</v>
      </c>
      <c r="E95" s="208" t="s">
        <v>1785</v>
      </c>
      <c r="F95" s="209" t="s">
        <v>1786</v>
      </c>
      <c r="G95" s="210" t="s">
        <v>660</v>
      </c>
      <c r="H95" s="211">
        <v>1</v>
      </c>
      <c r="I95" s="212"/>
      <c r="J95" s="213">
        <f>ROUND(I95*H95,2)</f>
        <v>0</v>
      </c>
      <c r="K95" s="209" t="s">
        <v>148</v>
      </c>
      <c r="L95" s="47"/>
      <c r="M95" s="214" t="s">
        <v>19</v>
      </c>
      <c r="N95" s="215" t="s">
        <v>43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149</v>
      </c>
      <c r="AT95" s="218" t="s">
        <v>144</v>
      </c>
      <c r="AU95" s="218" t="s">
        <v>82</v>
      </c>
      <c r="AY95" s="20" t="s">
        <v>142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20" t="s">
        <v>80</v>
      </c>
      <c r="BK95" s="219">
        <f>ROUND(I95*H95,2)</f>
        <v>0</v>
      </c>
      <c r="BL95" s="20" t="s">
        <v>149</v>
      </c>
      <c r="BM95" s="218" t="s">
        <v>162</v>
      </c>
    </row>
    <row r="96" spans="1:47" s="2" customFormat="1" ht="12">
      <c r="A96" s="41"/>
      <c r="B96" s="42"/>
      <c r="C96" s="43"/>
      <c r="D96" s="220" t="s">
        <v>150</v>
      </c>
      <c r="E96" s="43"/>
      <c r="F96" s="221" t="s">
        <v>1786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150</v>
      </c>
      <c r="AU96" s="20" t="s">
        <v>82</v>
      </c>
    </row>
    <row r="97" spans="1:47" s="2" customFormat="1" ht="12">
      <c r="A97" s="41"/>
      <c r="B97" s="42"/>
      <c r="C97" s="43"/>
      <c r="D97" s="225" t="s">
        <v>152</v>
      </c>
      <c r="E97" s="43"/>
      <c r="F97" s="226" t="s">
        <v>1787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152</v>
      </c>
      <c r="AU97" s="20" t="s">
        <v>82</v>
      </c>
    </row>
    <row r="98" spans="1:65" s="2" customFormat="1" ht="16.5" customHeight="1">
      <c r="A98" s="41"/>
      <c r="B98" s="42"/>
      <c r="C98" s="207" t="s">
        <v>149</v>
      </c>
      <c r="D98" s="207" t="s">
        <v>144</v>
      </c>
      <c r="E98" s="208" t="s">
        <v>1788</v>
      </c>
      <c r="F98" s="209" t="s">
        <v>1789</v>
      </c>
      <c r="G98" s="210" t="s">
        <v>660</v>
      </c>
      <c r="H98" s="211">
        <v>1</v>
      </c>
      <c r="I98" s="212"/>
      <c r="J98" s="213">
        <f>ROUND(I98*H98,2)</f>
        <v>0</v>
      </c>
      <c r="K98" s="209" t="s">
        <v>148</v>
      </c>
      <c r="L98" s="47"/>
      <c r="M98" s="214" t="s">
        <v>19</v>
      </c>
      <c r="N98" s="215" t="s">
        <v>43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149</v>
      </c>
      <c r="AT98" s="218" t="s">
        <v>144</v>
      </c>
      <c r="AU98" s="218" t="s">
        <v>82</v>
      </c>
      <c r="AY98" s="20" t="s">
        <v>142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20" t="s">
        <v>80</v>
      </c>
      <c r="BK98" s="219">
        <f>ROUND(I98*H98,2)</f>
        <v>0</v>
      </c>
      <c r="BL98" s="20" t="s">
        <v>149</v>
      </c>
      <c r="BM98" s="218" t="s">
        <v>171</v>
      </c>
    </row>
    <row r="99" spans="1:47" s="2" customFormat="1" ht="12">
      <c r="A99" s="41"/>
      <c r="B99" s="42"/>
      <c r="C99" s="43"/>
      <c r="D99" s="220" t="s">
        <v>150</v>
      </c>
      <c r="E99" s="43"/>
      <c r="F99" s="221" t="s">
        <v>1789</v>
      </c>
      <c r="G99" s="43"/>
      <c r="H99" s="43"/>
      <c r="I99" s="222"/>
      <c r="J99" s="43"/>
      <c r="K99" s="43"/>
      <c r="L99" s="47"/>
      <c r="M99" s="223"/>
      <c r="N99" s="22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150</v>
      </c>
      <c r="AU99" s="20" t="s">
        <v>82</v>
      </c>
    </row>
    <row r="100" spans="1:47" s="2" customFormat="1" ht="12">
      <c r="A100" s="41"/>
      <c r="B100" s="42"/>
      <c r="C100" s="43"/>
      <c r="D100" s="225" t="s">
        <v>152</v>
      </c>
      <c r="E100" s="43"/>
      <c r="F100" s="226" t="s">
        <v>1790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152</v>
      </c>
      <c r="AU100" s="20" t="s">
        <v>82</v>
      </c>
    </row>
    <row r="101" spans="1:65" s="2" customFormat="1" ht="16.5" customHeight="1">
      <c r="A101" s="41"/>
      <c r="B101" s="42"/>
      <c r="C101" s="207" t="s">
        <v>175</v>
      </c>
      <c r="D101" s="207" t="s">
        <v>144</v>
      </c>
      <c r="E101" s="208" t="s">
        <v>1791</v>
      </c>
      <c r="F101" s="209" t="s">
        <v>1792</v>
      </c>
      <c r="G101" s="210" t="s">
        <v>660</v>
      </c>
      <c r="H101" s="211">
        <v>1</v>
      </c>
      <c r="I101" s="212"/>
      <c r="J101" s="213">
        <f>ROUND(I101*H101,2)</f>
        <v>0</v>
      </c>
      <c r="K101" s="209" t="s">
        <v>148</v>
      </c>
      <c r="L101" s="47"/>
      <c r="M101" s="214" t="s">
        <v>19</v>
      </c>
      <c r="N101" s="215" t="s">
        <v>43</v>
      </c>
      <c r="O101" s="87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149</v>
      </c>
      <c r="AT101" s="218" t="s">
        <v>144</v>
      </c>
      <c r="AU101" s="218" t="s">
        <v>82</v>
      </c>
      <c r="AY101" s="20" t="s">
        <v>142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20" t="s">
        <v>80</v>
      </c>
      <c r="BK101" s="219">
        <f>ROUND(I101*H101,2)</f>
        <v>0</v>
      </c>
      <c r="BL101" s="20" t="s">
        <v>149</v>
      </c>
      <c r="BM101" s="218" t="s">
        <v>178</v>
      </c>
    </row>
    <row r="102" spans="1:47" s="2" customFormat="1" ht="12">
      <c r="A102" s="41"/>
      <c r="B102" s="42"/>
      <c r="C102" s="43"/>
      <c r="D102" s="220" t="s">
        <v>150</v>
      </c>
      <c r="E102" s="43"/>
      <c r="F102" s="221" t="s">
        <v>1792</v>
      </c>
      <c r="G102" s="43"/>
      <c r="H102" s="43"/>
      <c r="I102" s="222"/>
      <c r="J102" s="43"/>
      <c r="K102" s="43"/>
      <c r="L102" s="47"/>
      <c r="M102" s="223"/>
      <c r="N102" s="22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150</v>
      </c>
      <c r="AU102" s="20" t="s">
        <v>82</v>
      </c>
    </row>
    <row r="103" spans="1:47" s="2" customFormat="1" ht="12">
      <c r="A103" s="41"/>
      <c r="B103" s="42"/>
      <c r="C103" s="43"/>
      <c r="D103" s="225" t="s">
        <v>152</v>
      </c>
      <c r="E103" s="43"/>
      <c r="F103" s="226" t="s">
        <v>1793</v>
      </c>
      <c r="G103" s="43"/>
      <c r="H103" s="43"/>
      <c r="I103" s="222"/>
      <c r="J103" s="43"/>
      <c r="K103" s="43"/>
      <c r="L103" s="47"/>
      <c r="M103" s="223"/>
      <c r="N103" s="22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152</v>
      </c>
      <c r="AU103" s="20" t="s">
        <v>82</v>
      </c>
    </row>
    <row r="104" spans="1:63" s="12" customFormat="1" ht="22.8" customHeight="1">
      <c r="A104" s="12"/>
      <c r="B104" s="191"/>
      <c r="C104" s="192"/>
      <c r="D104" s="193" t="s">
        <v>71</v>
      </c>
      <c r="E104" s="205" t="s">
        <v>1794</v>
      </c>
      <c r="F104" s="205" t="s">
        <v>1795</v>
      </c>
      <c r="G104" s="192"/>
      <c r="H104" s="192"/>
      <c r="I104" s="195"/>
      <c r="J104" s="206">
        <f>BK104</f>
        <v>0</v>
      </c>
      <c r="K104" s="192"/>
      <c r="L104" s="197"/>
      <c r="M104" s="198"/>
      <c r="N104" s="199"/>
      <c r="O104" s="199"/>
      <c r="P104" s="200">
        <f>SUM(P105:P114)</f>
        <v>0</v>
      </c>
      <c r="Q104" s="199"/>
      <c r="R104" s="200">
        <f>SUM(R105:R114)</f>
        <v>0</v>
      </c>
      <c r="S104" s="199"/>
      <c r="T104" s="201">
        <f>SUM(T105:T114)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175</v>
      </c>
      <c r="AT104" s="203" t="s">
        <v>71</v>
      </c>
      <c r="AU104" s="203" t="s">
        <v>80</v>
      </c>
      <c r="AY104" s="202" t="s">
        <v>142</v>
      </c>
      <c r="BK104" s="204">
        <f>SUM(BK105:BK114)</f>
        <v>0</v>
      </c>
    </row>
    <row r="105" spans="1:65" s="2" customFormat="1" ht="16.5" customHeight="1">
      <c r="A105" s="41"/>
      <c r="B105" s="42"/>
      <c r="C105" s="207" t="s">
        <v>162</v>
      </c>
      <c r="D105" s="207" t="s">
        <v>144</v>
      </c>
      <c r="E105" s="208" t="s">
        <v>1796</v>
      </c>
      <c r="F105" s="209" t="s">
        <v>1797</v>
      </c>
      <c r="G105" s="210" t="s">
        <v>660</v>
      </c>
      <c r="H105" s="211">
        <v>1</v>
      </c>
      <c r="I105" s="212"/>
      <c r="J105" s="213">
        <f>ROUND(I105*H105,2)</f>
        <v>0</v>
      </c>
      <c r="K105" s="209" t="s">
        <v>148</v>
      </c>
      <c r="L105" s="47"/>
      <c r="M105" s="214" t="s">
        <v>19</v>
      </c>
      <c r="N105" s="215" t="s">
        <v>43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149</v>
      </c>
      <c r="AT105" s="218" t="s">
        <v>144</v>
      </c>
      <c r="AU105" s="218" t="s">
        <v>82</v>
      </c>
      <c r="AY105" s="20" t="s">
        <v>142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20" t="s">
        <v>80</v>
      </c>
      <c r="BK105" s="219">
        <f>ROUND(I105*H105,2)</f>
        <v>0</v>
      </c>
      <c r="BL105" s="20" t="s">
        <v>149</v>
      </c>
      <c r="BM105" s="218" t="s">
        <v>8</v>
      </c>
    </row>
    <row r="106" spans="1:47" s="2" customFormat="1" ht="12">
      <c r="A106" s="41"/>
      <c r="B106" s="42"/>
      <c r="C106" s="43"/>
      <c r="D106" s="220" t="s">
        <v>150</v>
      </c>
      <c r="E106" s="43"/>
      <c r="F106" s="221" t="s">
        <v>1797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150</v>
      </c>
      <c r="AU106" s="20" t="s">
        <v>82</v>
      </c>
    </row>
    <row r="107" spans="1:47" s="2" customFormat="1" ht="12">
      <c r="A107" s="41"/>
      <c r="B107" s="42"/>
      <c r="C107" s="43"/>
      <c r="D107" s="225" t="s">
        <v>152</v>
      </c>
      <c r="E107" s="43"/>
      <c r="F107" s="226" t="s">
        <v>1798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152</v>
      </c>
      <c r="AU107" s="20" t="s">
        <v>82</v>
      </c>
    </row>
    <row r="108" spans="1:65" s="2" customFormat="1" ht="16.5" customHeight="1">
      <c r="A108" s="41"/>
      <c r="B108" s="42"/>
      <c r="C108" s="207" t="s">
        <v>189</v>
      </c>
      <c r="D108" s="207" t="s">
        <v>144</v>
      </c>
      <c r="E108" s="208" t="s">
        <v>1799</v>
      </c>
      <c r="F108" s="209" t="s">
        <v>1800</v>
      </c>
      <c r="G108" s="210" t="s">
        <v>660</v>
      </c>
      <c r="H108" s="211">
        <v>1</v>
      </c>
      <c r="I108" s="212"/>
      <c r="J108" s="213">
        <f>ROUND(I108*H108,2)</f>
        <v>0</v>
      </c>
      <c r="K108" s="209" t="s">
        <v>148</v>
      </c>
      <c r="L108" s="47"/>
      <c r="M108" s="214" t="s">
        <v>19</v>
      </c>
      <c r="N108" s="215" t="s">
        <v>43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149</v>
      </c>
      <c r="AT108" s="218" t="s">
        <v>144</v>
      </c>
      <c r="AU108" s="218" t="s">
        <v>82</v>
      </c>
      <c r="AY108" s="20" t="s">
        <v>142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20" t="s">
        <v>80</v>
      </c>
      <c r="BK108" s="219">
        <f>ROUND(I108*H108,2)</f>
        <v>0</v>
      </c>
      <c r="BL108" s="20" t="s">
        <v>149</v>
      </c>
      <c r="BM108" s="218" t="s">
        <v>192</v>
      </c>
    </row>
    <row r="109" spans="1:47" s="2" customFormat="1" ht="12">
      <c r="A109" s="41"/>
      <c r="B109" s="42"/>
      <c r="C109" s="43"/>
      <c r="D109" s="220" t="s">
        <v>150</v>
      </c>
      <c r="E109" s="43"/>
      <c r="F109" s="221" t="s">
        <v>1800</v>
      </c>
      <c r="G109" s="43"/>
      <c r="H109" s="43"/>
      <c r="I109" s="222"/>
      <c r="J109" s="43"/>
      <c r="K109" s="43"/>
      <c r="L109" s="47"/>
      <c r="M109" s="223"/>
      <c r="N109" s="22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150</v>
      </c>
      <c r="AU109" s="20" t="s">
        <v>82</v>
      </c>
    </row>
    <row r="110" spans="1:47" s="2" customFormat="1" ht="12">
      <c r="A110" s="41"/>
      <c r="B110" s="42"/>
      <c r="C110" s="43"/>
      <c r="D110" s="225" t="s">
        <v>152</v>
      </c>
      <c r="E110" s="43"/>
      <c r="F110" s="226" t="s">
        <v>1801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152</v>
      </c>
      <c r="AU110" s="20" t="s">
        <v>82</v>
      </c>
    </row>
    <row r="111" spans="1:47" s="2" customFormat="1" ht="12">
      <c r="A111" s="41"/>
      <c r="B111" s="42"/>
      <c r="C111" s="43"/>
      <c r="D111" s="220" t="s">
        <v>248</v>
      </c>
      <c r="E111" s="43"/>
      <c r="F111" s="270" t="s">
        <v>1802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248</v>
      </c>
      <c r="AU111" s="20" t="s">
        <v>82</v>
      </c>
    </row>
    <row r="112" spans="1:65" s="2" customFormat="1" ht="16.5" customHeight="1">
      <c r="A112" s="41"/>
      <c r="B112" s="42"/>
      <c r="C112" s="207" t="s">
        <v>171</v>
      </c>
      <c r="D112" s="207" t="s">
        <v>144</v>
      </c>
      <c r="E112" s="208" t="s">
        <v>1803</v>
      </c>
      <c r="F112" s="209" t="s">
        <v>1804</v>
      </c>
      <c r="G112" s="210" t="s">
        <v>660</v>
      </c>
      <c r="H112" s="211">
        <v>1</v>
      </c>
      <c r="I112" s="212"/>
      <c r="J112" s="213">
        <f>ROUND(I112*H112,2)</f>
        <v>0</v>
      </c>
      <c r="K112" s="209" t="s">
        <v>148</v>
      </c>
      <c r="L112" s="47"/>
      <c r="M112" s="214" t="s">
        <v>19</v>
      </c>
      <c r="N112" s="215" t="s">
        <v>43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149</v>
      </c>
      <c r="AT112" s="218" t="s">
        <v>144</v>
      </c>
      <c r="AU112" s="218" t="s">
        <v>82</v>
      </c>
      <c r="AY112" s="20" t="s">
        <v>142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20" t="s">
        <v>80</v>
      </c>
      <c r="BK112" s="219">
        <f>ROUND(I112*H112,2)</f>
        <v>0</v>
      </c>
      <c r="BL112" s="20" t="s">
        <v>149</v>
      </c>
      <c r="BM112" s="218" t="s">
        <v>198</v>
      </c>
    </row>
    <row r="113" spans="1:47" s="2" customFormat="1" ht="12">
      <c r="A113" s="41"/>
      <c r="B113" s="42"/>
      <c r="C113" s="43"/>
      <c r="D113" s="220" t="s">
        <v>150</v>
      </c>
      <c r="E113" s="43"/>
      <c r="F113" s="221" t="s">
        <v>1804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150</v>
      </c>
      <c r="AU113" s="20" t="s">
        <v>82</v>
      </c>
    </row>
    <row r="114" spans="1:47" s="2" customFormat="1" ht="12">
      <c r="A114" s="41"/>
      <c r="B114" s="42"/>
      <c r="C114" s="43"/>
      <c r="D114" s="225" t="s">
        <v>152</v>
      </c>
      <c r="E114" s="43"/>
      <c r="F114" s="226" t="s">
        <v>1805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152</v>
      </c>
      <c r="AU114" s="20" t="s">
        <v>82</v>
      </c>
    </row>
    <row r="115" spans="1:63" s="12" customFormat="1" ht="22.8" customHeight="1">
      <c r="A115" s="12"/>
      <c r="B115" s="191"/>
      <c r="C115" s="192"/>
      <c r="D115" s="193" t="s">
        <v>71</v>
      </c>
      <c r="E115" s="205" t="s">
        <v>1806</v>
      </c>
      <c r="F115" s="205" t="s">
        <v>1761</v>
      </c>
      <c r="G115" s="192"/>
      <c r="H115" s="192"/>
      <c r="I115" s="195"/>
      <c r="J115" s="206">
        <f>BK115</f>
        <v>0</v>
      </c>
      <c r="K115" s="192"/>
      <c r="L115" s="197"/>
      <c r="M115" s="198"/>
      <c r="N115" s="199"/>
      <c r="O115" s="199"/>
      <c r="P115" s="200">
        <f>SUM(P116:P119)</f>
        <v>0</v>
      </c>
      <c r="Q115" s="199"/>
      <c r="R115" s="200">
        <f>SUM(R116:R119)</f>
        <v>0</v>
      </c>
      <c r="S115" s="199"/>
      <c r="T115" s="201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2" t="s">
        <v>175</v>
      </c>
      <c r="AT115" s="203" t="s">
        <v>71</v>
      </c>
      <c r="AU115" s="203" t="s">
        <v>80</v>
      </c>
      <c r="AY115" s="202" t="s">
        <v>142</v>
      </c>
      <c r="BK115" s="204">
        <f>SUM(BK116:BK119)</f>
        <v>0</v>
      </c>
    </row>
    <row r="116" spans="1:65" s="2" customFormat="1" ht="16.5" customHeight="1">
      <c r="A116" s="41"/>
      <c r="B116" s="42"/>
      <c r="C116" s="207" t="s">
        <v>202</v>
      </c>
      <c r="D116" s="207" t="s">
        <v>144</v>
      </c>
      <c r="E116" s="208" t="s">
        <v>1807</v>
      </c>
      <c r="F116" s="209" t="s">
        <v>1808</v>
      </c>
      <c r="G116" s="210" t="s">
        <v>660</v>
      </c>
      <c r="H116" s="211">
        <v>1</v>
      </c>
      <c r="I116" s="212"/>
      <c r="J116" s="213">
        <f>ROUND(I116*H116,2)</f>
        <v>0</v>
      </c>
      <c r="K116" s="209" t="s">
        <v>148</v>
      </c>
      <c r="L116" s="47"/>
      <c r="M116" s="214" t="s">
        <v>19</v>
      </c>
      <c r="N116" s="215" t="s">
        <v>43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149</v>
      </c>
      <c r="AT116" s="218" t="s">
        <v>144</v>
      </c>
      <c r="AU116" s="218" t="s">
        <v>82</v>
      </c>
      <c r="AY116" s="20" t="s">
        <v>142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20" t="s">
        <v>80</v>
      </c>
      <c r="BK116" s="219">
        <f>ROUND(I116*H116,2)</f>
        <v>0</v>
      </c>
      <c r="BL116" s="20" t="s">
        <v>149</v>
      </c>
      <c r="BM116" s="218" t="s">
        <v>203</v>
      </c>
    </row>
    <row r="117" spans="1:47" s="2" customFormat="1" ht="12">
      <c r="A117" s="41"/>
      <c r="B117" s="42"/>
      <c r="C117" s="43"/>
      <c r="D117" s="220" t="s">
        <v>150</v>
      </c>
      <c r="E117" s="43"/>
      <c r="F117" s="221" t="s">
        <v>1808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150</v>
      </c>
      <c r="AU117" s="20" t="s">
        <v>82</v>
      </c>
    </row>
    <row r="118" spans="1:47" s="2" customFormat="1" ht="12">
      <c r="A118" s="41"/>
      <c r="B118" s="42"/>
      <c r="C118" s="43"/>
      <c r="D118" s="225" t="s">
        <v>152</v>
      </c>
      <c r="E118" s="43"/>
      <c r="F118" s="226" t="s">
        <v>1809</v>
      </c>
      <c r="G118" s="43"/>
      <c r="H118" s="43"/>
      <c r="I118" s="222"/>
      <c r="J118" s="43"/>
      <c r="K118" s="43"/>
      <c r="L118" s="47"/>
      <c r="M118" s="223"/>
      <c r="N118" s="22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152</v>
      </c>
      <c r="AU118" s="20" t="s">
        <v>82</v>
      </c>
    </row>
    <row r="119" spans="1:47" s="2" customFormat="1" ht="12">
      <c r="A119" s="41"/>
      <c r="B119" s="42"/>
      <c r="C119" s="43"/>
      <c r="D119" s="220" t="s">
        <v>248</v>
      </c>
      <c r="E119" s="43"/>
      <c r="F119" s="270" t="s">
        <v>1810</v>
      </c>
      <c r="G119" s="43"/>
      <c r="H119" s="43"/>
      <c r="I119" s="222"/>
      <c r="J119" s="43"/>
      <c r="K119" s="43"/>
      <c r="L119" s="47"/>
      <c r="M119" s="281"/>
      <c r="N119" s="282"/>
      <c r="O119" s="283"/>
      <c r="P119" s="283"/>
      <c r="Q119" s="283"/>
      <c r="R119" s="283"/>
      <c r="S119" s="283"/>
      <c r="T119" s="284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248</v>
      </c>
      <c r="AU119" s="20" t="s">
        <v>82</v>
      </c>
    </row>
    <row r="120" spans="1:31" s="2" customFormat="1" ht="6.95" customHeight="1">
      <c r="A120" s="41"/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47"/>
      <c r="M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</sheetData>
  <sheetProtection password="ED5F" sheet="1" objects="1" scenarios="1" formatColumns="0" formatRows="0" autoFilter="0"/>
  <autoFilter ref="C83:K11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2/012203000"/>
    <hyperlink ref="F93" r:id="rId2" display="https://podminky.urs.cz/item/CS_URS_2022_02/013254000"/>
    <hyperlink ref="F97" r:id="rId3" display="https://podminky.urs.cz/item/CS_URS_2022_02/032903000"/>
    <hyperlink ref="F100" r:id="rId4" display="https://podminky.urs.cz/item/CS_URS_2022_02/034103000"/>
    <hyperlink ref="F103" r:id="rId5" display="https://podminky.urs.cz/item/CS_URS_2022_02/034503000"/>
    <hyperlink ref="F107" r:id="rId6" display="https://podminky.urs.cz/item/CS_URS_2022_02/042503000"/>
    <hyperlink ref="F110" r:id="rId7" display="https://podminky.urs.cz/item/CS_URS_2022_02/043194000"/>
    <hyperlink ref="F114" r:id="rId8" display="https://podminky.urs.cz/item/CS_URS_2022_02/045002000"/>
    <hyperlink ref="F118" r:id="rId9" display="https://podminky.urs.cz/item/CS_URS_2022_02/07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1811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1812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1813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1814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1815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1816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1817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1818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1819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1820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1821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79</v>
      </c>
      <c r="F18" s="296" t="s">
        <v>1822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1823</v>
      </c>
      <c r="F19" s="296" t="s">
        <v>1824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1825</v>
      </c>
      <c r="F20" s="296" t="s">
        <v>1826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88</v>
      </c>
      <c r="F21" s="296" t="s">
        <v>1827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1828</v>
      </c>
      <c r="F22" s="296" t="s">
        <v>1829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1830</v>
      </c>
      <c r="F23" s="296" t="s">
        <v>1831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1832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1833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1834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1835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1836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1837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1838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1839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1840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128</v>
      </c>
      <c r="F36" s="296"/>
      <c r="G36" s="296" t="s">
        <v>1841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1842</v>
      </c>
      <c r="F37" s="296"/>
      <c r="G37" s="296" t="s">
        <v>1843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53</v>
      </c>
      <c r="F38" s="296"/>
      <c r="G38" s="296" t="s">
        <v>1844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54</v>
      </c>
      <c r="F39" s="296"/>
      <c r="G39" s="296" t="s">
        <v>1845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129</v>
      </c>
      <c r="F40" s="296"/>
      <c r="G40" s="296" t="s">
        <v>1846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130</v>
      </c>
      <c r="F41" s="296"/>
      <c r="G41" s="296" t="s">
        <v>1847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1848</v>
      </c>
      <c r="F42" s="296"/>
      <c r="G42" s="296" t="s">
        <v>1849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1850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1851</v>
      </c>
      <c r="F44" s="296"/>
      <c r="G44" s="296" t="s">
        <v>1852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132</v>
      </c>
      <c r="F45" s="296"/>
      <c r="G45" s="296" t="s">
        <v>1853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1854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1855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1856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1857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1858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1859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1860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1861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1862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1863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1864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1865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1866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1867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1868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1869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1870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1871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1872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1873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1874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1875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1876</v>
      </c>
      <c r="D76" s="314"/>
      <c r="E76" s="314"/>
      <c r="F76" s="314" t="s">
        <v>1877</v>
      </c>
      <c r="G76" s="315"/>
      <c r="H76" s="314" t="s">
        <v>54</v>
      </c>
      <c r="I76" s="314" t="s">
        <v>57</v>
      </c>
      <c r="J76" s="314" t="s">
        <v>1878</v>
      </c>
      <c r="K76" s="313"/>
    </row>
    <row r="77" spans="2:11" s="1" customFormat="1" ht="17.25" customHeight="1">
      <c r="B77" s="311"/>
      <c r="C77" s="316" t="s">
        <v>1879</v>
      </c>
      <c r="D77" s="316"/>
      <c r="E77" s="316"/>
      <c r="F77" s="317" t="s">
        <v>1880</v>
      </c>
      <c r="G77" s="318"/>
      <c r="H77" s="316"/>
      <c r="I77" s="316"/>
      <c r="J77" s="316" t="s">
        <v>1881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53</v>
      </c>
      <c r="D79" s="321"/>
      <c r="E79" s="321"/>
      <c r="F79" s="322" t="s">
        <v>1882</v>
      </c>
      <c r="G79" s="323"/>
      <c r="H79" s="299" t="s">
        <v>1883</v>
      </c>
      <c r="I79" s="299" t="s">
        <v>1884</v>
      </c>
      <c r="J79" s="299">
        <v>20</v>
      </c>
      <c r="K79" s="313"/>
    </row>
    <row r="80" spans="2:11" s="1" customFormat="1" ht="15" customHeight="1">
      <c r="B80" s="311"/>
      <c r="C80" s="299" t="s">
        <v>1885</v>
      </c>
      <c r="D80" s="299"/>
      <c r="E80" s="299"/>
      <c r="F80" s="322" t="s">
        <v>1882</v>
      </c>
      <c r="G80" s="323"/>
      <c r="H80" s="299" t="s">
        <v>1886</v>
      </c>
      <c r="I80" s="299" t="s">
        <v>1884</v>
      </c>
      <c r="J80" s="299">
        <v>120</v>
      </c>
      <c r="K80" s="313"/>
    </row>
    <row r="81" spans="2:11" s="1" customFormat="1" ht="15" customHeight="1">
      <c r="B81" s="324"/>
      <c r="C81" s="299" t="s">
        <v>1887</v>
      </c>
      <c r="D81" s="299"/>
      <c r="E81" s="299"/>
      <c r="F81" s="322" t="s">
        <v>1888</v>
      </c>
      <c r="G81" s="323"/>
      <c r="H81" s="299" t="s">
        <v>1889</v>
      </c>
      <c r="I81" s="299" t="s">
        <v>1884</v>
      </c>
      <c r="J81" s="299">
        <v>50</v>
      </c>
      <c r="K81" s="313"/>
    </row>
    <row r="82" spans="2:11" s="1" customFormat="1" ht="15" customHeight="1">
      <c r="B82" s="324"/>
      <c r="C82" s="299" t="s">
        <v>1890</v>
      </c>
      <c r="D82" s="299"/>
      <c r="E82" s="299"/>
      <c r="F82" s="322" t="s">
        <v>1882</v>
      </c>
      <c r="G82" s="323"/>
      <c r="H82" s="299" t="s">
        <v>1891</v>
      </c>
      <c r="I82" s="299" t="s">
        <v>1892</v>
      </c>
      <c r="J82" s="299"/>
      <c r="K82" s="313"/>
    </row>
    <row r="83" spans="2:11" s="1" customFormat="1" ht="15" customHeight="1">
      <c r="B83" s="324"/>
      <c r="C83" s="325" t="s">
        <v>1893</v>
      </c>
      <c r="D83" s="325"/>
      <c r="E83" s="325"/>
      <c r="F83" s="326" t="s">
        <v>1888</v>
      </c>
      <c r="G83" s="325"/>
      <c r="H83" s="325" t="s">
        <v>1894</v>
      </c>
      <c r="I83" s="325" t="s">
        <v>1884</v>
      </c>
      <c r="J83" s="325">
        <v>15</v>
      </c>
      <c r="K83" s="313"/>
    </row>
    <row r="84" spans="2:11" s="1" customFormat="1" ht="15" customHeight="1">
      <c r="B84" s="324"/>
      <c r="C84" s="325" t="s">
        <v>1895</v>
      </c>
      <c r="D84" s="325"/>
      <c r="E84" s="325"/>
      <c r="F84" s="326" t="s">
        <v>1888</v>
      </c>
      <c r="G84" s="325"/>
      <c r="H84" s="325" t="s">
        <v>1896</v>
      </c>
      <c r="I84" s="325" t="s">
        <v>1884</v>
      </c>
      <c r="J84" s="325">
        <v>15</v>
      </c>
      <c r="K84" s="313"/>
    </row>
    <row r="85" spans="2:11" s="1" customFormat="1" ht="15" customHeight="1">
      <c r="B85" s="324"/>
      <c r="C85" s="325" t="s">
        <v>1897</v>
      </c>
      <c r="D85" s="325"/>
      <c r="E85" s="325"/>
      <c r="F85" s="326" t="s">
        <v>1888</v>
      </c>
      <c r="G85" s="325"/>
      <c r="H85" s="325" t="s">
        <v>1898</v>
      </c>
      <c r="I85" s="325" t="s">
        <v>1884</v>
      </c>
      <c r="J85" s="325">
        <v>20</v>
      </c>
      <c r="K85" s="313"/>
    </row>
    <row r="86" spans="2:11" s="1" customFormat="1" ht="15" customHeight="1">
      <c r="B86" s="324"/>
      <c r="C86" s="325" t="s">
        <v>1899</v>
      </c>
      <c r="D86" s="325"/>
      <c r="E86" s="325"/>
      <c r="F86" s="326" t="s">
        <v>1888</v>
      </c>
      <c r="G86" s="325"/>
      <c r="H86" s="325" t="s">
        <v>1900</v>
      </c>
      <c r="I86" s="325" t="s">
        <v>1884</v>
      </c>
      <c r="J86" s="325">
        <v>20</v>
      </c>
      <c r="K86" s="313"/>
    </row>
    <row r="87" spans="2:11" s="1" customFormat="1" ht="15" customHeight="1">
      <c r="B87" s="324"/>
      <c r="C87" s="299" t="s">
        <v>1901</v>
      </c>
      <c r="D87" s="299"/>
      <c r="E87" s="299"/>
      <c r="F87" s="322" t="s">
        <v>1888</v>
      </c>
      <c r="G87" s="323"/>
      <c r="H87" s="299" t="s">
        <v>1902</v>
      </c>
      <c r="I87" s="299" t="s">
        <v>1884</v>
      </c>
      <c r="J87" s="299">
        <v>50</v>
      </c>
      <c r="K87" s="313"/>
    </row>
    <row r="88" spans="2:11" s="1" customFormat="1" ht="15" customHeight="1">
      <c r="B88" s="324"/>
      <c r="C88" s="299" t="s">
        <v>1903</v>
      </c>
      <c r="D88" s="299"/>
      <c r="E88" s="299"/>
      <c r="F88" s="322" t="s">
        <v>1888</v>
      </c>
      <c r="G88" s="323"/>
      <c r="H88" s="299" t="s">
        <v>1904</v>
      </c>
      <c r="I88" s="299" t="s">
        <v>1884</v>
      </c>
      <c r="J88" s="299">
        <v>20</v>
      </c>
      <c r="K88" s="313"/>
    </row>
    <row r="89" spans="2:11" s="1" customFormat="1" ht="15" customHeight="1">
      <c r="B89" s="324"/>
      <c r="C89" s="299" t="s">
        <v>1905</v>
      </c>
      <c r="D89" s="299"/>
      <c r="E89" s="299"/>
      <c r="F89" s="322" t="s">
        <v>1888</v>
      </c>
      <c r="G89" s="323"/>
      <c r="H89" s="299" t="s">
        <v>1906</v>
      </c>
      <c r="I89" s="299" t="s">
        <v>1884</v>
      </c>
      <c r="J89" s="299">
        <v>20</v>
      </c>
      <c r="K89" s="313"/>
    </row>
    <row r="90" spans="2:11" s="1" customFormat="1" ht="15" customHeight="1">
      <c r="B90" s="324"/>
      <c r="C90" s="299" t="s">
        <v>1907</v>
      </c>
      <c r="D90" s="299"/>
      <c r="E90" s="299"/>
      <c r="F90" s="322" t="s">
        <v>1888</v>
      </c>
      <c r="G90" s="323"/>
      <c r="H90" s="299" t="s">
        <v>1908</v>
      </c>
      <c r="I90" s="299" t="s">
        <v>1884</v>
      </c>
      <c r="J90" s="299">
        <v>50</v>
      </c>
      <c r="K90" s="313"/>
    </row>
    <row r="91" spans="2:11" s="1" customFormat="1" ht="15" customHeight="1">
      <c r="B91" s="324"/>
      <c r="C91" s="299" t="s">
        <v>1909</v>
      </c>
      <c r="D91" s="299"/>
      <c r="E91" s="299"/>
      <c r="F91" s="322" t="s">
        <v>1888</v>
      </c>
      <c r="G91" s="323"/>
      <c r="H91" s="299" t="s">
        <v>1909</v>
      </c>
      <c r="I91" s="299" t="s">
        <v>1884</v>
      </c>
      <c r="J91" s="299">
        <v>50</v>
      </c>
      <c r="K91" s="313"/>
    </row>
    <row r="92" spans="2:11" s="1" customFormat="1" ht="15" customHeight="1">
      <c r="B92" s="324"/>
      <c r="C92" s="299" t="s">
        <v>1910</v>
      </c>
      <c r="D92" s="299"/>
      <c r="E92" s="299"/>
      <c r="F92" s="322" t="s">
        <v>1888</v>
      </c>
      <c r="G92" s="323"/>
      <c r="H92" s="299" t="s">
        <v>1911</v>
      </c>
      <c r="I92" s="299" t="s">
        <v>1884</v>
      </c>
      <c r="J92" s="299">
        <v>255</v>
      </c>
      <c r="K92" s="313"/>
    </row>
    <row r="93" spans="2:11" s="1" customFormat="1" ht="15" customHeight="1">
      <c r="B93" s="324"/>
      <c r="C93" s="299" t="s">
        <v>1912</v>
      </c>
      <c r="D93" s="299"/>
      <c r="E93" s="299"/>
      <c r="F93" s="322" t="s">
        <v>1882</v>
      </c>
      <c r="G93" s="323"/>
      <c r="H93" s="299" t="s">
        <v>1913</v>
      </c>
      <c r="I93" s="299" t="s">
        <v>1914</v>
      </c>
      <c r="J93" s="299"/>
      <c r="K93" s="313"/>
    </row>
    <row r="94" spans="2:11" s="1" customFormat="1" ht="15" customHeight="1">
      <c r="B94" s="324"/>
      <c r="C94" s="299" t="s">
        <v>1915</v>
      </c>
      <c r="D94" s="299"/>
      <c r="E94" s="299"/>
      <c r="F94" s="322" t="s">
        <v>1882</v>
      </c>
      <c r="G94" s="323"/>
      <c r="H94" s="299" t="s">
        <v>1916</v>
      </c>
      <c r="I94" s="299" t="s">
        <v>1917</v>
      </c>
      <c r="J94" s="299"/>
      <c r="K94" s="313"/>
    </row>
    <row r="95" spans="2:11" s="1" customFormat="1" ht="15" customHeight="1">
      <c r="B95" s="324"/>
      <c r="C95" s="299" t="s">
        <v>1918</v>
      </c>
      <c r="D95" s="299"/>
      <c r="E95" s="299"/>
      <c r="F95" s="322" t="s">
        <v>1882</v>
      </c>
      <c r="G95" s="323"/>
      <c r="H95" s="299" t="s">
        <v>1918</v>
      </c>
      <c r="I95" s="299" t="s">
        <v>1917</v>
      </c>
      <c r="J95" s="299"/>
      <c r="K95" s="313"/>
    </row>
    <row r="96" spans="2:11" s="1" customFormat="1" ht="15" customHeight="1">
      <c r="B96" s="324"/>
      <c r="C96" s="299" t="s">
        <v>38</v>
      </c>
      <c r="D96" s="299"/>
      <c r="E96" s="299"/>
      <c r="F96" s="322" t="s">
        <v>1882</v>
      </c>
      <c r="G96" s="323"/>
      <c r="H96" s="299" t="s">
        <v>1919</v>
      </c>
      <c r="I96" s="299" t="s">
        <v>1917</v>
      </c>
      <c r="J96" s="299"/>
      <c r="K96" s="313"/>
    </row>
    <row r="97" spans="2:11" s="1" customFormat="1" ht="15" customHeight="1">
      <c r="B97" s="324"/>
      <c r="C97" s="299" t="s">
        <v>48</v>
      </c>
      <c r="D97" s="299"/>
      <c r="E97" s="299"/>
      <c r="F97" s="322" t="s">
        <v>1882</v>
      </c>
      <c r="G97" s="323"/>
      <c r="H97" s="299" t="s">
        <v>1920</v>
      </c>
      <c r="I97" s="299" t="s">
        <v>1917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1921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1876</v>
      </c>
      <c r="D103" s="314"/>
      <c r="E103" s="314"/>
      <c r="F103" s="314" t="s">
        <v>1877</v>
      </c>
      <c r="G103" s="315"/>
      <c r="H103" s="314" t="s">
        <v>54</v>
      </c>
      <c r="I103" s="314" t="s">
        <v>57</v>
      </c>
      <c r="J103" s="314" t="s">
        <v>1878</v>
      </c>
      <c r="K103" s="313"/>
    </row>
    <row r="104" spans="2:11" s="1" customFormat="1" ht="17.25" customHeight="1">
      <c r="B104" s="311"/>
      <c r="C104" s="316" t="s">
        <v>1879</v>
      </c>
      <c r="D104" s="316"/>
      <c r="E104" s="316"/>
      <c r="F104" s="317" t="s">
        <v>1880</v>
      </c>
      <c r="G104" s="318"/>
      <c r="H104" s="316"/>
      <c r="I104" s="316"/>
      <c r="J104" s="316" t="s">
        <v>1881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53</v>
      </c>
      <c r="D106" s="321"/>
      <c r="E106" s="321"/>
      <c r="F106" s="322" t="s">
        <v>1882</v>
      </c>
      <c r="G106" s="299"/>
      <c r="H106" s="299" t="s">
        <v>1922</v>
      </c>
      <c r="I106" s="299" t="s">
        <v>1884</v>
      </c>
      <c r="J106" s="299">
        <v>20</v>
      </c>
      <c r="K106" s="313"/>
    </row>
    <row r="107" spans="2:11" s="1" customFormat="1" ht="15" customHeight="1">
      <c r="B107" s="311"/>
      <c r="C107" s="299" t="s">
        <v>1885</v>
      </c>
      <c r="D107" s="299"/>
      <c r="E107" s="299"/>
      <c r="F107" s="322" t="s">
        <v>1882</v>
      </c>
      <c r="G107" s="299"/>
      <c r="H107" s="299" t="s">
        <v>1922</v>
      </c>
      <c r="I107" s="299" t="s">
        <v>1884</v>
      </c>
      <c r="J107" s="299">
        <v>120</v>
      </c>
      <c r="K107" s="313"/>
    </row>
    <row r="108" spans="2:11" s="1" customFormat="1" ht="15" customHeight="1">
      <c r="B108" s="324"/>
      <c r="C108" s="299" t="s">
        <v>1887</v>
      </c>
      <c r="D108" s="299"/>
      <c r="E108" s="299"/>
      <c r="F108" s="322" t="s">
        <v>1888</v>
      </c>
      <c r="G108" s="299"/>
      <c r="H108" s="299" t="s">
        <v>1922</v>
      </c>
      <c r="I108" s="299" t="s">
        <v>1884</v>
      </c>
      <c r="J108" s="299">
        <v>50</v>
      </c>
      <c r="K108" s="313"/>
    </row>
    <row r="109" spans="2:11" s="1" customFormat="1" ht="15" customHeight="1">
      <c r="B109" s="324"/>
      <c r="C109" s="299" t="s">
        <v>1890</v>
      </c>
      <c r="D109" s="299"/>
      <c r="E109" s="299"/>
      <c r="F109" s="322" t="s">
        <v>1882</v>
      </c>
      <c r="G109" s="299"/>
      <c r="H109" s="299" t="s">
        <v>1922</v>
      </c>
      <c r="I109" s="299" t="s">
        <v>1892</v>
      </c>
      <c r="J109" s="299"/>
      <c r="K109" s="313"/>
    </row>
    <row r="110" spans="2:11" s="1" customFormat="1" ht="15" customHeight="1">
      <c r="B110" s="324"/>
      <c r="C110" s="299" t="s">
        <v>1901</v>
      </c>
      <c r="D110" s="299"/>
      <c r="E110" s="299"/>
      <c r="F110" s="322" t="s">
        <v>1888</v>
      </c>
      <c r="G110" s="299"/>
      <c r="H110" s="299" t="s">
        <v>1922</v>
      </c>
      <c r="I110" s="299" t="s">
        <v>1884</v>
      </c>
      <c r="J110" s="299">
        <v>50</v>
      </c>
      <c r="K110" s="313"/>
    </row>
    <row r="111" spans="2:11" s="1" customFormat="1" ht="15" customHeight="1">
      <c r="B111" s="324"/>
      <c r="C111" s="299" t="s">
        <v>1909</v>
      </c>
      <c r="D111" s="299"/>
      <c r="E111" s="299"/>
      <c r="F111" s="322" t="s">
        <v>1888</v>
      </c>
      <c r="G111" s="299"/>
      <c r="H111" s="299" t="s">
        <v>1922</v>
      </c>
      <c r="I111" s="299" t="s">
        <v>1884</v>
      </c>
      <c r="J111" s="299">
        <v>50</v>
      </c>
      <c r="K111" s="313"/>
    </row>
    <row r="112" spans="2:11" s="1" customFormat="1" ht="15" customHeight="1">
      <c r="B112" s="324"/>
      <c r="C112" s="299" t="s">
        <v>1907</v>
      </c>
      <c r="D112" s="299"/>
      <c r="E112" s="299"/>
      <c r="F112" s="322" t="s">
        <v>1888</v>
      </c>
      <c r="G112" s="299"/>
      <c r="H112" s="299" t="s">
        <v>1922</v>
      </c>
      <c r="I112" s="299" t="s">
        <v>1884</v>
      </c>
      <c r="J112" s="299">
        <v>50</v>
      </c>
      <c r="K112" s="313"/>
    </row>
    <row r="113" spans="2:11" s="1" customFormat="1" ht="15" customHeight="1">
      <c r="B113" s="324"/>
      <c r="C113" s="299" t="s">
        <v>53</v>
      </c>
      <c r="D113" s="299"/>
      <c r="E113" s="299"/>
      <c r="F113" s="322" t="s">
        <v>1882</v>
      </c>
      <c r="G113" s="299"/>
      <c r="H113" s="299" t="s">
        <v>1923</v>
      </c>
      <c r="I113" s="299" t="s">
        <v>1884</v>
      </c>
      <c r="J113" s="299">
        <v>20</v>
      </c>
      <c r="K113" s="313"/>
    </row>
    <row r="114" spans="2:11" s="1" customFormat="1" ht="15" customHeight="1">
      <c r="B114" s="324"/>
      <c r="C114" s="299" t="s">
        <v>1924</v>
      </c>
      <c r="D114" s="299"/>
      <c r="E114" s="299"/>
      <c r="F114" s="322" t="s">
        <v>1882</v>
      </c>
      <c r="G114" s="299"/>
      <c r="H114" s="299" t="s">
        <v>1925</v>
      </c>
      <c r="I114" s="299" t="s">
        <v>1884</v>
      </c>
      <c r="J114" s="299">
        <v>120</v>
      </c>
      <c r="K114" s="313"/>
    </row>
    <row r="115" spans="2:11" s="1" customFormat="1" ht="15" customHeight="1">
      <c r="B115" s="324"/>
      <c r="C115" s="299" t="s">
        <v>38</v>
      </c>
      <c r="D115" s="299"/>
      <c r="E115" s="299"/>
      <c r="F115" s="322" t="s">
        <v>1882</v>
      </c>
      <c r="G115" s="299"/>
      <c r="H115" s="299" t="s">
        <v>1926</v>
      </c>
      <c r="I115" s="299" t="s">
        <v>1917</v>
      </c>
      <c r="J115" s="299"/>
      <c r="K115" s="313"/>
    </row>
    <row r="116" spans="2:11" s="1" customFormat="1" ht="15" customHeight="1">
      <c r="B116" s="324"/>
      <c r="C116" s="299" t="s">
        <v>48</v>
      </c>
      <c r="D116" s="299"/>
      <c r="E116" s="299"/>
      <c r="F116" s="322" t="s">
        <v>1882</v>
      </c>
      <c r="G116" s="299"/>
      <c r="H116" s="299" t="s">
        <v>1927</v>
      </c>
      <c r="I116" s="299" t="s">
        <v>1917</v>
      </c>
      <c r="J116" s="299"/>
      <c r="K116" s="313"/>
    </row>
    <row r="117" spans="2:11" s="1" customFormat="1" ht="15" customHeight="1">
      <c r="B117" s="324"/>
      <c r="C117" s="299" t="s">
        <v>57</v>
      </c>
      <c r="D117" s="299"/>
      <c r="E117" s="299"/>
      <c r="F117" s="322" t="s">
        <v>1882</v>
      </c>
      <c r="G117" s="299"/>
      <c r="H117" s="299" t="s">
        <v>1928</v>
      </c>
      <c r="I117" s="299" t="s">
        <v>1929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1930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1876</v>
      </c>
      <c r="D123" s="314"/>
      <c r="E123" s="314"/>
      <c r="F123" s="314" t="s">
        <v>1877</v>
      </c>
      <c r="G123" s="315"/>
      <c r="H123" s="314" t="s">
        <v>54</v>
      </c>
      <c r="I123" s="314" t="s">
        <v>57</v>
      </c>
      <c r="J123" s="314" t="s">
        <v>1878</v>
      </c>
      <c r="K123" s="343"/>
    </row>
    <row r="124" spans="2:11" s="1" customFormat="1" ht="17.25" customHeight="1">
      <c r="B124" s="342"/>
      <c r="C124" s="316" t="s">
        <v>1879</v>
      </c>
      <c r="D124" s="316"/>
      <c r="E124" s="316"/>
      <c r="F124" s="317" t="s">
        <v>1880</v>
      </c>
      <c r="G124" s="318"/>
      <c r="H124" s="316"/>
      <c r="I124" s="316"/>
      <c r="J124" s="316" t="s">
        <v>1881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1885</v>
      </c>
      <c r="D126" s="321"/>
      <c r="E126" s="321"/>
      <c r="F126" s="322" t="s">
        <v>1882</v>
      </c>
      <c r="G126" s="299"/>
      <c r="H126" s="299" t="s">
        <v>1922</v>
      </c>
      <c r="I126" s="299" t="s">
        <v>1884</v>
      </c>
      <c r="J126" s="299">
        <v>120</v>
      </c>
      <c r="K126" s="347"/>
    </row>
    <row r="127" spans="2:11" s="1" customFormat="1" ht="15" customHeight="1">
      <c r="B127" s="344"/>
      <c r="C127" s="299" t="s">
        <v>1931</v>
      </c>
      <c r="D127" s="299"/>
      <c r="E127" s="299"/>
      <c r="F127" s="322" t="s">
        <v>1882</v>
      </c>
      <c r="G127" s="299"/>
      <c r="H127" s="299" t="s">
        <v>1932</v>
      </c>
      <c r="I127" s="299" t="s">
        <v>1884</v>
      </c>
      <c r="J127" s="299" t="s">
        <v>1933</v>
      </c>
      <c r="K127" s="347"/>
    </row>
    <row r="128" spans="2:11" s="1" customFormat="1" ht="15" customHeight="1">
      <c r="B128" s="344"/>
      <c r="C128" s="299" t="s">
        <v>1830</v>
      </c>
      <c r="D128" s="299"/>
      <c r="E128" s="299"/>
      <c r="F128" s="322" t="s">
        <v>1882</v>
      </c>
      <c r="G128" s="299"/>
      <c r="H128" s="299" t="s">
        <v>1934</v>
      </c>
      <c r="I128" s="299" t="s">
        <v>1884</v>
      </c>
      <c r="J128" s="299" t="s">
        <v>1933</v>
      </c>
      <c r="K128" s="347"/>
    </row>
    <row r="129" spans="2:11" s="1" customFormat="1" ht="15" customHeight="1">
      <c r="B129" s="344"/>
      <c r="C129" s="299" t="s">
        <v>1893</v>
      </c>
      <c r="D129" s="299"/>
      <c r="E129" s="299"/>
      <c r="F129" s="322" t="s">
        <v>1888</v>
      </c>
      <c r="G129" s="299"/>
      <c r="H129" s="299" t="s">
        <v>1894</v>
      </c>
      <c r="I129" s="299" t="s">
        <v>1884</v>
      </c>
      <c r="J129" s="299">
        <v>15</v>
      </c>
      <c r="K129" s="347"/>
    </row>
    <row r="130" spans="2:11" s="1" customFormat="1" ht="15" customHeight="1">
      <c r="B130" s="344"/>
      <c r="C130" s="325" t="s">
        <v>1895</v>
      </c>
      <c r="D130" s="325"/>
      <c r="E130" s="325"/>
      <c r="F130" s="326" t="s">
        <v>1888</v>
      </c>
      <c r="G130" s="325"/>
      <c r="H130" s="325" t="s">
        <v>1896</v>
      </c>
      <c r="I130" s="325" t="s">
        <v>1884</v>
      </c>
      <c r="J130" s="325">
        <v>15</v>
      </c>
      <c r="K130" s="347"/>
    </row>
    <row r="131" spans="2:11" s="1" customFormat="1" ht="15" customHeight="1">
      <c r="B131" s="344"/>
      <c r="C131" s="325" t="s">
        <v>1897</v>
      </c>
      <c r="D131" s="325"/>
      <c r="E131" s="325"/>
      <c r="F131" s="326" t="s">
        <v>1888</v>
      </c>
      <c r="G131" s="325"/>
      <c r="H131" s="325" t="s">
        <v>1898</v>
      </c>
      <c r="I131" s="325" t="s">
        <v>1884</v>
      </c>
      <c r="J131" s="325">
        <v>20</v>
      </c>
      <c r="K131" s="347"/>
    </row>
    <row r="132" spans="2:11" s="1" customFormat="1" ht="15" customHeight="1">
      <c r="B132" s="344"/>
      <c r="C132" s="325" t="s">
        <v>1899</v>
      </c>
      <c r="D132" s="325"/>
      <c r="E132" s="325"/>
      <c r="F132" s="326" t="s">
        <v>1888</v>
      </c>
      <c r="G132" s="325"/>
      <c r="H132" s="325" t="s">
        <v>1900</v>
      </c>
      <c r="I132" s="325" t="s">
        <v>1884</v>
      </c>
      <c r="J132" s="325">
        <v>20</v>
      </c>
      <c r="K132" s="347"/>
    </row>
    <row r="133" spans="2:11" s="1" customFormat="1" ht="15" customHeight="1">
      <c r="B133" s="344"/>
      <c r="C133" s="299" t="s">
        <v>1887</v>
      </c>
      <c r="D133" s="299"/>
      <c r="E133" s="299"/>
      <c r="F133" s="322" t="s">
        <v>1888</v>
      </c>
      <c r="G133" s="299"/>
      <c r="H133" s="299" t="s">
        <v>1922</v>
      </c>
      <c r="I133" s="299" t="s">
        <v>1884</v>
      </c>
      <c r="J133" s="299">
        <v>50</v>
      </c>
      <c r="K133" s="347"/>
    </row>
    <row r="134" spans="2:11" s="1" customFormat="1" ht="15" customHeight="1">
      <c r="B134" s="344"/>
      <c r="C134" s="299" t="s">
        <v>1901</v>
      </c>
      <c r="D134" s="299"/>
      <c r="E134" s="299"/>
      <c r="F134" s="322" t="s">
        <v>1888</v>
      </c>
      <c r="G134" s="299"/>
      <c r="H134" s="299" t="s">
        <v>1922</v>
      </c>
      <c r="I134" s="299" t="s">
        <v>1884</v>
      </c>
      <c r="J134" s="299">
        <v>50</v>
      </c>
      <c r="K134" s="347"/>
    </row>
    <row r="135" spans="2:11" s="1" customFormat="1" ht="15" customHeight="1">
      <c r="B135" s="344"/>
      <c r="C135" s="299" t="s">
        <v>1907</v>
      </c>
      <c r="D135" s="299"/>
      <c r="E135" s="299"/>
      <c r="F135" s="322" t="s">
        <v>1888</v>
      </c>
      <c r="G135" s="299"/>
      <c r="H135" s="299" t="s">
        <v>1922</v>
      </c>
      <c r="I135" s="299" t="s">
        <v>1884</v>
      </c>
      <c r="J135" s="299">
        <v>50</v>
      </c>
      <c r="K135" s="347"/>
    </row>
    <row r="136" spans="2:11" s="1" customFormat="1" ht="15" customHeight="1">
      <c r="B136" s="344"/>
      <c r="C136" s="299" t="s">
        <v>1909</v>
      </c>
      <c r="D136" s="299"/>
      <c r="E136" s="299"/>
      <c r="F136" s="322" t="s">
        <v>1888</v>
      </c>
      <c r="G136" s="299"/>
      <c r="H136" s="299" t="s">
        <v>1922</v>
      </c>
      <c r="I136" s="299" t="s">
        <v>1884</v>
      </c>
      <c r="J136" s="299">
        <v>50</v>
      </c>
      <c r="K136" s="347"/>
    </row>
    <row r="137" spans="2:11" s="1" customFormat="1" ht="15" customHeight="1">
      <c r="B137" s="344"/>
      <c r="C137" s="299" t="s">
        <v>1910</v>
      </c>
      <c r="D137" s="299"/>
      <c r="E137" s="299"/>
      <c r="F137" s="322" t="s">
        <v>1888</v>
      </c>
      <c r="G137" s="299"/>
      <c r="H137" s="299" t="s">
        <v>1935</v>
      </c>
      <c r="I137" s="299" t="s">
        <v>1884</v>
      </c>
      <c r="J137" s="299">
        <v>255</v>
      </c>
      <c r="K137" s="347"/>
    </row>
    <row r="138" spans="2:11" s="1" customFormat="1" ht="15" customHeight="1">
      <c r="B138" s="344"/>
      <c r="C138" s="299" t="s">
        <v>1912</v>
      </c>
      <c r="D138" s="299"/>
      <c r="E138" s="299"/>
      <c r="F138" s="322" t="s">
        <v>1882</v>
      </c>
      <c r="G138" s="299"/>
      <c r="H138" s="299" t="s">
        <v>1936</v>
      </c>
      <c r="I138" s="299" t="s">
        <v>1914</v>
      </c>
      <c r="J138" s="299"/>
      <c r="K138" s="347"/>
    </row>
    <row r="139" spans="2:11" s="1" customFormat="1" ht="15" customHeight="1">
      <c r="B139" s="344"/>
      <c r="C139" s="299" t="s">
        <v>1915</v>
      </c>
      <c r="D139" s="299"/>
      <c r="E139" s="299"/>
      <c r="F139" s="322" t="s">
        <v>1882</v>
      </c>
      <c r="G139" s="299"/>
      <c r="H139" s="299" t="s">
        <v>1937</v>
      </c>
      <c r="I139" s="299" t="s">
        <v>1917</v>
      </c>
      <c r="J139" s="299"/>
      <c r="K139" s="347"/>
    </row>
    <row r="140" spans="2:11" s="1" customFormat="1" ht="15" customHeight="1">
      <c r="B140" s="344"/>
      <c r="C140" s="299" t="s">
        <v>1918</v>
      </c>
      <c r="D140" s="299"/>
      <c r="E140" s="299"/>
      <c r="F140" s="322" t="s">
        <v>1882</v>
      </c>
      <c r="G140" s="299"/>
      <c r="H140" s="299" t="s">
        <v>1918</v>
      </c>
      <c r="I140" s="299" t="s">
        <v>1917</v>
      </c>
      <c r="J140" s="299"/>
      <c r="K140" s="347"/>
    </row>
    <row r="141" spans="2:11" s="1" customFormat="1" ht="15" customHeight="1">
      <c r="B141" s="344"/>
      <c r="C141" s="299" t="s">
        <v>38</v>
      </c>
      <c r="D141" s="299"/>
      <c r="E141" s="299"/>
      <c r="F141" s="322" t="s">
        <v>1882</v>
      </c>
      <c r="G141" s="299"/>
      <c r="H141" s="299" t="s">
        <v>1938</v>
      </c>
      <c r="I141" s="299" t="s">
        <v>1917</v>
      </c>
      <c r="J141" s="299"/>
      <c r="K141" s="347"/>
    </row>
    <row r="142" spans="2:11" s="1" customFormat="1" ht="15" customHeight="1">
      <c r="B142" s="344"/>
      <c r="C142" s="299" t="s">
        <v>1939</v>
      </c>
      <c r="D142" s="299"/>
      <c r="E142" s="299"/>
      <c r="F142" s="322" t="s">
        <v>1882</v>
      </c>
      <c r="G142" s="299"/>
      <c r="H142" s="299" t="s">
        <v>1940</v>
      </c>
      <c r="I142" s="299" t="s">
        <v>1917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1941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1876</v>
      </c>
      <c r="D148" s="314"/>
      <c r="E148" s="314"/>
      <c r="F148" s="314" t="s">
        <v>1877</v>
      </c>
      <c r="G148" s="315"/>
      <c r="H148" s="314" t="s">
        <v>54</v>
      </c>
      <c r="I148" s="314" t="s">
        <v>57</v>
      </c>
      <c r="J148" s="314" t="s">
        <v>1878</v>
      </c>
      <c r="K148" s="313"/>
    </row>
    <row r="149" spans="2:11" s="1" customFormat="1" ht="17.25" customHeight="1">
      <c r="B149" s="311"/>
      <c r="C149" s="316" t="s">
        <v>1879</v>
      </c>
      <c r="D149" s="316"/>
      <c r="E149" s="316"/>
      <c r="F149" s="317" t="s">
        <v>1880</v>
      </c>
      <c r="G149" s="318"/>
      <c r="H149" s="316"/>
      <c r="I149" s="316"/>
      <c r="J149" s="316" t="s">
        <v>1881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1885</v>
      </c>
      <c r="D151" s="299"/>
      <c r="E151" s="299"/>
      <c r="F151" s="352" t="s">
        <v>1882</v>
      </c>
      <c r="G151" s="299"/>
      <c r="H151" s="351" t="s">
        <v>1922</v>
      </c>
      <c r="I151" s="351" t="s">
        <v>1884</v>
      </c>
      <c r="J151" s="351">
        <v>120</v>
      </c>
      <c r="K151" s="347"/>
    </row>
    <row r="152" spans="2:11" s="1" customFormat="1" ht="15" customHeight="1">
      <c r="B152" s="324"/>
      <c r="C152" s="351" t="s">
        <v>1931</v>
      </c>
      <c r="D152" s="299"/>
      <c r="E152" s="299"/>
      <c r="F152" s="352" t="s">
        <v>1882</v>
      </c>
      <c r="G152" s="299"/>
      <c r="H152" s="351" t="s">
        <v>1942</v>
      </c>
      <c r="I152" s="351" t="s">
        <v>1884</v>
      </c>
      <c r="J152" s="351" t="s">
        <v>1933</v>
      </c>
      <c r="K152" s="347"/>
    </row>
    <row r="153" spans="2:11" s="1" customFormat="1" ht="15" customHeight="1">
      <c r="B153" s="324"/>
      <c r="C153" s="351" t="s">
        <v>1830</v>
      </c>
      <c r="D153" s="299"/>
      <c r="E153" s="299"/>
      <c r="F153" s="352" t="s">
        <v>1882</v>
      </c>
      <c r="G153" s="299"/>
      <c r="H153" s="351" t="s">
        <v>1943</v>
      </c>
      <c r="I153" s="351" t="s">
        <v>1884</v>
      </c>
      <c r="J153" s="351" t="s">
        <v>1933</v>
      </c>
      <c r="K153" s="347"/>
    </row>
    <row r="154" spans="2:11" s="1" customFormat="1" ht="15" customHeight="1">
      <c r="B154" s="324"/>
      <c r="C154" s="351" t="s">
        <v>1887</v>
      </c>
      <c r="D154" s="299"/>
      <c r="E154" s="299"/>
      <c r="F154" s="352" t="s">
        <v>1888</v>
      </c>
      <c r="G154" s="299"/>
      <c r="H154" s="351" t="s">
        <v>1922</v>
      </c>
      <c r="I154" s="351" t="s">
        <v>1884</v>
      </c>
      <c r="J154" s="351">
        <v>50</v>
      </c>
      <c r="K154" s="347"/>
    </row>
    <row r="155" spans="2:11" s="1" customFormat="1" ht="15" customHeight="1">
      <c r="B155" s="324"/>
      <c r="C155" s="351" t="s">
        <v>1890</v>
      </c>
      <c r="D155" s="299"/>
      <c r="E155" s="299"/>
      <c r="F155" s="352" t="s">
        <v>1882</v>
      </c>
      <c r="G155" s="299"/>
      <c r="H155" s="351" t="s">
        <v>1922</v>
      </c>
      <c r="I155" s="351" t="s">
        <v>1892</v>
      </c>
      <c r="J155" s="351"/>
      <c r="K155" s="347"/>
    </row>
    <row r="156" spans="2:11" s="1" customFormat="1" ht="15" customHeight="1">
      <c r="B156" s="324"/>
      <c r="C156" s="351" t="s">
        <v>1901</v>
      </c>
      <c r="D156" s="299"/>
      <c r="E156" s="299"/>
      <c r="F156" s="352" t="s">
        <v>1888</v>
      </c>
      <c r="G156" s="299"/>
      <c r="H156" s="351" t="s">
        <v>1922</v>
      </c>
      <c r="I156" s="351" t="s">
        <v>1884</v>
      </c>
      <c r="J156" s="351">
        <v>50</v>
      </c>
      <c r="K156" s="347"/>
    </row>
    <row r="157" spans="2:11" s="1" customFormat="1" ht="15" customHeight="1">
      <c r="B157" s="324"/>
      <c r="C157" s="351" t="s">
        <v>1909</v>
      </c>
      <c r="D157" s="299"/>
      <c r="E157" s="299"/>
      <c r="F157" s="352" t="s">
        <v>1888</v>
      </c>
      <c r="G157" s="299"/>
      <c r="H157" s="351" t="s">
        <v>1922</v>
      </c>
      <c r="I157" s="351" t="s">
        <v>1884</v>
      </c>
      <c r="J157" s="351">
        <v>50</v>
      </c>
      <c r="K157" s="347"/>
    </row>
    <row r="158" spans="2:11" s="1" customFormat="1" ht="15" customHeight="1">
      <c r="B158" s="324"/>
      <c r="C158" s="351" t="s">
        <v>1907</v>
      </c>
      <c r="D158" s="299"/>
      <c r="E158" s="299"/>
      <c r="F158" s="352" t="s">
        <v>1888</v>
      </c>
      <c r="G158" s="299"/>
      <c r="H158" s="351" t="s">
        <v>1922</v>
      </c>
      <c r="I158" s="351" t="s">
        <v>1884</v>
      </c>
      <c r="J158" s="351">
        <v>50</v>
      </c>
      <c r="K158" s="347"/>
    </row>
    <row r="159" spans="2:11" s="1" customFormat="1" ht="15" customHeight="1">
      <c r="B159" s="324"/>
      <c r="C159" s="351" t="s">
        <v>94</v>
      </c>
      <c r="D159" s="299"/>
      <c r="E159" s="299"/>
      <c r="F159" s="352" t="s">
        <v>1882</v>
      </c>
      <c r="G159" s="299"/>
      <c r="H159" s="351" t="s">
        <v>1944</v>
      </c>
      <c r="I159" s="351" t="s">
        <v>1884</v>
      </c>
      <c r="J159" s="351" t="s">
        <v>1945</v>
      </c>
      <c r="K159" s="347"/>
    </row>
    <row r="160" spans="2:11" s="1" customFormat="1" ht="15" customHeight="1">
      <c r="B160" s="324"/>
      <c r="C160" s="351" t="s">
        <v>1946</v>
      </c>
      <c r="D160" s="299"/>
      <c r="E160" s="299"/>
      <c r="F160" s="352" t="s">
        <v>1882</v>
      </c>
      <c r="G160" s="299"/>
      <c r="H160" s="351" t="s">
        <v>1947</v>
      </c>
      <c r="I160" s="351" t="s">
        <v>1917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1948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1876</v>
      </c>
      <c r="D166" s="314"/>
      <c r="E166" s="314"/>
      <c r="F166" s="314" t="s">
        <v>1877</v>
      </c>
      <c r="G166" s="356"/>
      <c r="H166" s="357" t="s">
        <v>54</v>
      </c>
      <c r="I166" s="357" t="s">
        <v>57</v>
      </c>
      <c r="J166" s="314" t="s">
        <v>1878</v>
      </c>
      <c r="K166" s="291"/>
    </row>
    <row r="167" spans="2:11" s="1" customFormat="1" ht="17.25" customHeight="1">
      <c r="B167" s="292"/>
      <c r="C167" s="316" t="s">
        <v>1879</v>
      </c>
      <c r="D167" s="316"/>
      <c r="E167" s="316"/>
      <c r="F167" s="317" t="s">
        <v>1880</v>
      </c>
      <c r="G167" s="358"/>
      <c r="H167" s="359"/>
      <c r="I167" s="359"/>
      <c r="J167" s="316" t="s">
        <v>1881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1885</v>
      </c>
      <c r="D169" s="299"/>
      <c r="E169" s="299"/>
      <c r="F169" s="322" t="s">
        <v>1882</v>
      </c>
      <c r="G169" s="299"/>
      <c r="H169" s="299" t="s">
        <v>1922</v>
      </c>
      <c r="I169" s="299" t="s">
        <v>1884</v>
      </c>
      <c r="J169" s="299">
        <v>120</v>
      </c>
      <c r="K169" s="347"/>
    </row>
    <row r="170" spans="2:11" s="1" customFormat="1" ht="15" customHeight="1">
      <c r="B170" s="324"/>
      <c r="C170" s="299" t="s">
        <v>1931</v>
      </c>
      <c r="D170" s="299"/>
      <c r="E170" s="299"/>
      <c r="F170" s="322" t="s">
        <v>1882</v>
      </c>
      <c r="G170" s="299"/>
      <c r="H170" s="299" t="s">
        <v>1932</v>
      </c>
      <c r="I170" s="299" t="s">
        <v>1884</v>
      </c>
      <c r="J170" s="299" t="s">
        <v>1933</v>
      </c>
      <c r="K170" s="347"/>
    </row>
    <row r="171" spans="2:11" s="1" customFormat="1" ht="15" customHeight="1">
      <c r="B171" s="324"/>
      <c r="C171" s="299" t="s">
        <v>1830</v>
      </c>
      <c r="D171" s="299"/>
      <c r="E171" s="299"/>
      <c r="F171" s="322" t="s">
        <v>1882</v>
      </c>
      <c r="G171" s="299"/>
      <c r="H171" s="299" t="s">
        <v>1949</v>
      </c>
      <c r="I171" s="299" t="s">
        <v>1884</v>
      </c>
      <c r="J171" s="299" t="s">
        <v>1933</v>
      </c>
      <c r="K171" s="347"/>
    </row>
    <row r="172" spans="2:11" s="1" customFormat="1" ht="15" customHeight="1">
      <c r="B172" s="324"/>
      <c r="C172" s="299" t="s">
        <v>1887</v>
      </c>
      <c r="D172" s="299"/>
      <c r="E172" s="299"/>
      <c r="F172" s="322" t="s">
        <v>1888</v>
      </c>
      <c r="G172" s="299"/>
      <c r="H172" s="299" t="s">
        <v>1949</v>
      </c>
      <c r="I172" s="299" t="s">
        <v>1884</v>
      </c>
      <c r="J172" s="299">
        <v>50</v>
      </c>
      <c r="K172" s="347"/>
    </row>
    <row r="173" spans="2:11" s="1" customFormat="1" ht="15" customHeight="1">
      <c r="B173" s="324"/>
      <c r="C173" s="299" t="s">
        <v>1890</v>
      </c>
      <c r="D173" s="299"/>
      <c r="E173" s="299"/>
      <c r="F173" s="322" t="s">
        <v>1882</v>
      </c>
      <c r="G173" s="299"/>
      <c r="H173" s="299" t="s">
        <v>1949</v>
      </c>
      <c r="I173" s="299" t="s">
        <v>1892</v>
      </c>
      <c r="J173" s="299"/>
      <c r="K173" s="347"/>
    </row>
    <row r="174" spans="2:11" s="1" customFormat="1" ht="15" customHeight="1">
      <c r="B174" s="324"/>
      <c r="C174" s="299" t="s">
        <v>1901</v>
      </c>
      <c r="D174" s="299"/>
      <c r="E174" s="299"/>
      <c r="F174" s="322" t="s">
        <v>1888</v>
      </c>
      <c r="G174" s="299"/>
      <c r="H174" s="299" t="s">
        <v>1949</v>
      </c>
      <c r="I174" s="299" t="s">
        <v>1884</v>
      </c>
      <c r="J174" s="299">
        <v>50</v>
      </c>
      <c r="K174" s="347"/>
    </row>
    <row r="175" spans="2:11" s="1" customFormat="1" ht="15" customHeight="1">
      <c r="B175" s="324"/>
      <c r="C175" s="299" t="s">
        <v>1909</v>
      </c>
      <c r="D175" s="299"/>
      <c r="E175" s="299"/>
      <c r="F175" s="322" t="s">
        <v>1888</v>
      </c>
      <c r="G175" s="299"/>
      <c r="H175" s="299" t="s">
        <v>1949</v>
      </c>
      <c r="I175" s="299" t="s">
        <v>1884</v>
      </c>
      <c r="J175" s="299">
        <v>50</v>
      </c>
      <c r="K175" s="347"/>
    </row>
    <row r="176" spans="2:11" s="1" customFormat="1" ht="15" customHeight="1">
      <c r="B176" s="324"/>
      <c r="C176" s="299" t="s">
        <v>1907</v>
      </c>
      <c r="D176" s="299"/>
      <c r="E176" s="299"/>
      <c r="F176" s="322" t="s">
        <v>1888</v>
      </c>
      <c r="G176" s="299"/>
      <c r="H176" s="299" t="s">
        <v>1949</v>
      </c>
      <c r="I176" s="299" t="s">
        <v>1884</v>
      </c>
      <c r="J176" s="299">
        <v>50</v>
      </c>
      <c r="K176" s="347"/>
    </row>
    <row r="177" spans="2:11" s="1" customFormat="1" ht="15" customHeight="1">
      <c r="B177" s="324"/>
      <c r="C177" s="299" t="s">
        <v>128</v>
      </c>
      <c r="D177" s="299"/>
      <c r="E177" s="299"/>
      <c r="F177" s="322" t="s">
        <v>1882</v>
      </c>
      <c r="G177" s="299"/>
      <c r="H177" s="299" t="s">
        <v>1950</v>
      </c>
      <c r="I177" s="299" t="s">
        <v>1951</v>
      </c>
      <c r="J177" s="299"/>
      <c r="K177" s="347"/>
    </row>
    <row r="178" spans="2:11" s="1" customFormat="1" ht="15" customHeight="1">
      <c r="B178" s="324"/>
      <c r="C178" s="299" t="s">
        <v>57</v>
      </c>
      <c r="D178" s="299"/>
      <c r="E178" s="299"/>
      <c r="F178" s="322" t="s">
        <v>1882</v>
      </c>
      <c r="G178" s="299"/>
      <c r="H178" s="299" t="s">
        <v>1952</v>
      </c>
      <c r="I178" s="299" t="s">
        <v>1953</v>
      </c>
      <c r="J178" s="299">
        <v>1</v>
      </c>
      <c r="K178" s="347"/>
    </row>
    <row r="179" spans="2:11" s="1" customFormat="1" ht="15" customHeight="1">
      <c r="B179" s="324"/>
      <c r="C179" s="299" t="s">
        <v>53</v>
      </c>
      <c r="D179" s="299"/>
      <c r="E179" s="299"/>
      <c r="F179" s="322" t="s">
        <v>1882</v>
      </c>
      <c r="G179" s="299"/>
      <c r="H179" s="299" t="s">
        <v>1954</v>
      </c>
      <c r="I179" s="299" t="s">
        <v>1884</v>
      </c>
      <c r="J179" s="299">
        <v>20</v>
      </c>
      <c r="K179" s="347"/>
    </row>
    <row r="180" spans="2:11" s="1" customFormat="1" ht="15" customHeight="1">
      <c r="B180" s="324"/>
      <c r="C180" s="299" t="s">
        <v>54</v>
      </c>
      <c r="D180" s="299"/>
      <c r="E180" s="299"/>
      <c r="F180" s="322" t="s">
        <v>1882</v>
      </c>
      <c r="G180" s="299"/>
      <c r="H180" s="299" t="s">
        <v>1955</v>
      </c>
      <c r="I180" s="299" t="s">
        <v>1884</v>
      </c>
      <c r="J180" s="299">
        <v>255</v>
      </c>
      <c r="K180" s="347"/>
    </row>
    <row r="181" spans="2:11" s="1" customFormat="1" ht="15" customHeight="1">
      <c r="B181" s="324"/>
      <c r="C181" s="299" t="s">
        <v>129</v>
      </c>
      <c r="D181" s="299"/>
      <c r="E181" s="299"/>
      <c r="F181" s="322" t="s">
        <v>1882</v>
      </c>
      <c r="G181" s="299"/>
      <c r="H181" s="299" t="s">
        <v>1846</v>
      </c>
      <c r="I181" s="299" t="s">
        <v>1884</v>
      </c>
      <c r="J181" s="299">
        <v>10</v>
      </c>
      <c r="K181" s="347"/>
    </row>
    <row r="182" spans="2:11" s="1" customFormat="1" ht="15" customHeight="1">
      <c r="B182" s="324"/>
      <c r="C182" s="299" t="s">
        <v>130</v>
      </c>
      <c r="D182" s="299"/>
      <c r="E182" s="299"/>
      <c r="F182" s="322" t="s">
        <v>1882</v>
      </c>
      <c r="G182" s="299"/>
      <c r="H182" s="299" t="s">
        <v>1956</v>
      </c>
      <c r="I182" s="299" t="s">
        <v>1917</v>
      </c>
      <c r="J182" s="299"/>
      <c r="K182" s="347"/>
    </row>
    <row r="183" spans="2:11" s="1" customFormat="1" ht="15" customHeight="1">
      <c r="B183" s="324"/>
      <c r="C183" s="299" t="s">
        <v>1957</v>
      </c>
      <c r="D183" s="299"/>
      <c r="E183" s="299"/>
      <c r="F183" s="322" t="s">
        <v>1882</v>
      </c>
      <c r="G183" s="299"/>
      <c r="H183" s="299" t="s">
        <v>1958</v>
      </c>
      <c r="I183" s="299" t="s">
        <v>1917</v>
      </c>
      <c r="J183" s="299"/>
      <c r="K183" s="347"/>
    </row>
    <row r="184" spans="2:11" s="1" customFormat="1" ht="15" customHeight="1">
      <c r="B184" s="324"/>
      <c r="C184" s="299" t="s">
        <v>1946</v>
      </c>
      <c r="D184" s="299"/>
      <c r="E184" s="299"/>
      <c r="F184" s="322" t="s">
        <v>1882</v>
      </c>
      <c r="G184" s="299"/>
      <c r="H184" s="299" t="s">
        <v>1959</v>
      </c>
      <c r="I184" s="299" t="s">
        <v>1917</v>
      </c>
      <c r="J184" s="299"/>
      <c r="K184" s="347"/>
    </row>
    <row r="185" spans="2:11" s="1" customFormat="1" ht="15" customHeight="1">
      <c r="B185" s="324"/>
      <c r="C185" s="299" t="s">
        <v>132</v>
      </c>
      <c r="D185" s="299"/>
      <c r="E185" s="299"/>
      <c r="F185" s="322" t="s">
        <v>1888</v>
      </c>
      <c r="G185" s="299"/>
      <c r="H185" s="299" t="s">
        <v>1960</v>
      </c>
      <c r="I185" s="299" t="s">
        <v>1884</v>
      </c>
      <c r="J185" s="299">
        <v>50</v>
      </c>
      <c r="K185" s="347"/>
    </row>
    <row r="186" spans="2:11" s="1" customFormat="1" ht="15" customHeight="1">
      <c r="B186" s="324"/>
      <c r="C186" s="299" t="s">
        <v>1961</v>
      </c>
      <c r="D186" s="299"/>
      <c r="E186" s="299"/>
      <c r="F186" s="322" t="s">
        <v>1888</v>
      </c>
      <c r="G186" s="299"/>
      <c r="H186" s="299" t="s">
        <v>1962</v>
      </c>
      <c r="I186" s="299" t="s">
        <v>1963</v>
      </c>
      <c r="J186" s="299"/>
      <c r="K186" s="347"/>
    </row>
    <row r="187" spans="2:11" s="1" customFormat="1" ht="15" customHeight="1">
      <c r="B187" s="324"/>
      <c r="C187" s="299" t="s">
        <v>1964</v>
      </c>
      <c r="D187" s="299"/>
      <c r="E187" s="299"/>
      <c r="F187" s="322" t="s">
        <v>1888</v>
      </c>
      <c r="G187" s="299"/>
      <c r="H187" s="299" t="s">
        <v>1965</v>
      </c>
      <c r="I187" s="299" t="s">
        <v>1963</v>
      </c>
      <c r="J187" s="299"/>
      <c r="K187" s="347"/>
    </row>
    <row r="188" spans="2:11" s="1" customFormat="1" ht="15" customHeight="1">
      <c r="B188" s="324"/>
      <c r="C188" s="299" t="s">
        <v>1966</v>
      </c>
      <c r="D188" s="299"/>
      <c r="E188" s="299"/>
      <c r="F188" s="322" t="s">
        <v>1888</v>
      </c>
      <c r="G188" s="299"/>
      <c r="H188" s="299" t="s">
        <v>1967</v>
      </c>
      <c r="I188" s="299" t="s">
        <v>1963</v>
      </c>
      <c r="J188" s="299"/>
      <c r="K188" s="347"/>
    </row>
    <row r="189" spans="2:11" s="1" customFormat="1" ht="15" customHeight="1">
      <c r="B189" s="324"/>
      <c r="C189" s="360" t="s">
        <v>1968</v>
      </c>
      <c r="D189" s="299"/>
      <c r="E189" s="299"/>
      <c r="F189" s="322" t="s">
        <v>1888</v>
      </c>
      <c r="G189" s="299"/>
      <c r="H189" s="299" t="s">
        <v>1969</v>
      </c>
      <c r="I189" s="299" t="s">
        <v>1970</v>
      </c>
      <c r="J189" s="361" t="s">
        <v>1971</v>
      </c>
      <c r="K189" s="347"/>
    </row>
    <row r="190" spans="2:11" s="18" customFormat="1" ht="15" customHeight="1">
      <c r="B190" s="362"/>
      <c r="C190" s="363" t="s">
        <v>1972</v>
      </c>
      <c r="D190" s="364"/>
      <c r="E190" s="364"/>
      <c r="F190" s="365" t="s">
        <v>1888</v>
      </c>
      <c r="G190" s="364"/>
      <c r="H190" s="364" t="s">
        <v>1973</v>
      </c>
      <c r="I190" s="364" t="s">
        <v>1970</v>
      </c>
      <c r="J190" s="366" t="s">
        <v>1971</v>
      </c>
      <c r="K190" s="367"/>
    </row>
    <row r="191" spans="2:11" s="1" customFormat="1" ht="15" customHeight="1">
      <c r="B191" s="324"/>
      <c r="C191" s="360" t="s">
        <v>42</v>
      </c>
      <c r="D191" s="299"/>
      <c r="E191" s="299"/>
      <c r="F191" s="322" t="s">
        <v>1882</v>
      </c>
      <c r="G191" s="299"/>
      <c r="H191" s="296" t="s">
        <v>1974</v>
      </c>
      <c r="I191" s="299" t="s">
        <v>1975</v>
      </c>
      <c r="J191" s="299"/>
      <c r="K191" s="347"/>
    </row>
    <row r="192" spans="2:11" s="1" customFormat="1" ht="15" customHeight="1">
      <c r="B192" s="324"/>
      <c r="C192" s="360" t="s">
        <v>1976</v>
      </c>
      <c r="D192" s="299"/>
      <c r="E192" s="299"/>
      <c r="F192" s="322" t="s">
        <v>1882</v>
      </c>
      <c r="G192" s="299"/>
      <c r="H192" s="299" t="s">
        <v>1977</v>
      </c>
      <c r="I192" s="299" t="s">
        <v>1917</v>
      </c>
      <c r="J192" s="299"/>
      <c r="K192" s="347"/>
    </row>
    <row r="193" spans="2:11" s="1" customFormat="1" ht="15" customHeight="1">
      <c r="B193" s="324"/>
      <c r="C193" s="360" t="s">
        <v>1978</v>
      </c>
      <c r="D193" s="299"/>
      <c r="E193" s="299"/>
      <c r="F193" s="322" t="s">
        <v>1882</v>
      </c>
      <c r="G193" s="299"/>
      <c r="H193" s="299" t="s">
        <v>1979</v>
      </c>
      <c r="I193" s="299" t="s">
        <v>1917</v>
      </c>
      <c r="J193" s="299"/>
      <c r="K193" s="347"/>
    </row>
    <row r="194" spans="2:11" s="1" customFormat="1" ht="15" customHeight="1">
      <c r="B194" s="324"/>
      <c r="C194" s="360" t="s">
        <v>1980</v>
      </c>
      <c r="D194" s="299"/>
      <c r="E194" s="299"/>
      <c r="F194" s="322" t="s">
        <v>1888</v>
      </c>
      <c r="G194" s="299"/>
      <c r="H194" s="299" t="s">
        <v>1981</v>
      </c>
      <c r="I194" s="299" t="s">
        <v>1917</v>
      </c>
      <c r="J194" s="299"/>
      <c r="K194" s="347"/>
    </row>
    <row r="195" spans="2:11" s="1" customFormat="1" ht="15" customHeight="1">
      <c r="B195" s="353"/>
      <c r="C195" s="368"/>
      <c r="D195" s="333"/>
      <c r="E195" s="333"/>
      <c r="F195" s="333"/>
      <c r="G195" s="333"/>
      <c r="H195" s="333"/>
      <c r="I195" s="333"/>
      <c r="J195" s="333"/>
      <c r="K195" s="354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35"/>
      <c r="C197" s="345"/>
      <c r="D197" s="345"/>
      <c r="E197" s="345"/>
      <c r="F197" s="355"/>
      <c r="G197" s="345"/>
      <c r="H197" s="345"/>
      <c r="I197" s="345"/>
      <c r="J197" s="345"/>
      <c r="K197" s="335"/>
    </row>
    <row r="198" spans="2:11" s="1" customFormat="1" ht="18.75" customHeight="1">
      <c r="B198" s="307"/>
      <c r="C198" s="307"/>
      <c r="D198" s="307"/>
      <c r="E198" s="307"/>
      <c r="F198" s="307"/>
      <c r="G198" s="307"/>
      <c r="H198" s="307"/>
      <c r="I198" s="307"/>
      <c r="J198" s="307"/>
      <c r="K198" s="307"/>
    </row>
    <row r="199" spans="2:11" s="1" customFormat="1" ht="13.5">
      <c r="B199" s="286"/>
      <c r="C199" s="287"/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1">
      <c r="B200" s="289"/>
      <c r="C200" s="290" t="s">
        <v>1982</v>
      </c>
      <c r="D200" s="290"/>
      <c r="E200" s="290"/>
      <c r="F200" s="290"/>
      <c r="G200" s="290"/>
      <c r="H200" s="290"/>
      <c r="I200" s="290"/>
      <c r="J200" s="290"/>
      <c r="K200" s="291"/>
    </row>
    <row r="201" spans="2:11" s="1" customFormat="1" ht="25.5" customHeight="1">
      <c r="B201" s="289"/>
      <c r="C201" s="369" t="s">
        <v>1983</v>
      </c>
      <c r="D201" s="369"/>
      <c r="E201" s="369"/>
      <c r="F201" s="369" t="s">
        <v>1984</v>
      </c>
      <c r="G201" s="370"/>
      <c r="H201" s="369" t="s">
        <v>1985</v>
      </c>
      <c r="I201" s="369"/>
      <c r="J201" s="369"/>
      <c r="K201" s="291"/>
    </row>
    <row r="202" spans="2:11" s="1" customFormat="1" ht="5.25" customHeight="1">
      <c r="B202" s="324"/>
      <c r="C202" s="319"/>
      <c r="D202" s="319"/>
      <c r="E202" s="319"/>
      <c r="F202" s="319"/>
      <c r="G202" s="345"/>
      <c r="H202" s="319"/>
      <c r="I202" s="319"/>
      <c r="J202" s="319"/>
      <c r="K202" s="347"/>
    </row>
    <row r="203" spans="2:11" s="1" customFormat="1" ht="15" customHeight="1">
      <c r="B203" s="324"/>
      <c r="C203" s="299" t="s">
        <v>1975</v>
      </c>
      <c r="D203" s="299"/>
      <c r="E203" s="299"/>
      <c r="F203" s="322" t="s">
        <v>43</v>
      </c>
      <c r="G203" s="299"/>
      <c r="H203" s="299" t="s">
        <v>1986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44</v>
      </c>
      <c r="G204" s="299"/>
      <c r="H204" s="299" t="s">
        <v>1987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47</v>
      </c>
      <c r="G205" s="299"/>
      <c r="H205" s="299" t="s">
        <v>1988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45</v>
      </c>
      <c r="G206" s="299"/>
      <c r="H206" s="299" t="s">
        <v>1989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 t="s">
        <v>46</v>
      </c>
      <c r="G207" s="299"/>
      <c r="H207" s="299" t="s">
        <v>1990</v>
      </c>
      <c r="I207" s="299"/>
      <c r="J207" s="299"/>
      <c r="K207" s="347"/>
    </row>
    <row r="208" spans="2:11" s="1" customFormat="1" ht="15" customHeight="1">
      <c r="B208" s="324"/>
      <c r="C208" s="299"/>
      <c r="D208" s="299"/>
      <c r="E208" s="299"/>
      <c r="F208" s="322"/>
      <c r="G208" s="299"/>
      <c r="H208" s="299"/>
      <c r="I208" s="299"/>
      <c r="J208" s="299"/>
      <c r="K208" s="347"/>
    </row>
    <row r="209" spans="2:11" s="1" customFormat="1" ht="15" customHeight="1">
      <c r="B209" s="324"/>
      <c r="C209" s="299" t="s">
        <v>1929</v>
      </c>
      <c r="D209" s="299"/>
      <c r="E209" s="299"/>
      <c r="F209" s="322" t="s">
        <v>79</v>
      </c>
      <c r="G209" s="299"/>
      <c r="H209" s="299" t="s">
        <v>1991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1825</v>
      </c>
      <c r="G210" s="299"/>
      <c r="H210" s="299" t="s">
        <v>1826</v>
      </c>
      <c r="I210" s="299"/>
      <c r="J210" s="299"/>
      <c r="K210" s="347"/>
    </row>
    <row r="211" spans="2:11" s="1" customFormat="1" ht="15" customHeight="1">
      <c r="B211" s="324"/>
      <c r="C211" s="299"/>
      <c r="D211" s="299"/>
      <c r="E211" s="299"/>
      <c r="F211" s="322" t="s">
        <v>1823</v>
      </c>
      <c r="G211" s="299"/>
      <c r="H211" s="299" t="s">
        <v>1992</v>
      </c>
      <c r="I211" s="299"/>
      <c r="J211" s="299"/>
      <c r="K211" s="347"/>
    </row>
    <row r="212" spans="2:11" s="1" customFormat="1" ht="15" customHeight="1">
      <c r="B212" s="371"/>
      <c r="C212" s="299"/>
      <c r="D212" s="299"/>
      <c r="E212" s="299"/>
      <c r="F212" s="322" t="s">
        <v>88</v>
      </c>
      <c r="G212" s="360"/>
      <c r="H212" s="351" t="s">
        <v>1827</v>
      </c>
      <c r="I212" s="351"/>
      <c r="J212" s="351"/>
      <c r="K212" s="372"/>
    </row>
    <row r="213" spans="2:11" s="1" customFormat="1" ht="15" customHeight="1">
      <c r="B213" s="371"/>
      <c r="C213" s="299"/>
      <c r="D213" s="299"/>
      <c r="E213" s="299"/>
      <c r="F213" s="322" t="s">
        <v>1828</v>
      </c>
      <c r="G213" s="360"/>
      <c r="H213" s="351" t="s">
        <v>1993</v>
      </c>
      <c r="I213" s="351"/>
      <c r="J213" s="351"/>
      <c r="K213" s="372"/>
    </row>
    <row r="214" spans="2:11" s="1" customFormat="1" ht="15" customHeight="1">
      <c r="B214" s="371"/>
      <c r="C214" s="299"/>
      <c r="D214" s="299"/>
      <c r="E214" s="299"/>
      <c r="F214" s="322"/>
      <c r="G214" s="360"/>
      <c r="H214" s="351"/>
      <c r="I214" s="351"/>
      <c r="J214" s="351"/>
      <c r="K214" s="372"/>
    </row>
    <row r="215" spans="2:11" s="1" customFormat="1" ht="15" customHeight="1">
      <c r="B215" s="371"/>
      <c r="C215" s="299" t="s">
        <v>1953</v>
      </c>
      <c r="D215" s="299"/>
      <c r="E215" s="299"/>
      <c r="F215" s="322">
        <v>1</v>
      </c>
      <c r="G215" s="360"/>
      <c r="H215" s="351" t="s">
        <v>1994</v>
      </c>
      <c r="I215" s="351"/>
      <c r="J215" s="351"/>
      <c r="K215" s="372"/>
    </row>
    <row r="216" spans="2:11" s="1" customFormat="1" ht="15" customHeight="1">
      <c r="B216" s="371"/>
      <c r="C216" s="299"/>
      <c r="D216" s="299"/>
      <c r="E216" s="299"/>
      <c r="F216" s="322">
        <v>2</v>
      </c>
      <c r="G216" s="360"/>
      <c r="H216" s="351" t="s">
        <v>1995</v>
      </c>
      <c r="I216" s="351"/>
      <c r="J216" s="351"/>
      <c r="K216" s="372"/>
    </row>
    <row r="217" spans="2:11" s="1" customFormat="1" ht="15" customHeight="1">
      <c r="B217" s="371"/>
      <c r="C217" s="299"/>
      <c r="D217" s="299"/>
      <c r="E217" s="299"/>
      <c r="F217" s="322">
        <v>3</v>
      </c>
      <c r="G217" s="360"/>
      <c r="H217" s="351" t="s">
        <v>1996</v>
      </c>
      <c r="I217" s="351"/>
      <c r="J217" s="351"/>
      <c r="K217" s="372"/>
    </row>
    <row r="218" spans="2:11" s="1" customFormat="1" ht="15" customHeight="1">
      <c r="B218" s="371"/>
      <c r="C218" s="299"/>
      <c r="D218" s="299"/>
      <c r="E218" s="299"/>
      <c r="F218" s="322">
        <v>4</v>
      </c>
      <c r="G218" s="360"/>
      <c r="H218" s="351" t="s">
        <v>1997</v>
      </c>
      <c r="I218" s="351"/>
      <c r="J218" s="351"/>
      <c r="K218" s="372"/>
    </row>
    <row r="219" spans="2:11" s="1" customFormat="1" ht="12.75" customHeight="1">
      <c r="B219" s="373"/>
      <c r="C219" s="374"/>
      <c r="D219" s="374"/>
      <c r="E219" s="374"/>
      <c r="F219" s="374"/>
      <c r="G219" s="374"/>
      <c r="H219" s="374"/>
      <c r="I219" s="374"/>
      <c r="J219" s="374"/>
      <c r="K219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20" ma:contentTypeDescription="Vytvoří nový dokument" ma:contentTypeScope="" ma:versionID="cbfc165967a702905af967c9fc4b21a0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4ef4ad473bce7ad28497d1c666671d2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E8E877-DE07-4704-95C4-79D85733A2ED}"/>
</file>

<file path=customXml/itemProps2.xml><?xml version="1.0" encoding="utf-8"?>
<ds:datastoreItem xmlns:ds="http://schemas.openxmlformats.org/officeDocument/2006/customXml" ds:itemID="{DC756502-1C9F-4297-B3D8-7160D87C3B55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Hahnová</dc:creator>
  <cp:keywords/>
  <dc:description/>
  <cp:lastModifiedBy>Daniela Hahnová</cp:lastModifiedBy>
  <dcterms:created xsi:type="dcterms:W3CDTF">2024-03-15T10:25:37Z</dcterms:created>
  <dcterms:modified xsi:type="dcterms:W3CDTF">2024-03-15T10:25:44Z</dcterms:modified>
  <cp:category/>
  <cp:version/>
  <cp:contentType/>
  <cp:contentStatus/>
</cp:coreProperties>
</file>